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firstSheet="3" activeTab="3"/>
  </bookViews>
  <sheets>
    <sheet name="Blad1" sheetId="1" state="hidden" r:id="rId1"/>
    <sheet name="Blad2" sheetId="2" state="hidden" r:id="rId2"/>
    <sheet name="Blad3" sheetId="3" state="hidden" r:id="rId3"/>
    <sheet name="USM" sheetId="4" r:id="rId4"/>
    <sheet name="Blad4" sheetId="5" state="hidden" r:id="rId5"/>
  </sheets>
  <calcPr calcId="125725"/>
</workbook>
</file>

<file path=xl/calcChain.xml><?xml version="1.0" encoding="utf-8"?>
<calcChain xmlns="http://schemas.openxmlformats.org/spreadsheetml/2006/main">
  <c r="B17" i="4"/>
  <c r="N11" i="3"/>
  <c r="K12"/>
  <c r="K32" i="4" s="1"/>
  <c r="D14" i="3"/>
  <c r="A14" s="1"/>
  <c r="E15"/>
  <c r="A15" s="1"/>
  <c r="Q38" i="4"/>
  <c r="P38"/>
  <c r="O38"/>
  <c r="N38"/>
  <c r="M38"/>
  <c r="L38"/>
  <c r="K38"/>
  <c r="J38"/>
  <c r="I38"/>
  <c r="H38"/>
  <c r="G38"/>
  <c r="F38"/>
  <c r="E38"/>
  <c r="D38"/>
  <c r="Q36"/>
  <c r="P36"/>
  <c r="O36"/>
  <c r="N36"/>
  <c r="M36"/>
  <c r="L36"/>
  <c r="K36"/>
  <c r="J36"/>
  <c r="I36"/>
  <c r="H36"/>
  <c r="G36"/>
  <c r="F36"/>
  <c r="E36"/>
  <c r="D36"/>
  <c r="Q35"/>
  <c r="P35"/>
  <c r="O35"/>
  <c r="N35"/>
  <c r="M35"/>
  <c r="L35"/>
  <c r="K35"/>
  <c r="J35"/>
  <c r="I35"/>
  <c r="H35"/>
  <c r="G35"/>
  <c r="F35"/>
  <c r="D35"/>
  <c r="Q34"/>
  <c r="P34"/>
  <c r="O34"/>
  <c r="N34"/>
  <c r="M34"/>
  <c r="L34"/>
  <c r="K34"/>
  <c r="J34"/>
  <c r="I34"/>
  <c r="H34"/>
  <c r="G34"/>
  <c r="F34"/>
  <c r="E34"/>
  <c r="Q33"/>
  <c r="P33"/>
  <c r="O33"/>
  <c r="N33"/>
  <c r="M33"/>
  <c r="L33"/>
  <c r="K33"/>
  <c r="J33"/>
  <c r="I33"/>
  <c r="H33"/>
  <c r="G33"/>
  <c r="F33"/>
  <c r="E33"/>
  <c r="D33"/>
  <c r="Q32"/>
  <c r="P32"/>
  <c r="O32"/>
  <c r="N32"/>
  <c r="M32"/>
  <c r="L32"/>
  <c r="J32"/>
  <c r="I32"/>
  <c r="H32"/>
  <c r="G32"/>
  <c r="F32"/>
  <c r="E32"/>
  <c r="D32"/>
  <c r="Q31"/>
  <c r="P31"/>
  <c r="O31"/>
  <c r="M31"/>
  <c r="L31"/>
  <c r="K31"/>
  <c r="J31"/>
  <c r="I31"/>
  <c r="H31"/>
  <c r="G31"/>
  <c r="F31"/>
  <c r="E31"/>
  <c r="D31"/>
  <c r="Q29"/>
  <c r="P29"/>
  <c r="O29"/>
  <c r="N29"/>
  <c r="M29"/>
  <c r="L29"/>
  <c r="K29"/>
  <c r="J29"/>
  <c r="I29"/>
  <c r="H29"/>
  <c r="G29"/>
  <c r="F29"/>
  <c r="E29"/>
  <c r="D29"/>
  <c r="Q27"/>
  <c r="P27"/>
  <c r="O27"/>
  <c r="N27"/>
  <c r="M27"/>
  <c r="L27"/>
  <c r="K27"/>
  <c r="J27"/>
  <c r="I27"/>
  <c r="H27"/>
  <c r="G27"/>
  <c r="F27"/>
  <c r="E27"/>
  <c r="D27"/>
  <c r="Q26"/>
  <c r="P26"/>
  <c r="O26"/>
  <c r="N26"/>
  <c r="M26"/>
  <c r="L26"/>
  <c r="K26"/>
  <c r="J26"/>
  <c r="I26"/>
  <c r="H26"/>
  <c r="G26"/>
  <c r="F26"/>
  <c r="E26"/>
  <c r="D26"/>
  <c r="Q25"/>
  <c r="P25"/>
  <c r="O25"/>
  <c r="N25"/>
  <c r="M25"/>
  <c r="L25"/>
  <c r="K25"/>
  <c r="J25"/>
  <c r="I25"/>
  <c r="H25"/>
  <c r="G25"/>
  <c r="F25"/>
  <c r="E25"/>
  <c r="D25"/>
  <c r="Q24"/>
  <c r="P24"/>
  <c r="O24"/>
  <c r="N24"/>
  <c r="M24"/>
  <c r="L24"/>
  <c r="K24"/>
  <c r="J24"/>
  <c r="I24"/>
  <c r="H24"/>
  <c r="G24"/>
  <c r="F24"/>
  <c r="E24"/>
  <c r="D24"/>
  <c r="Q22"/>
  <c r="P22"/>
  <c r="O22"/>
  <c r="N22"/>
  <c r="M22"/>
  <c r="L22"/>
  <c r="K22"/>
  <c r="J22"/>
  <c r="I22"/>
  <c r="H22"/>
  <c r="G22"/>
  <c r="F22"/>
  <c r="E22"/>
  <c r="D22"/>
  <c r="Q21"/>
  <c r="P21"/>
  <c r="O21"/>
  <c r="N21"/>
  <c r="M21"/>
  <c r="L21"/>
  <c r="K21"/>
  <c r="J21"/>
  <c r="I21"/>
  <c r="H21"/>
  <c r="G21"/>
  <c r="F21"/>
  <c r="E21"/>
  <c r="D21"/>
  <c r="Q20"/>
  <c r="P20"/>
  <c r="O20"/>
  <c r="N20"/>
  <c r="M20"/>
  <c r="L20"/>
  <c r="K20"/>
  <c r="J20"/>
  <c r="I20"/>
  <c r="H20"/>
  <c r="G20"/>
  <c r="F20"/>
  <c r="E20"/>
  <c r="D20"/>
  <c r="Q18"/>
  <c r="P18"/>
  <c r="O18"/>
  <c r="N18"/>
  <c r="M18"/>
  <c r="L18"/>
  <c r="K18"/>
  <c r="J18"/>
  <c r="I18"/>
  <c r="H18"/>
  <c r="G18"/>
  <c r="F18"/>
  <c r="E18"/>
  <c r="D18"/>
  <c r="C18"/>
  <c r="B20"/>
  <c r="B21"/>
  <c r="B22"/>
  <c r="B24"/>
  <c r="B25"/>
  <c r="B26"/>
  <c r="B27"/>
  <c r="B29"/>
  <c r="B31"/>
  <c r="B32"/>
  <c r="B33"/>
  <c r="B34"/>
  <c r="B35"/>
  <c r="B36"/>
  <c r="B38"/>
  <c r="B18"/>
  <c r="H20" i="3"/>
  <c r="J20"/>
  <c r="D40" i="4"/>
  <c r="E40"/>
  <c r="F40"/>
  <c r="G40"/>
  <c r="H40"/>
  <c r="I40"/>
  <c r="J40"/>
  <c r="K40"/>
  <c r="L40"/>
  <c r="M40"/>
  <c r="N40"/>
  <c r="O40"/>
  <c r="P40"/>
  <c r="Q40"/>
  <c r="C40"/>
  <c r="K20" i="3"/>
  <c r="D20"/>
  <c r="G20"/>
  <c r="M20"/>
  <c r="O20"/>
  <c r="N20"/>
  <c r="L20"/>
  <c r="I20"/>
  <c r="F20"/>
  <c r="E20"/>
  <c r="C20"/>
  <c r="P13"/>
  <c r="A13" s="1"/>
  <c r="A11"/>
  <c r="O16"/>
  <c r="A16" s="1"/>
  <c r="A12"/>
  <c r="A5"/>
  <c r="A4"/>
  <c r="A3"/>
  <c r="A6"/>
  <c r="A7"/>
  <c r="A8"/>
  <c r="A9"/>
  <c r="A10"/>
  <c r="A17"/>
  <c r="A19"/>
  <c r="A2"/>
  <c r="D34" i="4" l="1"/>
  <c r="E35"/>
  <c r="N31"/>
  <c r="A18" i="3"/>
</calcChain>
</file>

<file path=xl/sharedStrings.xml><?xml version="1.0" encoding="utf-8"?>
<sst xmlns="http://schemas.openxmlformats.org/spreadsheetml/2006/main" count="384" uniqueCount="180">
  <si>
    <t>Lördag</t>
  </si>
  <si>
    <t>Söndag</t>
  </si>
  <si>
    <t>08:00-12:00</t>
  </si>
  <si>
    <t>Filma matcher</t>
  </si>
  <si>
    <t>Alicia</t>
  </si>
  <si>
    <t>Agnes</t>
  </si>
  <si>
    <t>My</t>
  </si>
  <si>
    <t>Söndag 08:40-12:00</t>
  </si>
  <si>
    <t>KIOSK (Försäljning, underhållstäd inkl toaletter)</t>
  </si>
  <si>
    <t>Matcher som spelas:</t>
  </si>
  <si>
    <t>Sekretariat</t>
  </si>
  <si>
    <t>Speaker:</t>
  </si>
  <si>
    <t>Sekretariat:</t>
  </si>
  <si>
    <t>Alice</t>
  </si>
  <si>
    <t>Tindra</t>
  </si>
  <si>
    <t>Emelie</t>
  </si>
  <si>
    <t>Moa</t>
  </si>
  <si>
    <t>Ella-Karin</t>
  </si>
  <si>
    <t>Thea</t>
  </si>
  <si>
    <t>Magdalena</t>
  </si>
  <si>
    <t>Wilma</t>
  </si>
  <si>
    <t>Lisa</t>
  </si>
  <si>
    <t>Jacqueline</t>
  </si>
  <si>
    <t xml:space="preserve">Filma matcher </t>
  </si>
  <si>
    <t>Att ta med</t>
  </si>
  <si>
    <t>Sluttstäd söndag</t>
  </si>
  <si>
    <t>Klämmackor</t>
  </si>
  <si>
    <t>(Mentor)</t>
  </si>
  <si>
    <t>USM 23-24/10-21</t>
  </si>
  <si>
    <t>Sollentuna HK - Kiruna HK</t>
  </si>
  <si>
    <t>Strömnäs GIF HK - AIK 1</t>
  </si>
  <si>
    <t>Lördag 23/10-21:</t>
  </si>
  <si>
    <t>Söndag 24/10-21:</t>
  </si>
  <si>
    <t>Strömnäs GIF HK - Sollentuna HK</t>
  </si>
  <si>
    <t>Kiruna HK - AIK 1</t>
  </si>
  <si>
    <t>AIK 1 - Sollentuna HK</t>
  </si>
  <si>
    <t>Strömnäs GIF HK -  Kiruna HK</t>
  </si>
  <si>
    <t>Lördag 13:00-15:30</t>
  </si>
  <si>
    <t>Lördag 15:10-17:00</t>
  </si>
  <si>
    <t>Vera</t>
  </si>
  <si>
    <t>Ida</t>
  </si>
  <si>
    <t>12:00-17:00</t>
  </si>
  <si>
    <t>12:00-16:00</t>
  </si>
  <si>
    <t>Matchvärd</t>
  </si>
  <si>
    <t>Ketchup</t>
  </si>
  <si>
    <t>Morötter</t>
  </si>
  <si>
    <t>Hårdbröd</t>
  </si>
  <si>
    <t>Smör</t>
  </si>
  <si>
    <t>Lättdryck</t>
  </si>
  <si>
    <t>Havregryn</t>
  </si>
  <si>
    <t>Fil</t>
  </si>
  <si>
    <t>Flingor</t>
  </si>
  <si>
    <t>Mjukt bröd</t>
  </si>
  <si>
    <t>Ost</t>
  </si>
  <si>
    <t>Skinka</t>
  </si>
  <si>
    <t>Gurka</t>
  </si>
  <si>
    <t>Mjölk</t>
  </si>
  <si>
    <t>Ris</t>
  </si>
  <si>
    <t>Sambal oelek</t>
  </si>
  <si>
    <t>Soja</t>
  </si>
  <si>
    <t>Glutenfri soja</t>
  </si>
  <si>
    <t>Majs</t>
  </si>
  <si>
    <t>Långpannekaka</t>
  </si>
  <si>
    <t>Fläskytterfile</t>
  </si>
  <si>
    <t>Bea</t>
  </si>
  <si>
    <t>lunch</t>
  </si>
  <si>
    <t>middag</t>
  </si>
  <si>
    <t>frukost</t>
  </si>
  <si>
    <t>Sollentuna</t>
  </si>
  <si>
    <t>Kiruna</t>
  </si>
  <si>
    <t>18 st - 1 gluten</t>
  </si>
  <si>
    <t>Aik</t>
  </si>
  <si>
    <t>20 st - 2 gluten</t>
  </si>
  <si>
    <t>kl. 13:00</t>
  </si>
  <si>
    <t>kl. 17:15</t>
  </si>
  <si>
    <t>kl. 11:15</t>
  </si>
  <si>
    <t>kl. 12:00</t>
  </si>
  <si>
    <t>Glutenfritt hårdbröd</t>
  </si>
  <si>
    <t>Laktosfri grädde</t>
  </si>
  <si>
    <t>Kycklingbröstfileer</t>
  </si>
  <si>
    <t>Laktosfri Creme fraiche</t>
  </si>
  <si>
    <t xml:space="preserve">Köttfärssås </t>
  </si>
  <si>
    <t>Pasta</t>
  </si>
  <si>
    <t>Laktosfritt smör</t>
  </si>
  <si>
    <t xml:space="preserve">Lördag lunch </t>
  </si>
  <si>
    <t>Middag lördag</t>
  </si>
  <si>
    <t>Frukost söndag</t>
  </si>
  <si>
    <t>Lunch söndag</t>
  </si>
  <si>
    <t>Kiosk Sön 12-16</t>
  </si>
  <si>
    <t>Kiosk Lör 12-17</t>
  </si>
  <si>
    <t>Kiosk Sön 8-12</t>
  </si>
  <si>
    <t>Lunch Lör</t>
  </si>
  <si>
    <t>Lunch Sön</t>
  </si>
  <si>
    <t>Frukost Sön</t>
  </si>
  <si>
    <t>Middag Lör</t>
  </si>
  <si>
    <t xml:space="preserve"> </t>
  </si>
  <si>
    <t>Sekr</t>
  </si>
  <si>
    <t>Filma lör 15:10-17</t>
  </si>
  <si>
    <t>Filma lör 13-15:30</t>
  </si>
  <si>
    <t>Filma sön 8:40-12</t>
  </si>
  <si>
    <t>Speaker Lör 15:30</t>
  </si>
  <si>
    <t>Speaker Sön 09:00</t>
  </si>
  <si>
    <t>Speaker Sön 10:30</t>
  </si>
  <si>
    <t>Speaker Sön 13:00</t>
  </si>
  <si>
    <t>Speaker Sön 14:30</t>
  </si>
  <si>
    <t>Slutstäd Sön</t>
  </si>
  <si>
    <t>15 pers</t>
  </si>
  <si>
    <t>18 pers</t>
  </si>
  <si>
    <t>53 pers</t>
  </si>
  <si>
    <t>2400 g</t>
  </si>
  <si>
    <t>Pastaskruvar</t>
  </si>
  <si>
    <t>1 stor flaska</t>
  </si>
  <si>
    <t>1500-1800 g</t>
  </si>
  <si>
    <t>Morotsstavar</t>
  </si>
  <si>
    <t>Wasa hårdbröd</t>
  </si>
  <si>
    <t>3 st dubbelpaket</t>
  </si>
  <si>
    <t>3 små paket</t>
  </si>
  <si>
    <t>Hel helg</t>
  </si>
  <si>
    <t>2 Kilo</t>
  </si>
  <si>
    <t>30 liter</t>
  </si>
  <si>
    <t>hel helg</t>
  </si>
  <si>
    <t>3 kilo</t>
  </si>
  <si>
    <t>2 stora delikatessfabriken</t>
  </si>
  <si>
    <t>1 paket</t>
  </si>
  <si>
    <t>N/A</t>
  </si>
  <si>
    <t>5 paket</t>
  </si>
  <si>
    <t>Laktosfritt fil</t>
  </si>
  <si>
    <t>laktosfri mjölk</t>
  </si>
  <si>
    <t>Sylt</t>
  </si>
  <si>
    <t>en stor burk</t>
  </si>
  <si>
    <t>2 stora tuber polarbröd</t>
  </si>
  <si>
    <t>20-25 ostskivor</t>
  </si>
  <si>
    <t>20-25 skinkskivor</t>
  </si>
  <si>
    <t>7 paket ris ( 1kg)</t>
  </si>
  <si>
    <t xml:space="preserve">50 kycklingfiler </t>
  </si>
  <si>
    <t>4 liter</t>
  </si>
  <si>
    <t>5 stora á 5dl</t>
  </si>
  <si>
    <t>1 stor burk</t>
  </si>
  <si>
    <t>2 stora flaskor</t>
  </si>
  <si>
    <t>1 liten flaska</t>
  </si>
  <si>
    <t>10 gurkor</t>
  </si>
  <si>
    <t>3 st a 450g(3burkar)</t>
  </si>
  <si>
    <t>Kaffe och fika</t>
  </si>
  <si>
    <t>3 st</t>
  </si>
  <si>
    <t xml:space="preserve">Kaffe </t>
  </si>
  <si>
    <t>5 st</t>
  </si>
  <si>
    <t>ok</t>
  </si>
  <si>
    <t>2 paket a 1,5 kg</t>
  </si>
  <si>
    <t>Söndag 12:40-16:30</t>
  </si>
  <si>
    <t>Filma Sön 12:40-16:30</t>
  </si>
  <si>
    <t>Klyftpotatis</t>
  </si>
  <si>
    <t>4 kilo</t>
  </si>
  <si>
    <t>6 liter</t>
  </si>
  <si>
    <t>2 paket havrefras</t>
  </si>
  <si>
    <t>Lunch Lör 11.30-</t>
  </si>
  <si>
    <t>Middag Lör 15.45-</t>
  </si>
  <si>
    <t>Lunch Sön 09.45-</t>
  </si>
  <si>
    <t>-Kaffe 
-klämmackor 
-4 L laktosfri 
grädde</t>
  </si>
  <si>
    <t>-1,5kg pastaskruvar
-1 stor ketchupflaska
- 2kg morotsstavar
- 3 stora paket hårdbröd
- 3 små paket smör laktosfritt
- lättdryck 30 liter
- 1kg kycklingfile</t>
  </si>
  <si>
    <t>-1,5kg Fläskytterfile
-1 stor Bea (delikatessfabriken)
-1pkt glutenfritt hårdbröd
-5 gurkor</t>
  </si>
  <si>
    <t>- 1,5kg Fläskytterfile
-1 stor bea (delikatessfabriken)
-5 gurkor</t>
  </si>
  <si>
    <t>-2 paket havregryn (tot ca 2-3kg)
-5 pkt laktosfritt fil
-2 pkt havrefras
-1 stor burk sylt
-1kg kycklingfile</t>
  </si>
  <si>
    <t>-Långpanne-kaka
-1kg kycklingfile
-1 stor burk sambal oelek
-2 kg klyftpotatis</t>
  </si>
  <si>
    <t>-1 fp klämmackor
-ostskivor (20-25st)
-skinkskivor (20-25st)
- 6 L laktosfri mjölk</t>
  </si>
  <si>
    <t>-Långpanne-kaka
-1kg kycklingfile
-2 stora flaskor kinesisk soja
-2kg klyftpotatis</t>
  </si>
  <si>
    <t>-1fp Klämmackor
-1kg kycklingfile
-1 glutenfri soja
-3 stora paket hårdbröd</t>
  </si>
  <si>
    <t>- 1kg kycklingfile
-3kg ris
-3 st majs (á 450gram, totalt 9 stycken småburkar)</t>
  </si>
  <si>
    <t>-Långpanne-kaka
-1kg kycklingfile
-2 stora tuber polarbröd</t>
  </si>
  <si>
    <t>-1,2kg laktosfri köttfärssås
-2 kg ris</t>
  </si>
  <si>
    <t>-1,2kg laktosfri köttfärssås 
-2 kg ris
-5dl laktosfri creme fraiche</t>
  </si>
  <si>
    <t>-1pkt Kaffe
-1 fp klämmackor
-1kg kycklingfile
-10dl laktosfri creme fraiche</t>
  </si>
  <si>
    <t>Arbetsuppgifter</t>
  </si>
  <si>
    <t>Speaker Lör 14:00</t>
  </si>
  <si>
    <t>17 st - laktos</t>
  </si>
  <si>
    <t>kl. 11:30</t>
  </si>
  <si>
    <t>Frukost Sön 06:15-</t>
  </si>
  <si>
    <t>Arbetstider:</t>
  </si>
  <si>
    <t>kl. 07:15</t>
  </si>
  <si>
    <t>Lagens mattider:</t>
  </si>
  <si>
    <t>AIK</t>
  </si>
</sst>
</file>

<file path=xl/styles.xml><?xml version="1.0" encoding="utf-8"?>
<styleSheet xmlns="http://schemas.openxmlformats.org/spreadsheetml/2006/main">
  <numFmts count="1">
    <numFmt numFmtId="164" formatCode="#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9"/>
      <color rgb="FF3F3F7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9C6500"/>
      <name val="Calibri"/>
      <family val="2"/>
      <scheme val="minor"/>
    </font>
    <font>
      <sz val="8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3">
    <xf numFmtId="0" fontId="0" fillId="0" borderId="0"/>
    <xf numFmtId="0" fontId="4" fillId="2" borderId="1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13" applyNumberFormat="0" applyFont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5" fillId="13" borderId="0" applyNumberFormat="0" applyBorder="0" applyAlignment="0" applyProtection="0"/>
    <xf numFmtId="0" fontId="8" fillId="14" borderId="0" applyNumberFormat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1" fillId="0" borderId="0" xfId="0" applyFont="1"/>
    <xf numFmtId="20" fontId="0" fillId="0" borderId="0" xfId="0" applyNumberFormat="1" applyAlignment="1">
      <alignment horizontal="left" vertical="top"/>
    </xf>
    <xf numFmtId="0" fontId="3" fillId="0" borderId="0" xfId="0" applyFont="1"/>
    <xf numFmtId="0" fontId="0" fillId="0" borderId="2" xfId="0" applyBorder="1"/>
    <xf numFmtId="0" fontId="1" fillId="0" borderId="2" xfId="0" applyFont="1" applyBorder="1"/>
    <xf numFmtId="20" fontId="0" fillId="0" borderId="2" xfId="0" applyNumberForma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2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20" fontId="0" fillId="0" borderId="5" xfId="0" applyNumberFormat="1" applyBorder="1" applyAlignment="1">
      <alignment horizontal="left" vertical="top"/>
    </xf>
    <xf numFmtId="20" fontId="1" fillId="0" borderId="6" xfId="0" applyNumberFormat="1" applyFont="1" applyBorder="1" applyAlignment="1">
      <alignment horizontal="left" vertical="top"/>
    </xf>
    <xf numFmtId="20" fontId="0" fillId="0" borderId="3" xfId="0" applyNumberFormat="1" applyBorder="1" applyAlignment="1">
      <alignment horizontal="left" vertical="top"/>
    </xf>
    <xf numFmtId="2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14" xfId="2" applyBorder="1"/>
    <xf numFmtId="0" fontId="9" fillId="3" borderId="5" xfId="2" applyBorder="1" applyAlignment="1">
      <alignment horizontal="center"/>
    </xf>
    <xf numFmtId="0" fontId="9" fillId="3" borderId="11" xfId="2" applyBorder="1"/>
    <xf numFmtId="0" fontId="9" fillId="3" borderId="6" xfId="2" applyBorder="1" applyAlignment="1">
      <alignment horizontal="center"/>
    </xf>
    <xf numFmtId="0" fontId="9" fillId="3" borderId="14" xfId="2" applyBorder="1" applyAlignment="1">
      <alignment horizontal="center"/>
    </xf>
    <xf numFmtId="0" fontId="0" fillId="5" borderId="13" xfId="4" applyFont="1"/>
    <xf numFmtId="0" fontId="0" fillId="5" borderId="13" xfId="4" applyFont="1" applyAlignment="1">
      <alignment horizontal="center"/>
    </xf>
    <xf numFmtId="0" fontId="4" fillId="2" borderId="1" xfId="1"/>
    <xf numFmtId="0" fontId="4" fillId="2" borderId="1" xfId="1" applyAlignment="1">
      <alignment horizontal="center"/>
    </xf>
    <xf numFmtId="0" fontId="0" fillId="0" borderId="0" xfId="0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7" fillId="2" borderId="2" xfId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3" fillId="2" borderId="2" xfId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/>
    <xf numFmtId="0" fontId="15" fillId="0" borderId="2" xfId="0" applyFont="1" applyBorder="1" applyAlignment="1">
      <alignment vertical="center" wrapText="1"/>
    </xf>
    <xf numFmtId="0" fontId="5" fillId="0" borderId="0" xfId="0" applyFont="1"/>
    <xf numFmtId="0" fontId="1" fillId="10" borderId="0" xfId="0" applyFont="1" applyFill="1"/>
    <xf numFmtId="0" fontId="14" fillId="10" borderId="2" xfId="1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0" fontId="16" fillId="10" borderId="2" xfId="1" applyFont="1" applyFill="1" applyBorder="1" applyAlignment="1">
      <alignment horizontal="left"/>
    </xf>
    <xf numFmtId="0" fontId="17" fillId="0" borderId="2" xfId="1" applyFont="1" applyFill="1" applyBorder="1" applyAlignment="1">
      <alignment vertical="center" wrapText="1"/>
    </xf>
    <xf numFmtId="0" fontId="8" fillId="8" borderId="0" xfId="7"/>
    <xf numFmtId="0" fontId="8" fillId="8" borderId="0" xfId="7" applyBorder="1" applyAlignment="1">
      <alignment horizontal="left"/>
    </xf>
    <xf numFmtId="0" fontId="10" fillId="4" borderId="0" xfId="3"/>
    <xf numFmtId="0" fontId="8" fillId="9" borderId="0" xfId="8"/>
    <xf numFmtId="0" fontId="8" fillId="7" borderId="0" xfId="6"/>
    <xf numFmtId="0" fontId="1" fillId="8" borderId="0" xfId="7" applyFont="1"/>
    <xf numFmtId="0" fontId="1" fillId="9" borderId="0" xfId="8" applyFont="1"/>
    <xf numFmtId="0" fontId="18" fillId="4" borderId="0" xfId="3" applyFont="1"/>
    <xf numFmtId="0" fontId="1" fillId="7" borderId="0" xfId="6" applyFont="1"/>
    <xf numFmtId="0" fontId="19" fillId="8" borderId="0" xfId="7" applyFont="1"/>
    <xf numFmtId="0" fontId="20" fillId="0" borderId="0" xfId="0" applyFont="1"/>
    <xf numFmtId="0" fontId="19" fillId="9" borderId="0" xfId="8" applyFont="1"/>
    <xf numFmtId="0" fontId="21" fillId="4" borderId="0" xfId="3" applyFont="1"/>
    <xf numFmtId="0" fontId="19" fillId="7" borderId="0" xfId="6" applyFont="1"/>
    <xf numFmtId="0" fontId="0" fillId="7" borderId="0" xfId="6" applyFont="1"/>
    <xf numFmtId="0" fontId="8" fillId="6" borderId="0" xfId="5"/>
    <xf numFmtId="0" fontId="1" fillId="6" borderId="0" xfId="5" applyFont="1"/>
    <xf numFmtId="0" fontId="0" fillId="6" borderId="0" xfId="5" applyFont="1"/>
    <xf numFmtId="0" fontId="0" fillId="9" borderId="0" xfId="8" applyFont="1"/>
    <xf numFmtId="0" fontId="22" fillId="2" borderId="2" xfId="1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164" fontId="11" fillId="0" borderId="2" xfId="0" applyNumberFormat="1" applyFont="1" applyBorder="1" applyAlignment="1">
      <alignment vertical="center" wrapText="1"/>
    </xf>
    <xf numFmtId="164" fontId="13" fillId="2" borderId="2" xfId="1" applyNumberFormat="1" applyFont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7" fillId="2" borderId="2" xfId="1" applyNumberFormat="1" applyFont="1" applyBorder="1" applyAlignment="1">
      <alignment vertical="center" wrapText="1"/>
    </xf>
    <xf numFmtId="0" fontId="22" fillId="2" borderId="2" xfId="1" quotePrefix="1" applyFont="1" applyBorder="1" applyAlignment="1">
      <alignment vertical="center" wrapText="1"/>
    </xf>
    <xf numFmtId="0" fontId="23" fillId="0" borderId="2" xfId="0" quotePrefix="1" applyFont="1" applyBorder="1" applyAlignment="1">
      <alignment vertical="top" wrapText="1"/>
    </xf>
    <xf numFmtId="0" fontId="22" fillId="2" borderId="2" xfId="1" quotePrefix="1" applyFont="1" applyBorder="1" applyAlignment="1">
      <alignment vertical="top" wrapText="1"/>
    </xf>
    <xf numFmtId="0" fontId="26" fillId="0" borderId="0" xfId="0" applyFont="1"/>
    <xf numFmtId="0" fontId="27" fillId="0" borderId="0" xfId="0" applyFont="1"/>
    <xf numFmtId="20" fontId="0" fillId="0" borderId="3" xfId="0" applyNumberFormat="1" applyFont="1" applyBorder="1" applyAlignment="1">
      <alignment horizontal="left" vertical="top"/>
    </xf>
    <xf numFmtId="0" fontId="0" fillId="0" borderId="9" xfId="0" applyFont="1" applyBorder="1"/>
    <xf numFmtId="0" fontId="0" fillId="0" borderId="2" xfId="0" applyFont="1" applyBorder="1"/>
    <xf numFmtId="20" fontId="0" fillId="0" borderId="14" xfId="0" applyNumberFormat="1" applyFont="1" applyBorder="1" applyAlignment="1">
      <alignment horizontal="left" vertical="top"/>
    </xf>
    <xf numFmtId="0" fontId="0" fillId="0" borderId="4" xfId="0" applyFont="1" applyBorder="1"/>
    <xf numFmtId="0" fontId="0" fillId="0" borderId="10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6" xfId="0" applyFont="1" applyBorder="1"/>
    <xf numFmtId="0" fontId="0" fillId="0" borderId="5" xfId="0" applyFont="1" applyBorder="1"/>
    <xf numFmtId="20" fontId="0" fillId="0" borderId="7" xfId="0" applyNumberFormat="1" applyFont="1" applyBorder="1" applyAlignment="1">
      <alignment horizontal="left" vertical="top"/>
    </xf>
    <xf numFmtId="20" fontId="0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8" fillId="12" borderId="2" xfId="10" applyBorder="1" applyAlignment="1">
      <alignment vertical="center" wrapText="1"/>
    </xf>
    <xf numFmtId="0" fontId="5" fillId="14" borderId="2" xfId="12" applyFont="1" applyBorder="1" applyAlignment="1">
      <alignment vertical="center" wrapText="1"/>
    </xf>
    <xf numFmtId="0" fontId="5" fillId="11" borderId="2" xfId="9" applyFont="1" applyBorder="1" applyAlignment="1">
      <alignment vertical="center" wrapText="1"/>
    </xf>
    <xf numFmtId="0" fontId="5" fillId="7" borderId="2" xfId="6" applyFont="1" applyBorder="1" applyAlignment="1">
      <alignment vertical="center" wrapText="1"/>
    </xf>
    <xf numFmtId="0" fontId="8" fillId="9" borderId="2" xfId="8" applyBorder="1" applyAlignment="1">
      <alignment vertical="center" wrapText="1"/>
    </xf>
    <xf numFmtId="0" fontId="8" fillId="8" borderId="2" xfId="7" applyBorder="1" applyAlignment="1">
      <alignment vertical="center" wrapText="1"/>
    </xf>
    <xf numFmtId="0" fontId="8" fillId="6" borderId="2" xfId="5" applyBorder="1" applyAlignment="1">
      <alignment vertical="center" wrapText="1"/>
    </xf>
    <xf numFmtId="0" fontId="24" fillId="13" borderId="2" xfId="1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8" fillId="15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24" fillId="15" borderId="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20" fontId="9" fillId="3" borderId="11" xfId="2" applyNumberFormat="1" applyBorder="1" applyAlignment="1">
      <alignment horizontal="center"/>
    </xf>
    <xf numFmtId="0" fontId="6" fillId="10" borderId="2" xfId="0" applyFont="1" applyFill="1" applyBorder="1" applyAlignment="1">
      <alignment horizontal="left" wrapText="1"/>
    </xf>
    <xf numFmtId="0" fontId="30" fillId="0" borderId="0" xfId="0" applyFont="1" applyFill="1" applyBorder="1"/>
    <xf numFmtId="0" fontId="30" fillId="16" borderId="0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/>
    </xf>
    <xf numFmtId="0" fontId="30" fillId="0" borderId="14" xfId="2" applyFont="1" applyFill="1" applyBorder="1"/>
    <xf numFmtId="0" fontId="0" fillId="0" borderId="12" xfId="0" applyBorder="1"/>
    <xf numFmtId="0" fontId="30" fillId="16" borderId="12" xfId="0" applyFont="1" applyFill="1" applyBorder="1" applyAlignment="1">
      <alignment horizontal="center"/>
    </xf>
    <xf numFmtId="0" fontId="30" fillId="10" borderId="10" xfId="2" applyFont="1" applyFill="1" applyBorder="1" applyAlignment="1">
      <alignment horizontal="center"/>
    </xf>
    <xf numFmtId="0" fontId="30" fillId="0" borderId="11" xfId="2" applyFont="1" applyFill="1" applyBorder="1"/>
    <xf numFmtId="0" fontId="0" fillId="0" borderId="15" xfId="0" applyBorder="1"/>
    <xf numFmtId="0" fontId="30" fillId="16" borderId="15" xfId="0" applyFont="1" applyFill="1" applyBorder="1" applyAlignment="1">
      <alignment horizontal="center"/>
    </xf>
    <xf numFmtId="0" fontId="30" fillId="10" borderId="9" xfId="2" applyFont="1" applyFill="1" applyBorder="1" applyAlignment="1">
      <alignment horizontal="center"/>
    </xf>
    <xf numFmtId="0" fontId="30" fillId="0" borderId="14" xfId="1" applyFont="1" applyFill="1" applyBorder="1"/>
    <xf numFmtId="0" fontId="30" fillId="16" borderId="12" xfId="1" applyFont="1" applyFill="1" applyBorder="1" applyAlignment="1">
      <alignment horizontal="center"/>
    </xf>
    <xf numFmtId="0" fontId="30" fillId="10" borderId="10" xfId="1" applyFont="1" applyFill="1" applyBorder="1" applyAlignment="1">
      <alignment horizontal="center"/>
    </xf>
    <xf numFmtId="0" fontId="30" fillId="0" borderId="11" xfId="1" applyFont="1" applyFill="1" applyBorder="1"/>
    <xf numFmtId="0" fontId="30" fillId="16" borderId="15" xfId="1" applyFont="1" applyFill="1" applyBorder="1" applyAlignment="1">
      <alignment horizontal="center"/>
    </xf>
    <xf numFmtId="0" fontId="30" fillId="10" borderId="9" xfId="1" applyFont="1" applyFill="1" applyBorder="1" applyAlignment="1">
      <alignment horizontal="center"/>
    </xf>
    <xf numFmtId="0" fontId="30" fillId="0" borderId="14" xfId="4" applyFont="1" applyFill="1" applyBorder="1"/>
    <xf numFmtId="0" fontId="30" fillId="10" borderId="10" xfId="4" applyFont="1" applyFill="1" applyBorder="1" applyAlignment="1">
      <alignment horizontal="center"/>
    </xf>
    <xf numFmtId="0" fontId="30" fillId="0" borderId="11" xfId="4" applyFont="1" applyFill="1" applyBorder="1"/>
    <xf numFmtId="0" fontId="30" fillId="10" borderId="9" xfId="4" applyFont="1" applyFill="1" applyBorder="1" applyAlignment="1">
      <alignment horizontal="center"/>
    </xf>
    <xf numFmtId="0" fontId="30" fillId="10" borderId="20" xfId="2" applyFont="1" applyFill="1" applyBorder="1" applyAlignment="1">
      <alignment horizontal="center"/>
    </xf>
    <xf numFmtId="20" fontId="30" fillId="10" borderId="18" xfId="2" applyNumberFormat="1" applyFont="1" applyFill="1" applyBorder="1" applyAlignment="1">
      <alignment horizontal="center"/>
    </xf>
    <xf numFmtId="0" fontId="30" fillId="10" borderId="19" xfId="0" applyFont="1" applyFill="1" applyBorder="1" applyAlignment="1">
      <alignment horizontal="center"/>
    </xf>
    <xf numFmtId="0" fontId="30" fillId="10" borderId="20" xfId="0" applyFont="1" applyFill="1" applyBorder="1" applyAlignment="1">
      <alignment horizontal="center"/>
    </xf>
    <xf numFmtId="0" fontId="30" fillId="10" borderId="18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center"/>
    </xf>
    <xf numFmtId="0" fontId="31" fillId="16" borderId="7" xfId="0" applyFont="1" applyFill="1" applyBorder="1" applyAlignment="1">
      <alignment horizontal="center"/>
    </xf>
    <xf numFmtId="0" fontId="31" fillId="10" borderId="22" xfId="0" applyFont="1" applyFill="1" applyBorder="1" applyAlignment="1">
      <alignment horizontal="center"/>
    </xf>
    <xf numFmtId="0" fontId="31" fillId="10" borderId="4" xfId="0" applyFont="1" applyFill="1" applyBorder="1" applyAlignment="1">
      <alignment horizontal="center"/>
    </xf>
    <xf numFmtId="0" fontId="31" fillId="16" borderId="3" xfId="0" applyFont="1" applyFill="1" applyBorder="1" applyAlignment="1">
      <alignment horizontal="center"/>
    </xf>
    <xf numFmtId="0" fontId="31" fillId="16" borderId="7" xfId="0" applyFont="1" applyFill="1" applyBorder="1" applyAlignment="1">
      <alignment horizontal="center"/>
    </xf>
    <xf numFmtId="0" fontId="31" fillId="10" borderId="17" xfId="0" applyFont="1" applyFill="1" applyBorder="1" applyAlignment="1">
      <alignment horizontal="center"/>
    </xf>
    <xf numFmtId="0" fontId="31" fillId="10" borderId="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16" borderId="23" xfId="2" applyFont="1" applyFill="1" applyBorder="1" applyAlignment="1">
      <alignment horizontal="center"/>
    </xf>
    <xf numFmtId="0" fontId="30" fillId="16" borderId="16" xfId="2" applyFont="1" applyFill="1" applyBorder="1" applyAlignment="1">
      <alignment horizontal="center"/>
    </xf>
    <xf numFmtId="0" fontId="30" fillId="16" borderId="24" xfId="0" applyFont="1" applyFill="1" applyBorder="1" applyAlignment="1">
      <alignment horizontal="center"/>
    </xf>
    <xf numFmtId="0" fontId="30" fillId="16" borderId="23" xfId="0" applyFont="1" applyFill="1" applyBorder="1" applyAlignment="1">
      <alignment horizontal="center"/>
    </xf>
    <xf numFmtId="0" fontId="30" fillId="16" borderId="16" xfId="0" applyFont="1" applyFill="1" applyBorder="1" applyAlignment="1">
      <alignment horizontal="center"/>
    </xf>
    <xf numFmtId="0" fontId="32" fillId="10" borderId="2" xfId="0" applyFont="1" applyFill="1" applyBorder="1" applyAlignment="1">
      <alignment horizontal="left" wrapText="1"/>
    </xf>
    <xf numFmtId="0" fontId="33" fillId="10" borderId="2" xfId="1" applyFont="1" applyFill="1" applyBorder="1" applyAlignment="1">
      <alignment horizontal="left"/>
    </xf>
    <xf numFmtId="0" fontId="32" fillId="10" borderId="2" xfId="0" applyFont="1" applyFill="1" applyBorder="1" applyAlignment="1">
      <alignment horizontal="left"/>
    </xf>
    <xf numFmtId="0" fontId="32" fillId="0" borderId="0" xfId="0" applyFont="1"/>
  </cellXfs>
  <cellStyles count="13">
    <cellStyle name="20% - Dekorfärg1" xfId="9" builtinId="30"/>
    <cellStyle name="20% - Dekorfärg2" xfId="5" builtinId="34"/>
    <cellStyle name="20% - Dekorfärg3" xfId="12" builtinId="38"/>
    <cellStyle name="20% - Dekorfärg4" xfId="6" builtinId="42"/>
    <cellStyle name="20% - Dekorfärg5" xfId="7" builtinId="46"/>
    <cellStyle name="20% - Dekorfärg6" xfId="8" builtinId="50"/>
    <cellStyle name="40% - Dekorfärg1" xfId="10" builtinId="31"/>
    <cellStyle name="Anteckning" xfId="4" builtinId="10"/>
    <cellStyle name="Bra" xfId="2" builtinId="26"/>
    <cellStyle name="Färg3" xfId="11" builtinId="37"/>
    <cellStyle name="Indata" xfId="1" builtinId="20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9"/>
  <sheetViews>
    <sheetView showGridLines="0" topLeftCell="A7" workbookViewId="0">
      <selection activeCell="I1" sqref="I1:Q1048576"/>
    </sheetView>
  </sheetViews>
  <sheetFormatPr defaultRowHeight="15"/>
  <cols>
    <col min="1" max="1" width="2.42578125" customWidth="1"/>
    <col min="2" max="2" width="17.5703125" customWidth="1"/>
    <col min="3" max="3" width="30" customWidth="1"/>
    <col min="5" max="5" width="9.85546875" customWidth="1"/>
    <col min="6" max="6" width="10.85546875" customWidth="1"/>
    <col min="7" max="7" width="9.140625" hidden="1" customWidth="1"/>
    <col min="8" max="8" width="0.42578125" hidden="1" customWidth="1"/>
    <col min="9" max="9" width="0.7109375" customWidth="1"/>
  </cols>
  <sheetData>
    <row r="1" spans="2:3" ht="18.75">
      <c r="B1" s="4" t="s">
        <v>28</v>
      </c>
    </row>
    <row r="2" spans="2:3" ht="20.25" customHeight="1"/>
    <row r="3" spans="2:3" ht="18.75" customHeight="1">
      <c r="B3" s="1" t="s">
        <v>8</v>
      </c>
    </row>
    <row r="4" spans="2:3">
      <c r="B4" s="2" t="s">
        <v>0</v>
      </c>
    </row>
    <row r="5" spans="2:3">
      <c r="B5" t="s">
        <v>41</v>
      </c>
      <c r="C5" t="s">
        <v>16</v>
      </c>
    </row>
    <row r="7" spans="2:3">
      <c r="B7" s="2" t="s">
        <v>1</v>
      </c>
    </row>
    <row r="8" spans="2:3">
      <c r="B8" t="s">
        <v>2</v>
      </c>
      <c r="C8" t="s">
        <v>21</v>
      </c>
    </row>
    <row r="9" spans="2:3">
      <c r="B9" t="s">
        <v>42</v>
      </c>
      <c r="C9" t="s">
        <v>40</v>
      </c>
    </row>
    <row r="11" spans="2:3">
      <c r="B11" s="2"/>
    </row>
    <row r="12" spans="2:3" ht="15.75">
      <c r="B12" s="1" t="s">
        <v>3</v>
      </c>
    </row>
    <row r="13" spans="2:3">
      <c r="B13" t="s">
        <v>37</v>
      </c>
      <c r="C13" t="s">
        <v>5</v>
      </c>
    </row>
    <row r="14" spans="2:3">
      <c r="B14" t="s">
        <v>38</v>
      </c>
      <c r="C14" t="s">
        <v>4</v>
      </c>
    </row>
    <row r="15" spans="2:3">
      <c r="B15" t="s">
        <v>7</v>
      </c>
      <c r="C15" t="s">
        <v>6</v>
      </c>
    </row>
    <row r="16" spans="2:3">
      <c r="B16" t="s">
        <v>148</v>
      </c>
      <c r="C16" t="s">
        <v>19</v>
      </c>
    </row>
    <row r="18" spans="2:15">
      <c r="B18" s="2"/>
    </row>
    <row r="20" spans="2:15">
      <c r="B20" s="2"/>
    </row>
    <row r="21" spans="2:15">
      <c r="B21" s="2"/>
    </row>
    <row r="23" spans="2:15">
      <c r="B23" s="2"/>
    </row>
    <row r="24" spans="2:15">
      <c r="B24" s="2"/>
    </row>
    <row r="27" spans="2:15" ht="15.75">
      <c r="B27" s="1" t="s">
        <v>9</v>
      </c>
      <c r="O27" s="22"/>
    </row>
    <row r="29" spans="2:15">
      <c r="B29" s="6" t="s">
        <v>31</v>
      </c>
      <c r="C29" s="5"/>
      <c r="D29" s="10" t="s">
        <v>12</v>
      </c>
      <c r="E29" s="11"/>
      <c r="F29" s="6" t="s">
        <v>11</v>
      </c>
    </row>
    <row r="30" spans="2:15">
      <c r="B30" s="5"/>
      <c r="C30" s="8"/>
      <c r="D30" s="8"/>
      <c r="E30" s="13"/>
      <c r="F30" s="5"/>
    </row>
    <row r="31" spans="2:15">
      <c r="B31" s="7">
        <v>0.58333333333333337</v>
      </c>
      <c r="C31" s="5" t="s">
        <v>30</v>
      </c>
      <c r="D31" s="12" t="s">
        <v>6</v>
      </c>
      <c r="E31" s="14" t="s">
        <v>15</v>
      </c>
      <c r="F31" s="5" t="s">
        <v>18</v>
      </c>
    </row>
    <row r="32" spans="2:15">
      <c r="B32" s="19">
        <v>0.64583333333333337</v>
      </c>
      <c r="C32" s="5" t="s">
        <v>29</v>
      </c>
      <c r="D32" s="5" t="s">
        <v>15</v>
      </c>
      <c r="E32" s="17" t="s">
        <v>17</v>
      </c>
      <c r="F32" s="9" t="s">
        <v>19</v>
      </c>
    </row>
    <row r="33" spans="2:6">
      <c r="B33" s="21"/>
      <c r="C33" s="13"/>
      <c r="D33" s="13"/>
      <c r="E33" s="13"/>
      <c r="F33" s="9"/>
    </row>
    <row r="34" spans="2:6">
      <c r="B34" s="20" t="s">
        <v>32</v>
      </c>
      <c r="C34" s="5"/>
      <c r="D34" s="18"/>
      <c r="E34" s="15"/>
      <c r="F34" s="9"/>
    </row>
    <row r="35" spans="2:6">
      <c r="B35" s="7">
        <v>0.375</v>
      </c>
      <c r="C35" s="5" t="s">
        <v>33</v>
      </c>
      <c r="D35" s="5" t="s">
        <v>17</v>
      </c>
      <c r="E35" s="12" t="s">
        <v>6</v>
      </c>
      <c r="F35" s="5" t="s">
        <v>20</v>
      </c>
    </row>
    <row r="36" spans="2:6">
      <c r="B36" s="7">
        <v>0.4375</v>
      </c>
      <c r="C36" s="5" t="s">
        <v>34</v>
      </c>
      <c r="D36" s="5" t="s">
        <v>17</v>
      </c>
      <c r="E36" s="5" t="s">
        <v>6</v>
      </c>
      <c r="F36" s="5" t="s">
        <v>13</v>
      </c>
    </row>
    <row r="37" spans="2:6">
      <c r="B37" s="7">
        <v>0.54166666666666663</v>
      </c>
      <c r="C37" s="5" t="s">
        <v>35</v>
      </c>
      <c r="D37" s="5" t="s">
        <v>6</v>
      </c>
      <c r="E37" s="11" t="s">
        <v>15</v>
      </c>
      <c r="F37" s="5" t="s">
        <v>4</v>
      </c>
    </row>
    <row r="38" spans="2:6">
      <c r="B38" s="7">
        <v>0.60416666666666663</v>
      </c>
      <c r="C38" s="5" t="s">
        <v>36</v>
      </c>
      <c r="D38" s="5" t="s">
        <v>17</v>
      </c>
      <c r="E38" s="9" t="s">
        <v>15</v>
      </c>
      <c r="F38" s="9" t="s">
        <v>14</v>
      </c>
    </row>
    <row r="39" spans="2:6">
      <c r="B39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I1" sqref="I1:Q1048576"/>
    </sheetView>
  </sheetViews>
  <sheetFormatPr defaultRowHeight="15"/>
  <cols>
    <col min="1" max="1" width="13.85546875" bestFit="1" customWidth="1"/>
    <col min="8" max="8" width="15" bestFit="1" customWidth="1"/>
    <col min="10" max="10" width="19.28515625" bestFit="1" customWidth="1"/>
    <col min="12" max="12" width="14.140625" bestFit="1" customWidth="1"/>
    <col min="14" max="14" width="21.85546875" bestFit="1" customWidth="1"/>
  </cols>
  <sheetData>
    <row r="1" spans="1:14" ht="15.75">
      <c r="A1" s="5"/>
      <c r="B1" s="107" t="s">
        <v>0</v>
      </c>
      <c r="C1" s="107"/>
      <c r="D1" s="107" t="s">
        <v>1</v>
      </c>
      <c r="E1" s="107"/>
      <c r="H1" s="1" t="s">
        <v>84</v>
      </c>
      <c r="I1" s="1"/>
      <c r="J1" s="1" t="s">
        <v>85</v>
      </c>
      <c r="K1" s="1"/>
      <c r="L1" s="1" t="s">
        <v>86</v>
      </c>
      <c r="M1" s="1"/>
      <c r="N1" s="1" t="s">
        <v>87</v>
      </c>
    </row>
    <row r="2" spans="1:14">
      <c r="A2" s="5"/>
      <c r="B2" s="23" t="s">
        <v>65</v>
      </c>
      <c r="C2" s="23" t="s">
        <v>66</v>
      </c>
      <c r="D2" s="23" t="s">
        <v>67</v>
      </c>
      <c r="E2" s="23" t="s">
        <v>65</v>
      </c>
      <c r="H2" s="39" t="s">
        <v>81</v>
      </c>
      <c r="J2" t="s">
        <v>63</v>
      </c>
      <c r="L2" t="s">
        <v>49</v>
      </c>
      <c r="N2" t="s">
        <v>57</v>
      </c>
    </row>
    <row r="3" spans="1:14">
      <c r="A3" s="11"/>
      <c r="B3" s="11"/>
      <c r="C3" s="5"/>
      <c r="D3" s="11"/>
      <c r="E3" s="11"/>
      <c r="H3" t="s">
        <v>82</v>
      </c>
      <c r="J3" t="s">
        <v>64</v>
      </c>
      <c r="L3" t="s">
        <v>50</v>
      </c>
      <c r="N3" t="s">
        <v>79</v>
      </c>
    </row>
    <row r="4" spans="1:14">
      <c r="A4" s="30" t="s">
        <v>68</v>
      </c>
      <c r="B4" s="31"/>
      <c r="C4" s="27"/>
      <c r="D4" s="34"/>
      <c r="E4" s="31"/>
      <c r="H4" t="s">
        <v>44</v>
      </c>
      <c r="J4" t="s">
        <v>77</v>
      </c>
      <c r="L4" t="s">
        <v>51</v>
      </c>
      <c r="N4" t="s">
        <v>78</v>
      </c>
    </row>
    <row r="5" spans="1:14">
      <c r="A5" s="32" t="s">
        <v>173</v>
      </c>
      <c r="B5" s="33" t="s">
        <v>73</v>
      </c>
      <c r="C5" s="27"/>
      <c r="D5" s="116">
        <v>0.30208333333333331</v>
      </c>
      <c r="E5" s="33" t="s">
        <v>75</v>
      </c>
      <c r="H5" t="s">
        <v>45</v>
      </c>
      <c r="J5" t="s">
        <v>47</v>
      </c>
      <c r="L5" t="s">
        <v>128</v>
      </c>
      <c r="N5" t="s">
        <v>80</v>
      </c>
    </row>
    <row r="6" spans="1:14">
      <c r="A6" s="14"/>
      <c r="B6" s="25"/>
      <c r="C6" s="24"/>
      <c r="D6" s="25"/>
      <c r="E6" s="28"/>
      <c r="H6" t="s">
        <v>46</v>
      </c>
      <c r="J6" t="s">
        <v>48</v>
      </c>
      <c r="L6" t="s">
        <v>52</v>
      </c>
      <c r="N6" t="s">
        <v>58</v>
      </c>
    </row>
    <row r="7" spans="1:14">
      <c r="A7" s="37" t="s">
        <v>69</v>
      </c>
      <c r="B7" s="27"/>
      <c r="C7" s="38"/>
      <c r="D7" s="27"/>
      <c r="E7" s="38"/>
      <c r="H7" t="s">
        <v>83</v>
      </c>
      <c r="J7" t="s">
        <v>45</v>
      </c>
      <c r="L7" t="s">
        <v>46</v>
      </c>
      <c r="N7" t="s">
        <v>59</v>
      </c>
    </row>
    <row r="8" spans="1:14">
      <c r="A8" s="37" t="s">
        <v>70</v>
      </c>
      <c r="B8" s="27"/>
      <c r="C8" s="38" t="s">
        <v>74</v>
      </c>
      <c r="D8" s="27"/>
      <c r="E8" s="38" t="s">
        <v>76</v>
      </c>
      <c r="H8" t="s">
        <v>48</v>
      </c>
      <c r="J8" t="s">
        <v>55</v>
      </c>
      <c r="L8" t="s">
        <v>47</v>
      </c>
      <c r="N8" t="s">
        <v>60</v>
      </c>
    </row>
    <row r="9" spans="1:14">
      <c r="A9" s="14"/>
      <c r="B9" s="23"/>
      <c r="C9" s="25"/>
      <c r="D9" s="23"/>
      <c r="E9" s="28"/>
      <c r="J9" t="s">
        <v>150</v>
      </c>
      <c r="N9" t="s">
        <v>46</v>
      </c>
    </row>
    <row r="10" spans="1:14">
      <c r="A10" s="35" t="s">
        <v>71</v>
      </c>
      <c r="B10" s="26"/>
      <c r="C10" s="23"/>
      <c r="D10" s="29"/>
      <c r="E10" s="36"/>
      <c r="L10" t="s">
        <v>53</v>
      </c>
      <c r="N10" t="s">
        <v>47</v>
      </c>
    </row>
    <row r="11" spans="1:14">
      <c r="A11" s="35" t="s">
        <v>72</v>
      </c>
      <c r="B11" s="26"/>
      <c r="C11" s="23"/>
      <c r="D11" s="29"/>
      <c r="E11" s="36" t="s">
        <v>174</v>
      </c>
      <c r="L11" t="s">
        <v>54</v>
      </c>
      <c r="N11" t="s">
        <v>48</v>
      </c>
    </row>
    <row r="12" spans="1:14">
      <c r="A12" s="12"/>
      <c r="B12" s="5"/>
      <c r="C12" s="5"/>
      <c r="D12" s="5"/>
      <c r="E12" s="12"/>
      <c r="L12" t="s">
        <v>55</v>
      </c>
      <c r="N12" t="s">
        <v>61</v>
      </c>
    </row>
    <row r="13" spans="1:14">
      <c r="A13" s="5"/>
      <c r="B13" s="5"/>
      <c r="C13" s="5"/>
      <c r="D13" s="5"/>
      <c r="E13" s="5"/>
      <c r="L13" t="s">
        <v>56</v>
      </c>
      <c r="N13" t="s">
        <v>55</v>
      </c>
    </row>
    <row r="14" spans="1:14">
      <c r="A14" s="5"/>
      <c r="B14" s="5"/>
      <c r="C14" s="5"/>
      <c r="D14" s="5"/>
      <c r="E14" s="5"/>
    </row>
  </sheetData>
  <mergeCells count="2">
    <mergeCell ref="B1:C1"/>
    <mergeCell ref="D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8"/>
  <sheetViews>
    <sheetView showGridLines="0" workbookViewId="0">
      <pane ySplit="1" topLeftCell="A2" activePane="bottomLeft" state="frozen"/>
      <selection activeCell="I1" sqref="I1:Q1048576"/>
      <selection pane="bottomLeft" activeCell="I1" sqref="I1:Q1048576"/>
    </sheetView>
  </sheetViews>
  <sheetFormatPr defaultRowHeight="15"/>
  <cols>
    <col min="2" max="2" width="14.28515625" customWidth="1"/>
    <col min="3" max="3" width="11.42578125" customWidth="1"/>
    <col min="4" max="4" width="11.5703125" customWidth="1"/>
    <col min="5" max="17" width="10.28515625" customWidth="1"/>
    <col min="18" max="19" width="2" customWidth="1"/>
    <col min="20" max="20" width="15.5703125" customWidth="1"/>
    <col min="21" max="21" width="18.28515625" customWidth="1"/>
    <col min="22" max="22" width="15" customWidth="1"/>
    <col min="24" max="24" width="23.140625" customWidth="1"/>
    <col min="25" max="25" width="11" customWidth="1"/>
    <col min="26" max="26" width="14.140625" customWidth="1"/>
  </cols>
  <sheetData>
    <row r="1" spans="1:22" s="2" customFormat="1" ht="34.5" customHeight="1">
      <c r="A1" s="50"/>
      <c r="B1" s="117" t="s">
        <v>176</v>
      </c>
      <c r="C1" s="51" t="s">
        <v>5</v>
      </c>
      <c r="D1" s="52" t="s">
        <v>13</v>
      </c>
      <c r="E1" s="52" t="s">
        <v>4</v>
      </c>
      <c r="F1" s="52" t="s">
        <v>17</v>
      </c>
      <c r="G1" s="52" t="s">
        <v>15</v>
      </c>
      <c r="H1" s="52" t="s">
        <v>40</v>
      </c>
      <c r="I1" s="52" t="s">
        <v>22</v>
      </c>
      <c r="J1" s="52" t="s">
        <v>21</v>
      </c>
      <c r="K1" s="52" t="s">
        <v>19</v>
      </c>
      <c r="L1" s="52" t="s">
        <v>16</v>
      </c>
      <c r="M1" s="52" t="s">
        <v>6</v>
      </c>
      <c r="N1" s="53" t="s">
        <v>18</v>
      </c>
      <c r="O1" s="52" t="s">
        <v>14</v>
      </c>
      <c r="P1" s="51" t="s">
        <v>20</v>
      </c>
      <c r="Q1" s="52" t="s">
        <v>39</v>
      </c>
    </row>
    <row r="2" spans="1:22" s="47" customFormat="1" ht="27.75" customHeight="1">
      <c r="A2" s="42">
        <f>COUNTA(C2:Q2)</f>
        <v>2</v>
      </c>
      <c r="B2" s="43" t="s">
        <v>43</v>
      </c>
      <c r="C2" s="44" t="s">
        <v>43</v>
      </c>
      <c r="D2" s="45" t="s">
        <v>43</v>
      </c>
      <c r="E2" s="45"/>
      <c r="F2" s="45"/>
      <c r="G2" s="45"/>
      <c r="H2" s="45"/>
      <c r="I2" s="45"/>
      <c r="J2" s="45"/>
      <c r="K2" s="45"/>
      <c r="L2" s="45"/>
      <c r="M2" s="45"/>
      <c r="N2" s="44"/>
      <c r="O2" s="45"/>
      <c r="P2" s="44"/>
      <c r="Q2" s="46"/>
    </row>
    <row r="3" spans="1:22" s="47" customFormat="1" ht="27.75" customHeight="1">
      <c r="A3" s="42">
        <f>COUNTA(C3:Q3)</f>
        <v>1</v>
      </c>
      <c r="B3" s="43" t="s">
        <v>89</v>
      </c>
      <c r="C3" s="44"/>
      <c r="D3" s="45"/>
      <c r="E3" s="45"/>
      <c r="F3" s="45"/>
      <c r="G3" s="45"/>
      <c r="H3" s="45"/>
      <c r="I3" s="45"/>
      <c r="J3" s="45"/>
      <c r="K3" s="45"/>
      <c r="L3" s="45" t="s">
        <v>89</v>
      </c>
      <c r="M3" s="45"/>
      <c r="N3" s="44"/>
      <c r="O3" s="45"/>
      <c r="P3" s="44"/>
      <c r="Q3" s="45"/>
    </row>
    <row r="4" spans="1:22" s="47" customFormat="1" ht="27.75" customHeight="1">
      <c r="A4" s="42">
        <f>COUNTA(C4:Q4)</f>
        <v>1</v>
      </c>
      <c r="B4" s="43" t="s">
        <v>90</v>
      </c>
      <c r="C4" s="44"/>
      <c r="D4" s="45"/>
      <c r="E4" s="45"/>
      <c r="F4" s="45"/>
      <c r="G4" s="45"/>
      <c r="H4" s="45"/>
      <c r="I4" s="45"/>
      <c r="J4" s="45" t="s">
        <v>90</v>
      </c>
      <c r="K4" s="45"/>
      <c r="L4" s="45"/>
      <c r="M4" s="45"/>
      <c r="N4" s="44"/>
      <c r="O4" s="45"/>
      <c r="P4" s="44"/>
      <c r="Q4" s="45"/>
    </row>
    <row r="5" spans="1:22" s="47" customFormat="1" ht="27.75" customHeight="1">
      <c r="A5" s="42">
        <f t="shared" ref="A5:A19" si="0">COUNTA(C5:Q5)</f>
        <v>1</v>
      </c>
      <c r="B5" s="43" t="s">
        <v>88</v>
      </c>
      <c r="C5" s="44"/>
      <c r="D5" s="45"/>
      <c r="E5" s="45"/>
      <c r="F5" s="45"/>
      <c r="G5" s="45"/>
      <c r="H5" s="45" t="s">
        <v>88</v>
      </c>
      <c r="I5" s="45"/>
      <c r="J5" s="45"/>
      <c r="K5" s="45"/>
      <c r="L5" s="45"/>
      <c r="M5" s="45"/>
      <c r="N5" s="44"/>
      <c r="O5" s="45"/>
      <c r="P5" s="44"/>
      <c r="Q5" s="45"/>
    </row>
    <row r="6" spans="1:22" s="47" customFormat="1" ht="27.75" customHeight="1">
      <c r="A6" s="42">
        <f t="shared" si="0"/>
        <v>2</v>
      </c>
      <c r="B6" s="43" t="s">
        <v>154</v>
      </c>
      <c r="C6" s="44"/>
      <c r="D6" s="45"/>
      <c r="E6" s="45"/>
      <c r="F6" s="45"/>
      <c r="G6" s="45"/>
      <c r="H6" s="45" t="s">
        <v>91</v>
      </c>
      <c r="I6" s="45"/>
      <c r="J6" s="45" t="s">
        <v>91</v>
      </c>
      <c r="K6" s="45"/>
      <c r="L6" s="45"/>
      <c r="M6" s="45"/>
      <c r="N6" s="44"/>
      <c r="O6" s="45"/>
      <c r="P6" s="44"/>
      <c r="Q6" s="45"/>
    </row>
    <row r="7" spans="1:22" s="47" customFormat="1" ht="27.75" customHeight="1">
      <c r="A7" s="42">
        <f t="shared" si="0"/>
        <v>2</v>
      </c>
      <c r="B7" s="43" t="s">
        <v>155</v>
      </c>
      <c r="C7" s="44"/>
      <c r="D7" s="45"/>
      <c r="E7" s="45"/>
      <c r="F7" s="45"/>
      <c r="G7" s="45"/>
      <c r="H7" s="45"/>
      <c r="I7" s="45" t="s">
        <v>94</v>
      </c>
      <c r="J7" s="45"/>
      <c r="K7" s="45"/>
      <c r="L7" s="45"/>
      <c r="M7" s="45"/>
      <c r="N7" s="44"/>
      <c r="O7" s="45"/>
      <c r="P7" s="44"/>
      <c r="Q7" s="45" t="s">
        <v>94</v>
      </c>
    </row>
    <row r="8" spans="1:22" s="47" customFormat="1" ht="27.75" customHeight="1">
      <c r="A8" s="42">
        <f t="shared" si="0"/>
        <v>1</v>
      </c>
      <c r="B8" s="43" t="s">
        <v>175</v>
      </c>
      <c r="C8" s="44"/>
      <c r="D8" s="45"/>
      <c r="E8" s="45"/>
      <c r="F8" s="45"/>
      <c r="G8" s="45"/>
      <c r="H8" s="45"/>
      <c r="I8" s="45" t="s">
        <v>93</v>
      </c>
      <c r="J8" s="45"/>
      <c r="K8" s="45"/>
      <c r="L8" s="45"/>
      <c r="M8" s="45"/>
      <c r="N8" s="44"/>
      <c r="O8" s="45"/>
      <c r="P8" s="44"/>
      <c r="Q8" s="45"/>
    </row>
    <row r="9" spans="1:22" s="47" customFormat="1" ht="27.75" customHeight="1">
      <c r="A9" s="42">
        <f t="shared" si="0"/>
        <v>4</v>
      </c>
      <c r="B9" s="43" t="s">
        <v>156</v>
      </c>
      <c r="C9" s="44"/>
      <c r="D9" s="45" t="s">
        <v>92</v>
      </c>
      <c r="E9" s="45"/>
      <c r="F9" s="45"/>
      <c r="G9" s="45"/>
      <c r="H9" s="45"/>
      <c r="I9" s="45"/>
      <c r="J9" s="45"/>
      <c r="K9" s="45"/>
      <c r="L9" s="45" t="s">
        <v>92</v>
      </c>
      <c r="M9" s="45"/>
      <c r="N9" s="44"/>
      <c r="O9" s="45" t="s">
        <v>92</v>
      </c>
      <c r="P9" s="44"/>
      <c r="Q9" s="45" t="s">
        <v>92</v>
      </c>
    </row>
    <row r="10" spans="1:22" s="47" customFormat="1" ht="27.75" customHeight="1">
      <c r="A10" s="42">
        <f t="shared" si="0"/>
        <v>4</v>
      </c>
      <c r="B10" s="43" t="s">
        <v>10</v>
      </c>
      <c r="C10" s="44" t="s">
        <v>27</v>
      </c>
      <c r="D10" s="45"/>
      <c r="E10" s="45"/>
      <c r="F10" s="45" t="s">
        <v>96</v>
      </c>
      <c r="G10" s="45" t="s">
        <v>96</v>
      </c>
      <c r="H10" s="45"/>
      <c r="I10" s="45"/>
      <c r="J10" s="45"/>
      <c r="K10" s="45"/>
      <c r="L10" s="45"/>
      <c r="M10" s="45" t="s">
        <v>96</v>
      </c>
      <c r="N10" s="44"/>
      <c r="O10" s="45"/>
      <c r="P10" s="44"/>
      <c r="Q10" s="45"/>
    </row>
    <row r="11" spans="1:22" s="47" customFormat="1" ht="27.75" customHeight="1">
      <c r="A11" s="42">
        <f>COUNTA(C11:Q11)</f>
        <v>1</v>
      </c>
      <c r="B11" s="43" t="s">
        <v>172</v>
      </c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4" t="str">
        <f>B11</f>
        <v>Speaker Lör 14:00</v>
      </c>
      <c r="O11" s="45"/>
      <c r="P11" s="44"/>
      <c r="Q11" s="45"/>
    </row>
    <row r="12" spans="1:22" s="47" customFormat="1" ht="27.75" customHeight="1">
      <c r="A12" s="42">
        <f>COUNTA(C12:Q12)</f>
        <v>1</v>
      </c>
      <c r="B12" s="43" t="s">
        <v>100</v>
      </c>
      <c r="C12" s="44"/>
      <c r="D12" s="45"/>
      <c r="E12" s="45"/>
      <c r="F12" s="45"/>
      <c r="G12" s="45"/>
      <c r="H12" s="45"/>
      <c r="I12" s="45"/>
      <c r="J12" s="45"/>
      <c r="K12" s="45" t="str">
        <f>B12</f>
        <v>Speaker Lör 15:30</v>
      </c>
      <c r="L12" s="45"/>
      <c r="M12" s="45"/>
      <c r="N12" s="44"/>
      <c r="O12" s="45"/>
      <c r="P12" s="44"/>
      <c r="Q12" s="45"/>
    </row>
    <row r="13" spans="1:22" s="47" customFormat="1" ht="27.75" customHeight="1">
      <c r="A13" s="42">
        <f t="shared" ref="A13" si="1">COUNTA(C13:Q13)</f>
        <v>2</v>
      </c>
      <c r="B13" s="43" t="s">
        <v>101</v>
      </c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4"/>
      <c r="O13" s="45" t="s">
        <v>95</v>
      </c>
      <c r="P13" s="44" t="str">
        <f>B13</f>
        <v>Speaker Sön 09:00</v>
      </c>
      <c r="Q13" s="45"/>
    </row>
    <row r="14" spans="1:22" s="47" customFormat="1" ht="27.75" customHeight="1">
      <c r="A14" s="42">
        <f t="shared" si="0"/>
        <v>1</v>
      </c>
      <c r="B14" s="43" t="s">
        <v>102</v>
      </c>
      <c r="C14" s="44"/>
      <c r="D14" s="45" t="str">
        <f>B14</f>
        <v>Speaker Sön 10:30</v>
      </c>
      <c r="E14" s="45"/>
      <c r="F14" s="45"/>
      <c r="G14" s="45"/>
      <c r="H14" s="45"/>
      <c r="I14" s="45"/>
      <c r="J14" s="45"/>
      <c r="K14" s="45"/>
      <c r="L14" s="45"/>
      <c r="M14" s="45"/>
      <c r="N14" s="44"/>
      <c r="O14" s="45"/>
      <c r="P14" s="44"/>
      <c r="Q14" s="45"/>
    </row>
    <row r="15" spans="1:22" s="47" customFormat="1" ht="27.75" customHeight="1">
      <c r="A15" s="42">
        <f t="shared" si="0"/>
        <v>1</v>
      </c>
      <c r="B15" s="43" t="s">
        <v>103</v>
      </c>
      <c r="C15" s="44"/>
      <c r="D15" s="45"/>
      <c r="E15" s="45" t="str">
        <f>B15</f>
        <v>Speaker Sön 13:00</v>
      </c>
      <c r="F15" s="45"/>
      <c r="G15" s="45"/>
      <c r="H15" s="45"/>
      <c r="I15" s="45"/>
      <c r="J15" s="45"/>
      <c r="K15" s="45"/>
      <c r="L15" s="45"/>
      <c r="M15" s="45"/>
      <c r="N15" s="44"/>
      <c r="O15" s="45"/>
      <c r="P15" s="44"/>
      <c r="Q15" s="45"/>
      <c r="T15" s="71" t="s">
        <v>142</v>
      </c>
      <c r="U15" s="70"/>
    </row>
    <row r="16" spans="1:22" s="47" customFormat="1" ht="27.75" customHeight="1">
      <c r="A16" s="42">
        <f t="shared" si="0"/>
        <v>1</v>
      </c>
      <c r="B16" s="43" t="s">
        <v>104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4"/>
      <c r="O16" s="45" t="str">
        <f>B16</f>
        <v>Speaker Sön 14:30</v>
      </c>
      <c r="P16" s="44"/>
      <c r="Q16" s="45"/>
      <c r="T16" s="70" t="s">
        <v>144</v>
      </c>
      <c r="U16" s="70" t="s">
        <v>143</v>
      </c>
      <c r="V16" s="47" t="s">
        <v>146</v>
      </c>
    </row>
    <row r="17" spans="1:26" s="49" customFormat="1" ht="27.75" customHeight="1">
      <c r="A17" s="16">
        <f t="shared" si="0"/>
        <v>4</v>
      </c>
      <c r="B17" s="48" t="s">
        <v>23</v>
      </c>
      <c r="C17" s="41" t="s">
        <v>98</v>
      </c>
      <c r="D17" s="40"/>
      <c r="E17" s="40" t="s">
        <v>97</v>
      </c>
      <c r="F17" s="40"/>
      <c r="G17" s="40"/>
      <c r="H17" s="40"/>
      <c r="I17" s="40"/>
      <c r="J17" s="40"/>
      <c r="K17" s="40" t="s">
        <v>149</v>
      </c>
      <c r="L17" s="40"/>
      <c r="M17" s="40" t="s">
        <v>99</v>
      </c>
      <c r="N17" s="41"/>
      <c r="O17" s="40"/>
      <c r="P17" s="41"/>
      <c r="Q17" s="40"/>
      <c r="T17" s="70" t="s">
        <v>62</v>
      </c>
      <c r="U17" s="70" t="s">
        <v>143</v>
      </c>
      <c r="V17" s="49" t="s">
        <v>146</v>
      </c>
    </row>
    <row r="18" spans="1:26" s="47" customFormat="1" ht="191.25" customHeight="1">
      <c r="A18" s="42">
        <f t="shared" si="0"/>
        <v>15</v>
      </c>
      <c r="B18" s="43" t="s">
        <v>24</v>
      </c>
      <c r="C18" s="81" t="s">
        <v>157</v>
      </c>
      <c r="D18" s="82" t="s">
        <v>158</v>
      </c>
      <c r="E18" s="82" t="s">
        <v>159</v>
      </c>
      <c r="F18" s="82" t="s">
        <v>160</v>
      </c>
      <c r="G18" s="82" t="s">
        <v>161</v>
      </c>
      <c r="H18" s="82" t="s">
        <v>162</v>
      </c>
      <c r="I18" s="82" t="s">
        <v>163</v>
      </c>
      <c r="J18" s="82" t="s">
        <v>164</v>
      </c>
      <c r="K18" s="82" t="s">
        <v>165</v>
      </c>
      <c r="L18" s="82" t="s">
        <v>166</v>
      </c>
      <c r="M18" s="82" t="s">
        <v>167</v>
      </c>
      <c r="N18" s="83" t="s">
        <v>170</v>
      </c>
      <c r="O18" s="82" t="s">
        <v>168</v>
      </c>
      <c r="P18" s="83" t="s">
        <v>170</v>
      </c>
      <c r="Q18" s="82" t="s">
        <v>169</v>
      </c>
      <c r="T18" s="70" t="s">
        <v>26</v>
      </c>
      <c r="U18" s="72" t="s">
        <v>145</v>
      </c>
      <c r="V18" s="47" t="s">
        <v>146</v>
      </c>
    </row>
    <row r="19" spans="1:26" s="47" customFormat="1" ht="27.75" customHeight="1">
      <c r="A19" s="42">
        <f t="shared" si="0"/>
        <v>15</v>
      </c>
      <c r="B19" s="43" t="s">
        <v>25</v>
      </c>
      <c r="C19" s="44" t="s">
        <v>105</v>
      </c>
      <c r="D19" s="54" t="s">
        <v>105</v>
      </c>
      <c r="E19" s="54" t="s">
        <v>105</v>
      </c>
      <c r="F19" s="54" t="s">
        <v>105</v>
      </c>
      <c r="G19" s="54" t="s">
        <v>105</v>
      </c>
      <c r="H19" s="54" t="s">
        <v>105</v>
      </c>
      <c r="I19" s="54" t="s">
        <v>105</v>
      </c>
      <c r="J19" s="54" t="s">
        <v>105</v>
      </c>
      <c r="K19" s="54" t="s">
        <v>105</v>
      </c>
      <c r="L19" s="54" t="s">
        <v>105</v>
      </c>
      <c r="M19" s="54" t="s">
        <v>105</v>
      </c>
      <c r="N19" s="44" t="s">
        <v>105</v>
      </c>
      <c r="O19" s="54" t="s">
        <v>105</v>
      </c>
      <c r="P19" s="44" t="s">
        <v>105</v>
      </c>
      <c r="Q19" s="54" t="s">
        <v>105</v>
      </c>
    </row>
    <row r="20" spans="1:26" ht="30" customHeight="1">
      <c r="C20" s="108" t="str">
        <f>CONCATENATE(C1&amp;" "&amp;C2&amp;" "&amp;C3&amp;" "&amp;C4)</f>
        <v xml:space="preserve">Agnes Matchvärd  </v>
      </c>
      <c r="D20">
        <f>25+30+30+75+60+60</f>
        <v>280</v>
      </c>
      <c r="E20">
        <f>120+40+25+100</f>
        <v>285</v>
      </c>
      <c r="F20">
        <f>120+40+100</f>
        <v>260</v>
      </c>
      <c r="G20">
        <f>25+100+75+25+75</f>
        <v>300</v>
      </c>
      <c r="H20">
        <f>100+75+35+60</f>
        <v>270</v>
      </c>
      <c r="I20">
        <f>30+70+100+30+30</f>
        <v>260</v>
      </c>
      <c r="J20">
        <f>100+75+40+60</f>
        <v>275</v>
      </c>
      <c r="K20">
        <f>100+75+35+75</f>
        <v>285</v>
      </c>
      <c r="L20">
        <f>75+180+60</f>
        <v>315</v>
      </c>
      <c r="M20">
        <f>100+75+60</f>
        <v>235</v>
      </c>
      <c r="N20">
        <f>100+35+75+70</f>
        <v>280</v>
      </c>
      <c r="O20">
        <f>120+120</f>
        <v>240</v>
      </c>
      <c r="P20">
        <v>280</v>
      </c>
      <c r="Q20">
        <v>260</v>
      </c>
      <c r="T20" s="64" t="s">
        <v>106</v>
      </c>
      <c r="U20" s="64"/>
      <c r="V20" s="64"/>
      <c r="W20" s="65"/>
      <c r="X20" s="66" t="s">
        <v>106</v>
      </c>
      <c r="Y20" s="58"/>
      <c r="Z20" s="58"/>
    </row>
    <row r="21" spans="1:26" ht="15.75">
      <c r="C21" s="109"/>
      <c r="T21" s="60" t="s">
        <v>84</v>
      </c>
      <c r="U21" s="60"/>
      <c r="V21" s="60"/>
      <c r="W21" s="1"/>
      <c r="X21" s="61" t="s">
        <v>86</v>
      </c>
      <c r="Y21" s="58"/>
      <c r="Z21" s="58"/>
    </row>
    <row r="22" spans="1:26">
      <c r="C22" s="109"/>
      <c r="T22" s="56" t="s">
        <v>81</v>
      </c>
      <c r="U22" s="55" t="s">
        <v>109</v>
      </c>
      <c r="V22" s="55"/>
      <c r="W22" t="s">
        <v>146</v>
      </c>
      <c r="X22" s="58" t="s">
        <v>49</v>
      </c>
      <c r="Y22" s="73" t="s">
        <v>147</v>
      </c>
      <c r="Z22" s="58"/>
    </row>
    <row r="23" spans="1:26">
      <c r="C23" s="109"/>
      <c r="T23" s="55" t="s">
        <v>110</v>
      </c>
      <c r="U23" s="55" t="s">
        <v>112</v>
      </c>
      <c r="V23" s="55"/>
      <c r="W23" t="s">
        <v>146</v>
      </c>
      <c r="X23" s="58" t="s">
        <v>126</v>
      </c>
      <c r="Y23" s="58" t="s">
        <v>125</v>
      </c>
      <c r="Z23" s="58"/>
    </row>
    <row r="24" spans="1:26">
      <c r="C24" s="109"/>
      <c r="T24" s="55" t="s">
        <v>44</v>
      </c>
      <c r="U24" s="55" t="s">
        <v>111</v>
      </c>
      <c r="V24" s="55"/>
      <c r="W24" t="s">
        <v>146</v>
      </c>
      <c r="X24" s="58" t="s">
        <v>51</v>
      </c>
      <c r="Y24" s="73" t="s">
        <v>153</v>
      </c>
      <c r="Z24" s="58"/>
    </row>
    <row r="25" spans="1:26">
      <c r="C25" s="109"/>
      <c r="T25" s="55" t="s">
        <v>113</v>
      </c>
      <c r="U25" s="55" t="s">
        <v>118</v>
      </c>
      <c r="V25" s="55" t="s">
        <v>117</v>
      </c>
      <c r="W25" t="s">
        <v>146</v>
      </c>
      <c r="X25" s="58"/>
      <c r="Y25" s="58"/>
      <c r="Z25" s="58"/>
    </row>
    <row r="26" spans="1:26">
      <c r="C26" s="109"/>
      <c r="T26" s="55" t="s">
        <v>114</v>
      </c>
      <c r="U26" s="55" t="s">
        <v>115</v>
      </c>
      <c r="V26" s="55" t="s">
        <v>117</v>
      </c>
      <c r="W26" t="s">
        <v>146</v>
      </c>
      <c r="X26" s="58" t="s">
        <v>52</v>
      </c>
      <c r="Y26" s="58" t="s">
        <v>130</v>
      </c>
      <c r="Z26" s="58"/>
    </row>
    <row r="27" spans="1:26">
      <c r="C27" s="109"/>
      <c r="T27" s="55" t="s">
        <v>83</v>
      </c>
      <c r="U27" s="55" t="s">
        <v>116</v>
      </c>
      <c r="V27" s="55" t="s">
        <v>117</v>
      </c>
      <c r="W27" t="s">
        <v>146</v>
      </c>
      <c r="X27" s="58" t="s">
        <v>46</v>
      </c>
      <c r="Y27" s="58" t="s">
        <v>124</v>
      </c>
      <c r="Z27" s="58"/>
    </row>
    <row r="28" spans="1:26">
      <c r="C28" s="109"/>
      <c r="T28" s="55" t="s">
        <v>48</v>
      </c>
      <c r="U28" s="55" t="s">
        <v>119</v>
      </c>
      <c r="V28" s="55" t="s">
        <v>120</v>
      </c>
      <c r="W28" t="s">
        <v>146</v>
      </c>
      <c r="X28" s="58" t="s">
        <v>47</v>
      </c>
      <c r="Y28" s="58" t="s">
        <v>124</v>
      </c>
      <c r="Z28" s="58"/>
    </row>
    <row r="29" spans="1:26">
      <c r="C29" s="109"/>
      <c r="X29" s="58" t="s">
        <v>128</v>
      </c>
      <c r="Y29" s="58" t="s">
        <v>129</v>
      </c>
      <c r="Z29" s="58"/>
    </row>
    <row r="30" spans="1:26">
      <c r="C30" s="109"/>
      <c r="T30" s="67" t="s">
        <v>107</v>
      </c>
      <c r="U30" s="57"/>
      <c r="V30" s="57"/>
      <c r="X30" s="58" t="s">
        <v>53</v>
      </c>
      <c r="Y30" s="58" t="s">
        <v>131</v>
      </c>
      <c r="Z30" s="58"/>
    </row>
    <row r="31" spans="1:26">
      <c r="C31" s="109"/>
      <c r="T31" s="62" t="s">
        <v>85</v>
      </c>
      <c r="U31" s="57"/>
      <c r="V31" s="57"/>
      <c r="X31" s="58" t="s">
        <v>54</v>
      </c>
      <c r="Y31" s="58" t="s">
        <v>132</v>
      </c>
      <c r="Z31" s="58"/>
    </row>
    <row r="32" spans="1:26">
      <c r="C32" s="109"/>
      <c r="T32" s="57" t="s">
        <v>63</v>
      </c>
      <c r="U32" s="57" t="s">
        <v>121</v>
      </c>
      <c r="V32" s="57"/>
      <c r="X32" s="58" t="s">
        <v>55</v>
      </c>
      <c r="Y32" s="58" t="s">
        <v>124</v>
      </c>
      <c r="Z32" s="58"/>
    </row>
    <row r="33" spans="3:26">
      <c r="C33" s="109"/>
      <c r="T33" s="57" t="s">
        <v>150</v>
      </c>
      <c r="U33" s="57" t="s">
        <v>151</v>
      </c>
      <c r="V33" s="57"/>
      <c r="X33" s="58" t="s">
        <v>127</v>
      </c>
      <c r="Y33" s="73" t="s">
        <v>152</v>
      </c>
      <c r="Z33" s="58"/>
    </row>
    <row r="34" spans="3:26">
      <c r="C34" s="109"/>
      <c r="T34" s="57" t="s">
        <v>64</v>
      </c>
      <c r="U34" s="57" t="s">
        <v>122</v>
      </c>
      <c r="V34" s="57"/>
      <c r="W34" s="49"/>
      <c r="X34" s="49"/>
      <c r="Y34" s="49"/>
      <c r="Z34" s="49"/>
    </row>
    <row r="35" spans="3:26">
      <c r="C35" s="109"/>
      <c r="T35" s="57" t="s">
        <v>77</v>
      </c>
      <c r="U35" s="57" t="s">
        <v>123</v>
      </c>
      <c r="V35" s="57"/>
      <c r="W35" s="47"/>
      <c r="X35" s="68" t="s">
        <v>108</v>
      </c>
      <c r="Y35" s="59"/>
      <c r="Z35" s="59"/>
    </row>
    <row r="36" spans="3:26">
      <c r="C36" s="109"/>
      <c r="T36" s="57" t="s">
        <v>47</v>
      </c>
      <c r="U36" s="57" t="s">
        <v>124</v>
      </c>
      <c r="V36" s="57"/>
      <c r="W36" s="47"/>
      <c r="X36" s="63" t="s">
        <v>87</v>
      </c>
      <c r="Y36" s="59"/>
      <c r="Z36" s="59"/>
    </row>
    <row r="37" spans="3:26">
      <c r="C37" s="109"/>
      <c r="T37" s="57" t="s">
        <v>48</v>
      </c>
      <c r="U37" s="57" t="s">
        <v>124</v>
      </c>
      <c r="V37" s="57"/>
      <c r="X37" s="59" t="s">
        <v>57</v>
      </c>
      <c r="Y37" s="59" t="s">
        <v>133</v>
      </c>
      <c r="Z37" s="59"/>
    </row>
    <row r="38" spans="3:26">
      <c r="C38" s="109"/>
      <c r="T38" s="57" t="s">
        <v>45</v>
      </c>
      <c r="U38" s="57" t="s">
        <v>124</v>
      </c>
      <c r="V38" s="57"/>
      <c r="X38" s="59" t="s">
        <v>79</v>
      </c>
      <c r="Y38" s="59" t="s">
        <v>134</v>
      </c>
      <c r="Z38" s="59"/>
    </row>
    <row r="39" spans="3:26">
      <c r="C39" s="109"/>
      <c r="T39" s="57" t="s">
        <v>55</v>
      </c>
      <c r="U39" s="57" t="s">
        <v>140</v>
      </c>
      <c r="V39" s="57" t="s">
        <v>117</v>
      </c>
      <c r="X39" s="59" t="s">
        <v>78</v>
      </c>
      <c r="Y39" s="69" t="s">
        <v>135</v>
      </c>
      <c r="Z39" s="59"/>
    </row>
    <row r="40" spans="3:26">
      <c r="C40" s="109"/>
      <c r="X40" s="59" t="s">
        <v>80</v>
      </c>
      <c r="Y40" s="69" t="s">
        <v>136</v>
      </c>
      <c r="Z40" s="59"/>
    </row>
    <row r="41" spans="3:26">
      <c r="C41" s="109"/>
      <c r="X41" s="59" t="s">
        <v>58</v>
      </c>
      <c r="Y41" s="69" t="s">
        <v>137</v>
      </c>
      <c r="Z41" s="59"/>
    </row>
    <row r="42" spans="3:26">
      <c r="C42" s="109"/>
      <c r="X42" s="59" t="s">
        <v>59</v>
      </c>
      <c r="Y42" s="69" t="s">
        <v>138</v>
      </c>
      <c r="Z42" s="59"/>
    </row>
    <row r="43" spans="3:26">
      <c r="C43" s="109"/>
      <c r="X43" s="59" t="s">
        <v>60</v>
      </c>
      <c r="Y43" s="69" t="s">
        <v>139</v>
      </c>
      <c r="Z43" s="59"/>
    </row>
    <row r="44" spans="3:26">
      <c r="C44" s="109"/>
      <c r="X44" s="59" t="s">
        <v>46</v>
      </c>
      <c r="Y44" s="59" t="s">
        <v>124</v>
      </c>
      <c r="Z44" s="59"/>
    </row>
    <row r="45" spans="3:26">
      <c r="C45" s="109"/>
      <c r="X45" s="59" t="s">
        <v>47</v>
      </c>
      <c r="Y45" s="59" t="s">
        <v>124</v>
      </c>
      <c r="Z45" s="59"/>
    </row>
    <row r="46" spans="3:26">
      <c r="C46" s="109"/>
      <c r="X46" s="59" t="s">
        <v>48</v>
      </c>
      <c r="Y46" s="59" t="s">
        <v>124</v>
      </c>
      <c r="Z46" s="59"/>
    </row>
    <row r="47" spans="3:26">
      <c r="C47" s="109"/>
      <c r="X47" s="59" t="s">
        <v>61</v>
      </c>
      <c r="Y47" s="69" t="s">
        <v>141</v>
      </c>
      <c r="Z47" s="59"/>
    </row>
    <row r="48" spans="3:26">
      <c r="C48" s="109"/>
      <c r="X48" s="59" t="s">
        <v>55</v>
      </c>
      <c r="Y48" s="69" t="s">
        <v>124</v>
      </c>
      <c r="Z48" s="59"/>
    </row>
    <row r="49" spans="3:3">
      <c r="C49" s="109"/>
    </row>
    <row r="50" spans="3:3">
      <c r="C50" s="109"/>
    </row>
    <row r="51" spans="3:3">
      <c r="C51" s="109"/>
    </row>
    <row r="52" spans="3:3">
      <c r="C52" s="109"/>
    </row>
    <row r="53" spans="3:3">
      <c r="C53" s="109"/>
    </row>
    <row r="54" spans="3:3">
      <c r="C54" s="109"/>
    </row>
    <row r="55" spans="3:3">
      <c r="C55" s="109"/>
    </row>
    <row r="56" spans="3:3">
      <c r="C56" s="109"/>
    </row>
    <row r="57" spans="3:3">
      <c r="C57" s="109"/>
    </row>
    <row r="58" spans="3:3">
      <c r="C58" s="109"/>
    </row>
  </sheetData>
  <mergeCells count="1">
    <mergeCell ref="C20:C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U58"/>
  <sheetViews>
    <sheetView showGridLines="0" tabSelected="1" workbookViewId="0">
      <selection activeCell="S25" sqref="S25"/>
    </sheetView>
  </sheetViews>
  <sheetFormatPr defaultRowHeight="15"/>
  <cols>
    <col min="1" max="1" width="1.42578125" customWidth="1"/>
    <col min="2" max="2" width="22.7109375" style="49" customWidth="1"/>
    <col min="3" max="17" width="10.85546875" customWidth="1"/>
  </cols>
  <sheetData>
    <row r="1" spans="2:16">
      <c r="B1" s="152" t="s">
        <v>28</v>
      </c>
      <c r="C1" s="152"/>
    </row>
    <row r="2" spans="2:16" s="84" customFormat="1" ht="18" customHeight="1">
      <c r="B2" s="152"/>
      <c r="C2" s="152"/>
      <c r="K2" s="85" t="s">
        <v>178</v>
      </c>
      <c r="L2"/>
      <c r="M2" s="148" t="s">
        <v>0</v>
      </c>
      <c r="N2" s="149"/>
      <c r="O2" s="150" t="s">
        <v>1</v>
      </c>
      <c r="P2" s="151"/>
    </row>
    <row r="3" spans="2:16" ht="6" customHeight="1">
      <c r="K3" s="118"/>
    </row>
    <row r="4" spans="2:16" ht="16.5" customHeight="1">
      <c r="C4" s="85" t="s">
        <v>9</v>
      </c>
      <c r="K4" s="118"/>
      <c r="M4" s="144" t="s">
        <v>65</v>
      </c>
      <c r="N4" s="145" t="s">
        <v>66</v>
      </c>
      <c r="O4" s="146" t="s">
        <v>67</v>
      </c>
      <c r="P4" s="147" t="s">
        <v>65</v>
      </c>
    </row>
    <row r="5" spans="2:16" ht="5.25" customHeight="1">
      <c r="K5" s="118"/>
    </row>
    <row r="6" spans="2:16">
      <c r="C6" s="112" t="s">
        <v>31</v>
      </c>
      <c r="D6" s="112"/>
      <c r="E6" s="112"/>
      <c r="F6" s="112"/>
      <c r="G6" s="113" t="s">
        <v>12</v>
      </c>
      <c r="H6" s="114"/>
      <c r="I6" s="98" t="s">
        <v>11</v>
      </c>
      <c r="K6" s="121" t="s">
        <v>68</v>
      </c>
      <c r="L6" s="122"/>
      <c r="M6" s="153"/>
      <c r="N6" s="123"/>
      <c r="O6" s="139"/>
      <c r="P6" s="124"/>
    </row>
    <row r="7" spans="2:16">
      <c r="C7" s="97">
        <v>0.58333333333333337</v>
      </c>
      <c r="D7" s="111" t="s">
        <v>30</v>
      </c>
      <c r="E7" s="111"/>
      <c r="F7" s="111"/>
      <c r="G7" s="88" t="s">
        <v>6</v>
      </c>
      <c r="H7" s="88" t="s">
        <v>15</v>
      </c>
      <c r="I7" s="88" t="s">
        <v>18</v>
      </c>
      <c r="K7" s="125" t="s">
        <v>173</v>
      </c>
      <c r="L7" s="126"/>
      <c r="M7" s="154" t="s">
        <v>73</v>
      </c>
      <c r="N7" s="127"/>
      <c r="O7" s="140" t="s">
        <v>177</v>
      </c>
      <c r="P7" s="128" t="s">
        <v>75</v>
      </c>
    </row>
    <row r="8" spans="2:16">
      <c r="C8" s="89">
        <v>0.64583333333333337</v>
      </c>
      <c r="D8" s="111" t="s">
        <v>29</v>
      </c>
      <c r="E8" s="111"/>
      <c r="F8" s="111"/>
      <c r="G8" s="90" t="s">
        <v>15</v>
      </c>
      <c r="H8" s="91" t="s">
        <v>17</v>
      </c>
      <c r="I8" s="90" t="s">
        <v>19</v>
      </c>
      <c r="K8" s="118"/>
      <c r="M8" s="155"/>
      <c r="N8" s="119"/>
      <c r="O8" s="141"/>
      <c r="P8" s="120"/>
    </row>
    <row r="9" spans="2:16" ht="15" customHeight="1">
      <c r="C9" s="96"/>
      <c r="D9" s="115"/>
      <c r="E9" s="115"/>
      <c r="F9" s="115"/>
      <c r="G9" s="92"/>
      <c r="H9" s="92"/>
      <c r="I9" s="92"/>
      <c r="K9" s="129" t="s">
        <v>69</v>
      </c>
      <c r="L9" s="122"/>
      <c r="M9" s="156"/>
      <c r="N9" s="130"/>
      <c r="O9" s="142"/>
      <c r="P9" s="131"/>
    </row>
    <row r="10" spans="2:16">
      <c r="C10" s="112" t="s">
        <v>32</v>
      </c>
      <c r="D10" s="112"/>
      <c r="E10" s="112"/>
      <c r="F10" s="112"/>
      <c r="G10" s="93"/>
      <c r="H10" s="87"/>
      <c r="I10" s="90"/>
      <c r="K10" s="132" t="s">
        <v>70</v>
      </c>
      <c r="L10" s="126"/>
      <c r="M10" s="157"/>
      <c r="N10" s="133" t="s">
        <v>74</v>
      </c>
      <c r="O10" s="143"/>
      <c r="P10" s="134" t="s">
        <v>76</v>
      </c>
    </row>
    <row r="11" spans="2:16">
      <c r="C11" s="86">
        <v>0.375</v>
      </c>
      <c r="D11" s="111" t="s">
        <v>33</v>
      </c>
      <c r="E11" s="111"/>
      <c r="F11" s="111"/>
      <c r="G11" s="90" t="s">
        <v>17</v>
      </c>
      <c r="H11" s="94" t="s">
        <v>6</v>
      </c>
      <c r="I11" s="88" t="s">
        <v>20</v>
      </c>
      <c r="K11" s="118"/>
      <c r="M11" s="155"/>
      <c r="N11" s="119"/>
      <c r="O11" s="141"/>
      <c r="P11" s="120"/>
    </row>
    <row r="12" spans="2:16">
      <c r="C12" s="86">
        <v>0.4375</v>
      </c>
      <c r="D12" s="111" t="s">
        <v>34</v>
      </c>
      <c r="E12" s="111"/>
      <c r="F12" s="111"/>
      <c r="G12" s="90" t="s">
        <v>17</v>
      </c>
      <c r="H12" s="88" t="s">
        <v>6</v>
      </c>
      <c r="I12" s="88" t="s">
        <v>13</v>
      </c>
      <c r="K12" s="135" t="s">
        <v>179</v>
      </c>
      <c r="L12" s="122"/>
      <c r="M12" s="156"/>
      <c r="N12" s="123"/>
      <c r="O12" s="142"/>
      <c r="P12" s="136"/>
    </row>
    <row r="13" spans="2:16">
      <c r="C13" s="86">
        <v>0.54166666666666663</v>
      </c>
      <c r="D13" s="111" t="s">
        <v>35</v>
      </c>
      <c r="E13" s="111"/>
      <c r="F13" s="111"/>
      <c r="G13" s="90" t="s">
        <v>6</v>
      </c>
      <c r="H13" s="95" t="s">
        <v>15</v>
      </c>
      <c r="I13" s="88" t="s">
        <v>4</v>
      </c>
      <c r="K13" s="137" t="s">
        <v>72</v>
      </c>
      <c r="L13" s="126"/>
      <c r="M13" s="157"/>
      <c r="N13" s="127"/>
      <c r="O13" s="143"/>
      <c r="P13" s="138" t="s">
        <v>174</v>
      </c>
    </row>
    <row r="14" spans="2:16">
      <c r="C14" s="86">
        <v>0.60416666666666663</v>
      </c>
      <c r="D14" s="111" t="s">
        <v>36</v>
      </c>
      <c r="E14" s="111"/>
      <c r="F14" s="111"/>
      <c r="G14" s="90" t="s">
        <v>17</v>
      </c>
      <c r="H14" s="90" t="s">
        <v>15</v>
      </c>
      <c r="I14" s="90" t="s">
        <v>14</v>
      </c>
    </row>
    <row r="16" spans="2:16" ht="24.75" customHeight="1">
      <c r="B16" s="110" t="s">
        <v>171</v>
      </c>
      <c r="C16" s="110"/>
      <c r="D16" s="110"/>
      <c r="E16" s="110"/>
    </row>
    <row r="17" spans="2:17" s="161" customFormat="1" ht="21.75" customHeight="1">
      <c r="B17" s="158" t="str">
        <f>Blad3!B1</f>
        <v>Arbetstider:</v>
      </c>
      <c r="C17" s="159" t="s">
        <v>5</v>
      </c>
      <c r="D17" s="160" t="s">
        <v>13</v>
      </c>
      <c r="E17" s="160" t="s">
        <v>4</v>
      </c>
      <c r="F17" s="160" t="s">
        <v>17</v>
      </c>
      <c r="G17" s="160" t="s">
        <v>15</v>
      </c>
      <c r="H17" s="160" t="s">
        <v>40</v>
      </c>
      <c r="I17" s="160" t="s">
        <v>22</v>
      </c>
      <c r="J17" s="160" t="s">
        <v>21</v>
      </c>
      <c r="K17" s="160" t="s">
        <v>19</v>
      </c>
      <c r="L17" s="160" t="s">
        <v>16</v>
      </c>
      <c r="M17" s="160" t="s">
        <v>6</v>
      </c>
      <c r="N17" s="159" t="s">
        <v>18</v>
      </c>
      <c r="O17" s="160" t="s">
        <v>14</v>
      </c>
      <c r="P17" s="159" t="s">
        <v>20</v>
      </c>
      <c r="Q17" s="160" t="s">
        <v>39</v>
      </c>
    </row>
    <row r="18" spans="2:17" ht="24.75" customHeight="1">
      <c r="B18" s="100" t="str">
        <f>Blad3!B2</f>
        <v>Matchvärd</v>
      </c>
      <c r="C18" s="44" t="str">
        <f>Blad3!C2</f>
        <v>Matchvärd</v>
      </c>
      <c r="D18" s="76" t="str">
        <f>Blad3!D2</f>
        <v>Matchvärd</v>
      </c>
      <c r="E18" s="76">
        <f>Blad3!E2</f>
        <v>0</v>
      </c>
      <c r="F18" s="76">
        <f>Blad3!F2</f>
        <v>0</v>
      </c>
      <c r="G18" s="76">
        <f>Blad3!G2</f>
        <v>0</v>
      </c>
      <c r="H18" s="76">
        <f>Blad3!H2</f>
        <v>0</v>
      </c>
      <c r="I18" s="76">
        <f>Blad3!I2</f>
        <v>0</v>
      </c>
      <c r="J18" s="76">
        <f>Blad3!J2</f>
        <v>0</v>
      </c>
      <c r="K18" s="76">
        <f>Blad3!K2</f>
        <v>0</v>
      </c>
      <c r="L18" s="76">
        <f>Blad3!L2</f>
        <v>0</v>
      </c>
      <c r="M18" s="76">
        <f>Blad3!M2</f>
        <v>0</v>
      </c>
      <c r="N18" s="77">
        <f>Blad3!N2</f>
        <v>0</v>
      </c>
      <c r="O18" s="76">
        <f>Blad3!O2</f>
        <v>0</v>
      </c>
      <c r="P18" s="77">
        <f>Blad3!P2</f>
        <v>0</v>
      </c>
      <c r="Q18" s="78">
        <f>Blad3!Q2</f>
        <v>0</v>
      </c>
    </row>
    <row r="19" spans="2:17" ht="7.5" customHeight="1"/>
    <row r="20" spans="2:17" ht="24.75" customHeight="1">
      <c r="B20" s="101" t="str">
        <f>Blad3!B3</f>
        <v>Kiosk Lör 12-17</v>
      </c>
      <c r="C20" s="44"/>
      <c r="D20" s="76">
        <f>Blad3!D3</f>
        <v>0</v>
      </c>
      <c r="E20" s="76">
        <f>Blad3!E3</f>
        <v>0</v>
      </c>
      <c r="F20" s="76">
        <f>Blad3!F3</f>
        <v>0</v>
      </c>
      <c r="G20" s="76">
        <f>Blad3!G3</f>
        <v>0</v>
      </c>
      <c r="H20" s="76">
        <f>Blad3!H3</f>
        <v>0</v>
      </c>
      <c r="I20" s="76">
        <f>Blad3!I3</f>
        <v>0</v>
      </c>
      <c r="J20" s="76">
        <f>Blad3!J3</f>
        <v>0</v>
      </c>
      <c r="K20" s="76">
        <f>Blad3!K3</f>
        <v>0</v>
      </c>
      <c r="L20" s="76" t="str">
        <f>Blad3!L3</f>
        <v>Kiosk Lör 12-17</v>
      </c>
      <c r="M20" s="76">
        <f>Blad3!M3</f>
        <v>0</v>
      </c>
      <c r="N20" s="77">
        <f>Blad3!N3</f>
        <v>0</v>
      </c>
      <c r="O20" s="76">
        <f>Blad3!O3</f>
        <v>0</v>
      </c>
      <c r="P20" s="77">
        <f>Blad3!P3</f>
        <v>0</v>
      </c>
      <c r="Q20" s="76">
        <f>Blad3!Q3</f>
        <v>0</v>
      </c>
    </row>
    <row r="21" spans="2:17" ht="24.75" customHeight="1">
      <c r="B21" s="101" t="str">
        <f>Blad3!B4</f>
        <v>Kiosk Sön 8-12</v>
      </c>
      <c r="C21" s="44"/>
      <c r="D21" s="76">
        <f>Blad3!D4</f>
        <v>0</v>
      </c>
      <c r="E21" s="76">
        <f>Blad3!E4</f>
        <v>0</v>
      </c>
      <c r="F21" s="76">
        <f>Blad3!F4</f>
        <v>0</v>
      </c>
      <c r="G21" s="76">
        <f>Blad3!G4</f>
        <v>0</v>
      </c>
      <c r="H21" s="76">
        <f>Blad3!H4</f>
        <v>0</v>
      </c>
      <c r="I21" s="76">
        <f>Blad3!I4</f>
        <v>0</v>
      </c>
      <c r="J21" s="76" t="str">
        <f>Blad3!J4</f>
        <v>Kiosk Sön 8-12</v>
      </c>
      <c r="K21" s="76">
        <f>Blad3!K4</f>
        <v>0</v>
      </c>
      <c r="L21" s="76">
        <f>Blad3!L4</f>
        <v>0</v>
      </c>
      <c r="M21" s="76">
        <f>Blad3!M4</f>
        <v>0</v>
      </c>
      <c r="N21" s="77">
        <f>Blad3!N4</f>
        <v>0</v>
      </c>
      <c r="O21" s="76">
        <f>Blad3!O4</f>
        <v>0</v>
      </c>
      <c r="P21" s="77">
        <f>Blad3!P4</f>
        <v>0</v>
      </c>
      <c r="Q21" s="76">
        <f>Blad3!Q4</f>
        <v>0</v>
      </c>
    </row>
    <row r="22" spans="2:17" ht="24.75" customHeight="1">
      <c r="B22" s="101" t="str">
        <f>Blad3!B5</f>
        <v>Kiosk Sön 12-16</v>
      </c>
      <c r="C22" s="44"/>
      <c r="D22" s="76">
        <f>Blad3!D5</f>
        <v>0</v>
      </c>
      <c r="E22" s="76">
        <f>Blad3!E5</f>
        <v>0</v>
      </c>
      <c r="F22" s="76">
        <f>Blad3!F5</f>
        <v>0</v>
      </c>
      <c r="G22" s="76">
        <f>Blad3!G5</f>
        <v>0</v>
      </c>
      <c r="H22" s="76" t="str">
        <f>Blad3!H5</f>
        <v>Kiosk Sön 12-16</v>
      </c>
      <c r="I22" s="76">
        <f>Blad3!I5</f>
        <v>0</v>
      </c>
      <c r="J22" s="76">
        <f>Blad3!J5</f>
        <v>0</v>
      </c>
      <c r="K22" s="76">
        <f>Blad3!K5</f>
        <v>0</v>
      </c>
      <c r="L22" s="76">
        <f>Blad3!L5</f>
        <v>0</v>
      </c>
      <c r="M22" s="76">
        <f>Blad3!M5</f>
        <v>0</v>
      </c>
      <c r="N22" s="77">
        <f>Blad3!N5</f>
        <v>0</v>
      </c>
      <c r="O22" s="76">
        <f>Blad3!O5</f>
        <v>0</v>
      </c>
      <c r="P22" s="77">
        <f>Blad3!P5</f>
        <v>0</v>
      </c>
      <c r="Q22" s="76">
        <f>Blad3!Q5</f>
        <v>0</v>
      </c>
    </row>
    <row r="23" spans="2:17" ht="9" customHeight="1"/>
    <row r="24" spans="2:17" ht="24.75" customHeight="1">
      <c r="B24" s="102" t="str">
        <f>Blad3!B6</f>
        <v>Lunch Lör 11.30-</v>
      </c>
      <c r="C24" s="44"/>
      <c r="D24" s="76">
        <f>Blad3!D6</f>
        <v>0</v>
      </c>
      <c r="E24" s="76">
        <f>Blad3!E6</f>
        <v>0</v>
      </c>
      <c r="F24" s="76">
        <f>Blad3!F6</f>
        <v>0</v>
      </c>
      <c r="G24" s="76">
        <f>Blad3!G6</f>
        <v>0</v>
      </c>
      <c r="H24" s="76" t="str">
        <f>Blad3!H6</f>
        <v>Lunch Lör</v>
      </c>
      <c r="I24" s="76">
        <f>Blad3!I6</f>
        <v>0</v>
      </c>
      <c r="J24" s="76" t="str">
        <f>Blad3!J6</f>
        <v>Lunch Lör</v>
      </c>
      <c r="K24" s="76">
        <f>Blad3!K6</f>
        <v>0</v>
      </c>
      <c r="L24" s="76">
        <f>Blad3!L6</f>
        <v>0</v>
      </c>
      <c r="M24" s="76">
        <f>Blad3!M6</f>
        <v>0</v>
      </c>
      <c r="N24" s="77">
        <f>Blad3!N6</f>
        <v>0</v>
      </c>
      <c r="O24" s="76">
        <f>Blad3!O6</f>
        <v>0</v>
      </c>
      <c r="P24" s="77">
        <f>Blad3!P6</f>
        <v>0</v>
      </c>
      <c r="Q24" s="76">
        <f>Blad3!Q6</f>
        <v>0</v>
      </c>
    </row>
    <row r="25" spans="2:17" ht="24.75" customHeight="1">
      <c r="B25" s="102" t="str">
        <f>Blad3!B7</f>
        <v>Middag Lör 15.45-</v>
      </c>
      <c r="C25" s="44"/>
      <c r="D25" s="76">
        <f>Blad3!D7</f>
        <v>0</v>
      </c>
      <c r="E25" s="76">
        <f>Blad3!E7</f>
        <v>0</v>
      </c>
      <c r="F25" s="76">
        <f>Blad3!F7</f>
        <v>0</v>
      </c>
      <c r="G25" s="76">
        <f>Blad3!G7</f>
        <v>0</v>
      </c>
      <c r="H25" s="76">
        <f>Blad3!H7</f>
        <v>0</v>
      </c>
      <c r="I25" s="76" t="str">
        <f>Blad3!I7</f>
        <v>Middag Lör</v>
      </c>
      <c r="J25" s="76">
        <f>Blad3!J7</f>
        <v>0</v>
      </c>
      <c r="K25" s="76">
        <f>Blad3!K7</f>
        <v>0</v>
      </c>
      <c r="L25" s="76">
        <f>Blad3!L7</f>
        <v>0</v>
      </c>
      <c r="M25" s="76">
        <f>Blad3!M7</f>
        <v>0</v>
      </c>
      <c r="N25" s="77">
        <f>Blad3!N7</f>
        <v>0</v>
      </c>
      <c r="O25" s="76">
        <f>Blad3!O7</f>
        <v>0</v>
      </c>
      <c r="P25" s="77">
        <f>Blad3!P7</f>
        <v>0</v>
      </c>
      <c r="Q25" s="76" t="str">
        <f>Blad3!Q7</f>
        <v>Middag Lör</v>
      </c>
    </row>
    <row r="26" spans="2:17" ht="24.75" customHeight="1">
      <c r="B26" s="102" t="str">
        <f>Blad3!B8</f>
        <v>Frukost Sön 06:15-</v>
      </c>
      <c r="C26" s="44"/>
      <c r="D26" s="76">
        <f>Blad3!D8</f>
        <v>0</v>
      </c>
      <c r="E26" s="76">
        <f>Blad3!E8</f>
        <v>0</v>
      </c>
      <c r="F26" s="76">
        <f>Blad3!F8</f>
        <v>0</v>
      </c>
      <c r="G26" s="76">
        <f>Blad3!G8</f>
        <v>0</v>
      </c>
      <c r="H26" s="76">
        <f>Blad3!H8</f>
        <v>0</v>
      </c>
      <c r="I26" s="76" t="str">
        <f>Blad3!I8</f>
        <v>Frukost Sön</v>
      </c>
      <c r="J26" s="76">
        <f>Blad3!J8</f>
        <v>0</v>
      </c>
      <c r="K26" s="76">
        <f>Blad3!K8</f>
        <v>0</v>
      </c>
      <c r="L26" s="76">
        <f>Blad3!L8</f>
        <v>0</v>
      </c>
      <c r="M26" s="76">
        <f>Blad3!M8</f>
        <v>0</v>
      </c>
      <c r="N26" s="77">
        <f>Blad3!N8</f>
        <v>0</v>
      </c>
      <c r="O26" s="76">
        <f>Blad3!O8</f>
        <v>0</v>
      </c>
      <c r="P26" s="77">
        <f>Blad3!P8</f>
        <v>0</v>
      </c>
      <c r="Q26" s="76">
        <f>Blad3!Q8</f>
        <v>0</v>
      </c>
    </row>
    <row r="27" spans="2:17" ht="24.75" customHeight="1">
      <c r="B27" s="102" t="str">
        <f>Blad3!B9</f>
        <v>Lunch Sön 09.45-</v>
      </c>
      <c r="C27" s="44"/>
      <c r="D27" s="76" t="str">
        <f>Blad3!D9</f>
        <v>Lunch Sön</v>
      </c>
      <c r="E27" s="76">
        <f>Blad3!E9</f>
        <v>0</v>
      </c>
      <c r="F27" s="76">
        <f>Blad3!F9</f>
        <v>0</v>
      </c>
      <c r="G27" s="76">
        <f>Blad3!G9</f>
        <v>0</v>
      </c>
      <c r="H27" s="76">
        <f>Blad3!H9</f>
        <v>0</v>
      </c>
      <c r="I27" s="76">
        <f>Blad3!I9</f>
        <v>0</v>
      </c>
      <c r="J27" s="76">
        <f>Blad3!J9</f>
        <v>0</v>
      </c>
      <c r="K27" s="76">
        <f>Blad3!K9</f>
        <v>0</v>
      </c>
      <c r="L27" s="76" t="str">
        <f>Blad3!L9</f>
        <v>Lunch Sön</v>
      </c>
      <c r="M27" s="76">
        <f>Blad3!M9</f>
        <v>0</v>
      </c>
      <c r="N27" s="77">
        <f>Blad3!N9</f>
        <v>0</v>
      </c>
      <c r="O27" s="76" t="str">
        <f>Blad3!O9</f>
        <v>Lunch Sön</v>
      </c>
      <c r="P27" s="77">
        <f>Blad3!P9</f>
        <v>0</v>
      </c>
      <c r="Q27" s="76" t="str">
        <f>Blad3!Q9</f>
        <v>Lunch Sön</v>
      </c>
    </row>
    <row r="28" spans="2:17" ht="9" customHeight="1"/>
    <row r="29" spans="2:17" ht="24.75" customHeight="1">
      <c r="B29" s="103" t="str">
        <f>Blad3!B10</f>
        <v>Sekretariat</v>
      </c>
      <c r="C29" s="44" t="s">
        <v>27</v>
      </c>
      <c r="D29" s="76">
        <f>Blad3!D10</f>
        <v>0</v>
      </c>
      <c r="E29" s="76">
        <f>Blad3!E10</f>
        <v>0</v>
      </c>
      <c r="F29" s="76" t="str">
        <f>Blad3!F10</f>
        <v>Sekr</v>
      </c>
      <c r="G29" s="76" t="str">
        <f>Blad3!G10</f>
        <v>Sekr</v>
      </c>
      <c r="H29" s="76">
        <f>Blad3!H10</f>
        <v>0</v>
      </c>
      <c r="I29" s="76">
        <f>Blad3!I10</f>
        <v>0</v>
      </c>
      <c r="J29" s="76">
        <f>Blad3!J10</f>
        <v>0</v>
      </c>
      <c r="K29" s="76">
        <f>Blad3!K10</f>
        <v>0</v>
      </c>
      <c r="L29" s="76">
        <f>Blad3!L10</f>
        <v>0</v>
      </c>
      <c r="M29" s="76" t="str">
        <f>Blad3!M10</f>
        <v>Sekr</v>
      </c>
      <c r="N29" s="77">
        <f>Blad3!N10</f>
        <v>0</v>
      </c>
      <c r="O29" s="76">
        <f>Blad3!O10</f>
        <v>0</v>
      </c>
      <c r="P29" s="77">
        <f>Blad3!P10</f>
        <v>0</v>
      </c>
      <c r="Q29" s="76">
        <f>Blad3!Q10</f>
        <v>0</v>
      </c>
    </row>
    <row r="30" spans="2:17" ht="6.75" customHeight="1">
      <c r="B30"/>
    </row>
    <row r="31" spans="2:17" ht="24.75" customHeight="1">
      <c r="B31" s="104" t="str">
        <f>Blad3!B11</f>
        <v>Speaker Lör 14:00</v>
      </c>
      <c r="C31" s="44"/>
      <c r="D31" s="76">
        <f>Blad3!D11</f>
        <v>0</v>
      </c>
      <c r="E31" s="76">
        <f>Blad3!E11</f>
        <v>0</v>
      </c>
      <c r="F31" s="76">
        <f>Blad3!F11</f>
        <v>0</v>
      </c>
      <c r="G31" s="76">
        <f>Blad3!G11</f>
        <v>0</v>
      </c>
      <c r="H31" s="76">
        <f>Blad3!H11</f>
        <v>0</v>
      </c>
      <c r="I31" s="76">
        <f>Blad3!I11</f>
        <v>0</v>
      </c>
      <c r="J31" s="76">
        <f>Blad3!J11</f>
        <v>0</v>
      </c>
      <c r="K31" s="76">
        <f>Blad3!K11</f>
        <v>0</v>
      </c>
      <c r="L31" s="76">
        <f>Blad3!L11</f>
        <v>0</v>
      </c>
      <c r="M31" s="76">
        <f>Blad3!M11</f>
        <v>0</v>
      </c>
      <c r="N31" s="77" t="str">
        <f>Blad3!N11</f>
        <v>Speaker Lör 14:00</v>
      </c>
      <c r="O31" s="76">
        <f>Blad3!O11</f>
        <v>0</v>
      </c>
      <c r="P31" s="77">
        <f>Blad3!P11</f>
        <v>0</v>
      </c>
      <c r="Q31" s="76">
        <f>Blad3!Q11</f>
        <v>0</v>
      </c>
    </row>
    <row r="32" spans="2:17" ht="24.75" customHeight="1">
      <c r="B32" s="104" t="str">
        <f>Blad3!B12</f>
        <v>Speaker Lör 15:30</v>
      </c>
      <c r="C32" s="44"/>
      <c r="D32" s="76">
        <f>Blad3!D12</f>
        <v>0</v>
      </c>
      <c r="E32" s="76">
        <f>Blad3!E12</f>
        <v>0</v>
      </c>
      <c r="F32" s="76">
        <f>Blad3!F12</f>
        <v>0</v>
      </c>
      <c r="G32" s="76">
        <f>Blad3!G12</f>
        <v>0</v>
      </c>
      <c r="H32" s="76">
        <f>Blad3!H12</f>
        <v>0</v>
      </c>
      <c r="I32" s="76">
        <f>Blad3!I12</f>
        <v>0</v>
      </c>
      <c r="J32" s="76">
        <f>Blad3!J12</f>
        <v>0</v>
      </c>
      <c r="K32" s="76" t="str">
        <f>Blad3!K12</f>
        <v>Speaker Lör 15:30</v>
      </c>
      <c r="L32" s="76">
        <f>Blad3!L12</f>
        <v>0</v>
      </c>
      <c r="M32" s="76">
        <f>Blad3!M12</f>
        <v>0</v>
      </c>
      <c r="N32" s="77">
        <f>Blad3!N12</f>
        <v>0</v>
      </c>
      <c r="O32" s="76">
        <f>Blad3!O12</f>
        <v>0</v>
      </c>
      <c r="P32" s="77">
        <f>Blad3!P12</f>
        <v>0</v>
      </c>
      <c r="Q32" s="76">
        <f>Blad3!Q12</f>
        <v>0</v>
      </c>
    </row>
    <row r="33" spans="2:21" ht="24.75" customHeight="1">
      <c r="B33" s="104" t="str">
        <f>Blad3!B13</f>
        <v>Speaker Sön 09:00</v>
      </c>
      <c r="C33" s="44"/>
      <c r="D33" s="76">
        <f>Blad3!D13</f>
        <v>0</v>
      </c>
      <c r="E33" s="76">
        <f>Blad3!E13</f>
        <v>0</v>
      </c>
      <c r="F33" s="76">
        <f>Blad3!F13</f>
        <v>0</v>
      </c>
      <c r="G33" s="76">
        <f>Blad3!G13</f>
        <v>0</v>
      </c>
      <c r="H33" s="76">
        <f>Blad3!H13</f>
        <v>0</v>
      </c>
      <c r="I33" s="76">
        <f>Blad3!I13</f>
        <v>0</v>
      </c>
      <c r="J33" s="76">
        <f>Blad3!J13</f>
        <v>0</v>
      </c>
      <c r="K33" s="76">
        <f>Blad3!K13</f>
        <v>0</v>
      </c>
      <c r="L33" s="76">
        <f>Blad3!L13</f>
        <v>0</v>
      </c>
      <c r="M33" s="76">
        <f>Blad3!M13</f>
        <v>0</v>
      </c>
      <c r="N33" s="77">
        <f>Blad3!N13</f>
        <v>0</v>
      </c>
      <c r="O33" s="76" t="str">
        <f>Blad3!O13</f>
        <v xml:space="preserve"> </v>
      </c>
      <c r="P33" s="77" t="str">
        <f>Blad3!P13</f>
        <v>Speaker Sön 09:00</v>
      </c>
      <c r="Q33" s="76">
        <f>Blad3!Q13</f>
        <v>0</v>
      </c>
    </row>
    <row r="34" spans="2:21" ht="24.75" customHeight="1">
      <c r="B34" s="104" t="str">
        <f>Blad3!B14</f>
        <v>Speaker Sön 10:30</v>
      </c>
      <c r="C34" s="44"/>
      <c r="D34" s="76" t="str">
        <f>Blad3!D14</f>
        <v>Speaker Sön 10:30</v>
      </c>
      <c r="E34" s="76">
        <f>Blad3!E14</f>
        <v>0</v>
      </c>
      <c r="F34" s="76">
        <f>Blad3!F14</f>
        <v>0</v>
      </c>
      <c r="G34" s="76">
        <f>Blad3!G14</f>
        <v>0</v>
      </c>
      <c r="H34" s="76">
        <f>Blad3!H14</f>
        <v>0</v>
      </c>
      <c r="I34" s="76">
        <f>Blad3!I14</f>
        <v>0</v>
      </c>
      <c r="J34" s="76">
        <f>Blad3!J14</f>
        <v>0</v>
      </c>
      <c r="K34" s="76">
        <f>Blad3!K14</f>
        <v>0</v>
      </c>
      <c r="L34" s="76">
        <f>Blad3!L14</f>
        <v>0</v>
      </c>
      <c r="M34" s="76">
        <f>Blad3!M14</f>
        <v>0</v>
      </c>
      <c r="N34" s="77">
        <f>Blad3!N14</f>
        <v>0</v>
      </c>
      <c r="O34" s="76">
        <f>Blad3!O14</f>
        <v>0</v>
      </c>
      <c r="P34" s="77">
        <f>Blad3!P14</f>
        <v>0</v>
      </c>
      <c r="Q34" s="76">
        <f>Blad3!Q14</f>
        <v>0</v>
      </c>
    </row>
    <row r="35" spans="2:21" ht="24.75" customHeight="1">
      <c r="B35" s="104" t="str">
        <f>Blad3!B15</f>
        <v>Speaker Sön 13:00</v>
      </c>
      <c r="C35" s="44"/>
      <c r="D35" s="76">
        <f>Blad3!D15</f>
        <v>0</v>
      </c>
      <c r="E35" s="76" t="str">
        <f>Blad3!E15</f>
        <v>Speaker Sön 13:00</v>
      </c>
      <c r="F35" s="76">
        <f>Blad3!F15</f>
        <v>0</v>
      </c>
      <c r="G35" s="76">
        <f>Blad3!G15</f>
        <v>0</v>
      </c>
      <c r="H35" s="76">
        <f>Blad3!H15</f>
        <v>0</v>
      </c>
      <c r="I35" s="76">
        <f>Blad3!I15</f>
        <v>0</v>
      </c>
      <c r="J35" s="76">
        <f>Blad3!J15</f>
        <v>0</v>
      </c>
      <c r="K35" s="76">
        <f>Blad3!K15</f>
        <v>0</v>
      </c>
      <c r="L35" s="76">
        <f>Blad3!L15</f>
        <v>0</v>
      </c>
      <c r="M35" s="76">
        <f>Blad3!M15</f>
        <v>0</v>
      </c>
      <c r="N35" s="77">
        <f>Blad3!N15</f>
        <v>0</v>
      </c>
      <c r="O35" s="76">
        <f>Blad3!O15</f>
        <v>0</v>
      </c>
      <c r="P35" s="77">
        <f>Blad3!P15</f>
        <v>0</v>
      </c>
      <c r="Q35" s="76">
        <f>Blad3!Q15</f>
        <v>0</v>
      </c>
    </row>
    <row r="36" spans="2:21" ht="24.75" customHeight="1">
      <c r="B36" s="104" t="str">
        <f>Blad3!B16</f>
        <v>Speaker Sön 14:30</v>
      </c>
      <c r="C36" s="44"/>
      <c r="D36" s="76">
        <f>Blad3!D16</f>
        <v>0</v>
      </c>
      <c r="E36" s="76">
        <f>Blad3!E16</f>
        <v>0</v>
      </c>
      <c r="F36" s="76">
        <f>Blad3!F16</f>
        <v>0</v>
      </c>
      <c r="G36" s="76">
        <f>Blad3!G16</f>
        <v>0</v>
      </c>
      <c r="H36" s="76">
        <f>Blad3!H16</f>
        <v>0</v>
      </c>
      <c r="I36" s="76">
        <f>Blad3!I16</f>
        <v>0</v>
      </c>
      <c r="J36" s="76">
        <f>Blad3!J16</f>
        <v>0</v>
      </c>
      <c r="K36" s="76">
        <f>Blad3!K16</f>
        <v>0</v>
      </c>
      <c r="L36" s="76">
        <f>Blad3!L16</f>
        <v>0</v>
      </c>
      <c r="M36" s="76">
        <f>Blad3!M16</f>
        <v>0</v>
      </c>
      <c r="N36" s="77">
        <f>Blad3!N16</f>
        <v>0</v>
      </c>
      <c r="O36" s="76" t="str">
        <f>Blad3!O16</f>
        <v>Speaker Sön 14:30</v>
      </c>
      <c r="P36" s="77">
        <f>Blad3!P16</f>
        <v>0</v>
      </c>
      <c r="Q36" s="76">
        <f>Blad3!Q16</f>
        <v>0</v>
      </c>
    </row>
    <row r="37" spans="2:21" ht="5.25" customHeight="1">
      <c r="B37"/>
    </row>
    <row r="38" spans="2:21" ht="24.75" customHeight="1">
      <c r="B38" s="105" t="str">
        <f>Blad3!B17</f>
        <v xml:space="preserve">Filma matcher </v>
      </c>
      <c r="C38" s="41" t="s">
        <v>98</v>
      </c>
      <c r="D38" s="79">
        <f>Blad3!D17</f>
        <v>0</v>
      </c>
      <c r="E38" s="79" t="str">
        <f>Blad3!E17</f>
        <v>Filma lör 15:10-17</v>
      </c>
      <c r="F38" s="79">
        <f>Blad3!F17</f>
        <v>0</v>
      </c>
      <c r="G38" s="79">
        <f>Blad3!G17</f>
        <v>0</v>
      </c>
      <c r="H38" s="79">
        <f>Blad3!H17</f>
        <v>0</v>
      </c>
      <c r="I38" s="79">
        <f>Blad3!I17</f>
        <v>0</v>
      </c>
      <c r="J38" s="79">
        <f>Blad3!J17</f>
        <v>0</v>
      </c>
      <c r="K38" s="79" t="str">
        <f>Blad3!K17</f>
        <v>Filma Sön 12:40-16:30</v>
      </c>
      <c r="L38" s="79">
        <f>Blad3!L17</f>
        <v>0</v>
      </c>
      <c r="M38" s="79" t="str">
        <f>Blad3!M17</f>
        <v>Filma sön 8:40-12</v>
      </c>
      <c r="N38" s="80">
        <f>Blad3!N17</f>
        <v>0</v>
      </c>
      <c r="O38" s="79">
        <f>Blad3!O17</f>
        <v>0</v>
      </c>
      <c r="P38" s="80">
        <f>Blad3!P17</f>
        <v>0</v>
      </c>
      <c r="Q38" s="79">
        <f>Blad3!Q17</f>
        <v>0</v>
      </c>
    </row>
    <row r="39" spans="2:21" ht="6.75" customHeight="1">
      <c r="B39"/>
    </row>
    <row r="40" spans="2:21" s="47" customFormat="1" ht="188.25" customHeight="1">
      <c r="B40" s="106" t="s">
        <v>24</v>
      </c>
      <c r="C40" s="74" t="str">
        <f>Blad3!C18</f>
        <v>-Kaffe 
-klämmackor 
-4 L laktosfri 
grädde</v>
      </c>
      <c r="D40" s="75" t="str">
        <f>Blad3!D18</f>
        <v>-1,5kg pastaskruvar
-1 stor ketchupflaska
- 2kg morotsstavar
- 3 stora paket hårdbröd
- 3 små paket smör laktosfritt
- lättdryck 30 liter
- 1kg kycklingfile</v>
      </c>
      <c r="E40" s="75" t="str">
        <f>Blad3!E18</f>
        <v>-1,5kg Fläskytterfile
-1 stor Bea (delikatessfabriken)
-1pkt glutenfritt hårdbröd
-5 gurkor</v>
      </c>
      <c r="F40" s="75" t="str">
        <f>Blad3!F18</f>
        <v>- 1,5kg Fläskytterfile
-1 stor bea (delikatessfabriken)
-5 gurkor</v>
      </c>
      <c r="G40" s="75" t="str">
        <f>Blad3!G18</f>
        <v>-2 paket havregryn (tot ca 2-3kg)
-5 pkt laktosfritt fil
-2 pkt havrefras
-1 stor burk sylt
-1kg kycklingfile</v>
      </c>
      <c r="H40" s="75" t="str">
        <f>Blad3!H18</f>
        <v>-Långpanne-kaka
-1kg kycklingfile
-1 stor burk sambal oelek
-2 kg klyftpotatis</v>
      </c>
      <c r="I40" s="75" t="str">
        <f>Blad3!I18</f>
        <v>-1 fp klämmackor
-ostskivor (20-25st)
-skinkskivor (20-25st)
- 6 L laktosfri mjölk</v>
      </c>
      <c r="J40" s="75" t="str">
        <f>Blad3!J18</f>
        <v>-Långpanne-kaka
-1kg kycklingfile
-2 stora flaskor kinesisk soja
-2kg klyftpotatis</v>
      </c>
      <c r="K40" s="75" t="str">
        <f>Blad3!K18</f>
        <v>-1fp Klämmackor
-1kg kycklingfile
-1 glutenfri soja
-3 stora paket hårdbröd</v>
      </c>
      <c r="L40" s="75" t="str">
        <f>Blad3!L18</f>
        <v>- 1kg kycklingfile
-3kg ris
-3 st majs (á 450gram, totalt 9 stycken småburkar)</v>
      </c>
      <c r="M40" s="75" t="str">
        <f>Blad3!M18</f>
        <v>-Långpanne-kaka
-1kg kycklingfile
-2 stora tuber polarbröd</v>
      </c>
      <c r="N40" s="74" t="str">
        <f>Blad3!N18</f>
        <v>-1pkt Kaffe
-1 fp klämmackor
-1kg kycklingfile
-10dl laktosfri creme fraiche</v>
      </c>
      <c r="O40" s="75" t="str">
        <f>Blad3!O18</f>
        <v>-1,2kg laktosfri köttfärssås
-2 kg ris</v>
      </c>
      <c r="P40" s="74" t="str">
        <f>Blad3!P18</f>
        <v>-1pkt Kaffe
-1 fp klämmackor
-1kg kycklingfile
-10dl laktosfri creme fraiche</v>
      </c>
      <c r="Q40" s="75" t="str">
        <f>Blad3!Q18</f>
        <v>-1,2kg laktosfri köttfärssås 
-2 kg ris
-5dl laktosfri creme fraiche</v>
      </c>
      <c r="T40"/>
      <c r="U40"/>
    </row>
    <row r="41" spans="2:21" ht="6.75" customHeight="1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2:21">
      <c r="B42" s="99" t="s">
        <v>25</v>
      </c>
      <c r="C42" s="44" t="s">
        <v>105</v>
      </c>
      <c r="D42" s="54" t="s">
        <v>105</v>
      </c>
      <c r="E42" s="54" t="s">
        <v>105</v>
      </c>
      <c r="F42" s="54" t="s">
        <v>105</v>
      </c>
      <c r="G42" s="54" t="s">
        <v>105</v>
      </c>
      <c r="H42" s="54" t="s">
        <v>105</v>
      </c>
      <c r="I42" s="54" t="s">
        <v>105</v>
      </c>
      <c r="J42" s="54" t="s">
        <v>105</v>
      </c>
      <c r="K42" s="54" t="s">
        <v>105</v>
      </c>
      <c r="L42" s="54" t="s">
        <v>105</v>
      </c>
      <c r="M42" s="54" t="s">
        <v>105</v>
      </c>
      <c r="N42" s="44" t="s">
        <v>105</v>
      </c>
      <c r="O42" s="54" t="s">
        <v>105</v>
      </c>
      <c r="P42" s="44" t="s">
        <v>105</v>
      </c>
      <c r="Q42" s="54" t="s">
        <v>105</v>
      </c>
    </row>
    <row r="50" spans="3:7" ht="7.5" customHeight="1"/>
    <row r="53" spans="3:7" ht="6.75" customHeight="1"/>
    <row r="56" spans="3:7">
      <c r="C56" s="118"/>
      <c r="D56" s="118"/>
      <c r="E56" s="118"/>
      <c r="F56" s="118"/>
      <c r="G56" s="118"/>
    </row>
    <row r="57" spans="3:7">
      <c r="C57" s="118"/>
      <c r="D57" s="118"/>
      <c r="E57" s="118"/>
      <c r="F57" s="118"/>
      <c r="G57" s="118"/>
    </row>
    <row r="58" spans="3:7">
      <c r="C58" s="118"/>
      <c r="D58" s="118"/>
      <c r="E58" s="118"/>
      <c r="F58" s="118"/>
      <c r="G58" s="118"/>
    </row>
  </sheetData>
  <mergeCells count="14">
    <mergeCell ref="M2:N2"/>
    <mergeCell ref="O2:P2"/>
    <mergeCell ref="B1:C2"/>
    <mergeCell ref="B16:E16"/>
    <mergeCell ref="D13:F13"/>
    <mergeCell ref="D14:F14"/>
    <mergeCell ref="C6:F6"/>
    <mergeCell ref="G6:H6"/>
    <mergeCell ref="C10:F10"/>
    <mergeCell ref="D7:F7"/>
    <mergeCell ref="D8:F8"/>
    <mergeCell ref="D9:F9"/>
    <mergeCell ref="D11:F11"/>
    <mergeCell ref="D12:F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Blad1</vt:lpstr>
      <vt:lpstr>Blad2</vt:lpstr>
      <vt:lpstr>Blad3</vt:lpstr>
      <vt:lpstr>USM</vt:lpstr>
      <vt:lpstr>Blad4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</dc:creator>
  <cp:lastModifiedBy>Fredrik</cp:lastModifiedBy>
  <cp:lastPrinted>2020-10-01T19:30:41Z</cp:lastPrinted>
  <dcterms:created xsi:type="dcterms:W3CDTF">2020-09-29T18:13:32Z</dcterms:created>
  <dcterms:modified xsi:type="dcterms:W3CDTF">2021-10-18T17:54:35Z</dcterms:modified>
</cp:coreProperties>
</file>