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a03v41\adminh$\ERIWIS\"/>
    </mc:Choice>
  </mc:AlternateContent>
  <xr:revisionPtr revIDLastSave="0" documentId="8_{27A6A40A-7E79-4D11-8E7D-C4AB3C102912}" xr6:coauthVersionLast="47" xr6:coauthVersionMax="47" xr10:uidLastSave="{00000000-0000-0000-0000-000000000000}"/>
  <bookViews>
    <workbookView xWindow="-120" yWindow="-120" windowWidth="20730" windowHeight="11160" tabRatio="756" firstSheet="1" activeTab="1" xr2:uid="{37741B5A-6C81-452C-A806-77D5E48D8197}"/>
  </bookViews>
  <sheets>
    <sheet name="Inköpslista" sheetId="8" state="hidden" r:id="rId1"/>
    <sheet name="Fördelning arbetsuppgifter" sheetId="10" r:id="rId2"/>
    <sheet name="Arbetsschema" sheetId="6" state="hidden" r:id="rId3"/>
    <sheet name="Hällby" sheetId="1" state="hidden" r:id="rId4"/>
    <sheet name="Sammandrag försäljnings plan" sheetId="2" state="hidden" r:id="rId5"/>
    <sheet name="Att göra" sheetId="5" state="hidden" r:id="rId6"/>
    <sheet name="Prislista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8" l="1"/>
  <c r="I57" i="8"/>
  <c r="K56" i="8"/>
  <c r="I56" i="8"/>
  <c r="K55" i="8"/>
  <c r="K54" i="8"/>
  <c r="K53" i="8"/>
  <c r="K52" i="8"/>
  <c r="K51" i="8"/>
  <c r="I51" i="8"/>
  <c r="K50" i="8"/>
  <c r="I50" i="8"/>
  <c r="J46" i="8"/>
  <c r="K46" i="8" s="1"/>
  <c r="I46" i="8"/>
  <c r="E46" i="8"/>
  <c r="D46" i="8"/>
  <c r="F40" i="8"/>
  <c r="F39" i="8"/>
  <c r="F38" i="8"/>
  <c r="F37" i="8"/>
  <c r="F46" i="8" s="1"/>
  <c r="J36" i="8"/>
  <c r="K36" i="8" s="1"/>
  <c r="I36" i="8"/>
  <c r="F36" i="8"/>
  <c r="K35" i="8"/>
  <c r="J35" i="8"/>
  <c r="L35" i="8" s="1"/>
  <c r="I35" i="8"/>
  <c r="K34" i="8"/>
  <c r="J34" i="8"/>
  <c r="L34" i="8" s="1"/>
  <c r="I34" i="8"/>
  <c r="K31" i="8"/>
  <c r="K30" i="8"/>
  <c r="I30" i="8"/>
  <c r="J29" i="8"/>
  <c r="K29" i="8" s="1"/>
  <c r="I29" i="8"/>
  <c r="K28" i="8"/>
  <c r="J27" i="8"/>
  <c r="K27" i="8" s="1"/>
  <c r="I27" i="8"/>
  <c r="F27" i="8"/>
  <c r="J26" i="8"/>
  <c r="K26" i="8" s="1"/>
  <c r="I26" i="8"/>
  <c r="F26" i="8"/>
  <c r="J25" i="8"/>
  <c r="K25" i="8" s="1"/>
  <c r="I25" i="8"/>
  <c r="F25" i="8"/>
  <c r="J24" i="8"/>
  <c r="K24" i="8" s="1"/>
  <c r="I24" i="8"/>
  <c r="F24" i="8"/>
  <c r="K23" i="8"/>
  <c r="I23" i="8"/>
  <c r="K22" i="8"/>
  <c r="J22" i="8"/>
  <c r="I22" i="8"/>
  <c r="F22" i="8"/>
  <c r="K21" i="8"/>
  <c r="I21" i="8"/>
  <c r="K20" i="8"/>
  <c r="I20" i="8"/>
  <c r="L19" i="8"/>
  <c r="K19" i="8"/>
  <c r="I19" i="8"/>
  <c r="K18" i="8"/>
  <c r="I18" i="8"/>
  <c r="F18" i="8"/>
  <c r="K17" i="8"/>
  <c r="I17" i="8"/>
  <c r="L17" i="8" s="1"/>
  <c r="G17" i="8"/>
  <c r="F17" i="8"/>
  <c r="K16" i="8"/>
  <c r="I16" i="8"/>
  <c r="F16" i="8"/>
  <c r="K15" i="8"/>
  <c r="I15" i="8"/>
  <c r="K14" i="8"/>
  <c r="I14" i="8"/>
  <c r="K13" i="8"/>
  <c r="K12" i="8"/>
  <c r="I12" i="8"/>
  <c r="K11" i="8"/>
  <c r="I11" i="8"/>
  <c r="K10" i="8"/>
  <c r="K8" i="8"/>
  <c r="I8" i="8"/>
  <c r="L8" i="8" s="1"/>
  <c r="K7" i="8"/>
  <c r="I7" i="8"/>
  <c r="F7" i="8"/>
  <c r="K6" i="8"/>
  <c r="I6" i="8"/>
  <c r="I9" i="8" s="1"/>
  <c r="K9" i="8" s="1"/>
  <c r="K4" i="8" s="1"/>
  <c r="F6" i="8"/>
  <c r="K28" i="2"/>
  <c r="K31" i="2"/>
  <c r="L35" i="2"/>
  <c r="D1" i="3"/>
  <c r="A1" i="3"/>
  <c r="K10" i="2"/>
  <c r="K52" i="2"/>
  <c r="K53" i="2"/>
  <c r="K54" i="2"/>
  <c r="K55" i="2"/>
  <c r="K56" i="2"/>
  <c r="K13" i="2"/>
  <c r="I12" i="2"/>
  <c r="J36" i="2"/>
  <c r="K36" i="2" s="1"/>
  <c r="I36" i="2"/>
  <c r="J29" i="2"/>
  <c r="K29" i="2" s="1"/>
  <c r="K50" i="2"/>
  <c r="I50" i="2"/>
  <c r="J46" i="2"/>
  <c r="J22" i="2"/>
  <c r="K22" i="2" s="1"/>
  <c r="J35" i="2"/>
  <c r="K35" i="2" s="1"/>
  <c r="I35" i="2"/>
  <c r="J34" i="2"/>
  <c r="K34" i="2" s="1"/>
  <c r="I29" i="2"/>
  <c r="I30" i="2"/>
  <c r="K30" i="2"/>
  <c r="I34" i="2"/>
  <c r="I25" i="2"/>
  <c r="J25" i="2"/>
  <c r="K25" i="2" s="1"/>
  <c r="I26" i="2"/>
  <c r="J26" i="2"/>
  <c r="K26" i="2" s="1"/>
  <c r="I27" i="2"/>
  <c r="J27" i="2"/>
  <c r="K27" i="2" s="1"/>
  <c r="K19" i="2"/>
  <c r="K20" i="2"/>
  <c r="K21" i="2"/>
  <c r="K23" i="2"/>
  <c r="J24" i="2"/>
  <c r="K24" i="2" s="1"/>
  <c r="I19" i="2"/>
  <c r="L19" i="2" s="1"/>
  <c r="I20" i="2"/>
  <c r="I21" i="2"/>
  <c r="I22" i="2"/>
  <c r="I23" i="2"/>
  <c r="I24" i="2"/>
  <c r="K57" i="2"/>
  <c r="I57" i="2"/>
  <c r="I56" i="2"/>
  <c r="K51" i="2"/>
  <c r="I51" i="2"/>
  <c r="K12" i="2"/>
  <c r="K16" i="2"/>
  <c r="I16" i="2"/>
  <c r="K14" i="2"/>
  <c r="I14" i="2"/>
  <c r="L34" i="2" l="1"/>
  <c r="K46" i="2"/>
  <c r="K18" i="2"/>
  <c r="I18" i="2"/>
  <c r="K11" i="2"/>
  <c r="I11" i="2"/>
  <c r="K8" i="2"/>
  <c r="I8" i="2"/>
  <c r="K15" i="2"/>
  <c r="I15" i="2"/>
  <c r="I46" i="2"/>
  <c r="G17" i="2"/>
  <c r="I17" i="2" s="1"/>
  <c r="L17" i="2" s="1"/>
  <c r="I7" i="2"/>
  <c r="I6" i="2"/>
  <c r="K17" i="2"/>
  <c r="K7" i="2"/>
  <c r="K6" i="2"/>
  <c r="E46" i="2"/>
  <c r="D46" i="2"/>
  <c r="F36" i="2"/>
  <c r="F40" i="2"/>
  <c r="F39" i="2"/>
  <c r="F38" i="2"/>
  <c r="F37" i="2"/>
  <c r="F16" i="2"/>
  <c r="F18" i="2"/>
  <c r="F17" i="2"/>
  <c r="F22" i="2"/>
  <c r="F27" i="2"/>
  <c r="F26" i="2"/>
  <c r="F25" i="2"/>
  <c r="F24" i="2"/>
  <c r="F7" i="2"/>
  <c r="F6" i="2"/>
  <c r="E3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2" i="1"/>
  <c r="I9" i="2" l="1"/>
  <c r="K9" i="2" s="1"/>
  <c r="K4" i="2" s="1"/>
  <c r="L8" i="2"/>
  <c r="F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11E49177-1EFA-42EF-B3E4-DB6902DB5421}">
      <text>
        <r>
          <rPr>
            <b/>
            <sz val="9"/>
            <color indexed="81"/>
            <rFont val="Tahoma"/>
            <family val="2"/>
          </rPr>
          <t>Ett x i kolumn A och beloppet kommer med i summeringen //Petra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65C7A828-0C80-4462-8FD2-3F1656A3A843}">
      <text>
        <r>
          <rPr>
            <b/>
            <sz val="9"/>
            <color indexed="81"/>
            <rFont val="Tahoma"/>
            <family val="2"/>
          </rPr>
          <t>Ett x i kolumn A och beloppet kommer med i summeringen //Petra</t>
        </r>
      </text>
    </comment>
  </commentList>
</comments>
</file>

<file path=xl/sharedStrings.xml><?xml version="1.0" encoding="utf-8"?>
<sst xmlns="http://schemas.openxmlformats.org/spreadsheetml/2006/main" count="464" uniqueCount="212">
  <si>
    <t>Inköp</t>
  </si>
  <si>
    <t>Kvar</t>
  </si>
  <si>
    <t>Sålt</t>
  </si>
  <si>
    <t>Hamburgare</t>
  </si>
  <si>
    <t>Produkt</t>
  </si>
  <si>
    <t>Zingo</t>
  </si>
  <si>
    <t>Trocadero</t>
  </si>
  <si>
    <t>Kategori</t>
  </si>
  <si>
    <t>Ramlösa</t>
  </si>
  <si>
    <t>Pepsi max</t>
  </si>
  <si>
    <t>Festis</t>
  </si>
  <si>
    <t>Korv</t>
  </si>
  <si>
    <t>Kycklingkorv</t>
  </si>
  <si>
    <t>Rostad lök</t>
  </si>
  <si>
    <t>Hamburgerdressing</t>
  </si>
  <si>
    <t>Marabou</t>
  </si>
  <si>
    <t>Marabou S</t>
  </si>
  <si>
    <t>Kexchoklad</t>
  </si>
  <si>
    <t>Haribo persika</t>
  </si>
  <si>
    <t>Haribo nappar frukt</t>
  </si>
  <si>
    <t>Haribo nappar cola</t>
  </si>
  <si>
    <t>Haribo nappar sour</t>
  </si>
  <si>
    <t>1 låda</t>
  </si>
  <si>
    <t>1/2 låda</t>
  </si>
  <si>
    <t>Prislista</t>
  </si>
  <si>
    <t>Korv med bröd</t>
  </si>
  <si>
    <t>Kaffe</t>
  </si>
  <si>
    <t>Fika</t>
  </si>
  <si>
    <t>Chokladboll</t>
  </si>
  <si>
    <t>Kaffe+fika</t>
  </si>
  <si>
    <t>Godispåse</t>
  </si>
  <si>
    <t>Dryck 33 cl</t>
  </si>
  <si>
    <t>Mat</t>
  </si>
  <si>
    <t>Dryck</t>
  </si>
  <si>
    <t>Godis</t>
  </si>
  <si>
    <t>Smörgåsgurka på burk</t>
  </si>
  <si>
    <t>Korvbröd glutenfritt</t>
  </si>
  <si>
    <t>Sportlunch</t>
  </si>
  <si>
    <t>Delicatobollar</t>
  </si>
  <si>
    <t>Mjölk laktosfri</t>
  </si>
  <si>
    <t>Sockerbitar</t>
  </si>
  <si>
    <t>Piggelin</t>
  </si>
  <si>
    <t>Sandwich</t>
  </si>
  <si>
    <t>Coca Cola</t>
  </si>
  <si>
    <t>Coca Cola Zero</t>
  </si>
  <si>
    <t>Fanta</t>
  </si>
  <si>
    <t>Sprite</t>
  </si>
  <si>
    <t>?</t>
  </si>
  <si>
    <t>Snacks</t>
  </si>
  <si>
    <t>Popcorn</t>
  </si>
  <si>
    <t>Ostbågar</t>
  </si>
  <si>
    <t>Hällby sammandrag</t>
  </si>
  <si>
    <t>Eskilstuna United F14</t>
  </si>
  <si>
    <t>Handsprit</t>
  </si>
  <si>
    <t>Tändvätska</t>
  </si>
  <si>
    <t>Tändstickor</t>
  </si>
  <si>
    <t>Kaffepinnar</t>
  </si>
  <si>
    <t>Kaffemuggar</t>
  </si>
  <si>
    <t>Kaffefilter</t>
  </si>
  <si>
    <t>Summa</t>
  </si>
  <si>
    <t>Hamburgerkött 48p/90g</t>
  </si>
  <si>
    <t>Willys</t>
  </si>
  <si>
    <t>Läsk</t>
  </si>
  <si>
    <t>-</t>
  </si>
  <si>
    <t>Ostskivor (10 st per förpackning)</t>
  </si>
  <si>
    <t>Grillkrydda (Grillkrydda Special, 900 g)</t>
  </si>
  <si>
    <t>Kycklingkorv (Grillkorv Kyckling ELDORADO 400g)</t>
  </si>
  <si>
    <t>Totalt:</t>
  </si>
  <si>
    <t>Grillkorv Grillkorv Fryst Basic 15 st per förp, 9 st förp per låda</t>
  </si>
  <si>
    <t>Pris per förp</t>
  </si>
  <si>
    <t>Styck per förp</t>
  </si>
  <si>
    <t>Antal förp</t>
  </si>
  <si>
    <t>Hamburgerbröd (Florida Panesco 30 st per förp)</t>
  </si>
  <si>
    <t>Tomat  (ca 110 gr =&gt; 8 skivor, 2 st skivor per burgare =&gt; ca 25 gr per burgare)</t>
  </si>
  <si>
    <t>Snabbgross</t>
  </si>
  <si>
    <t>Senap (Johnnys senap org 900 gr)</t>
  </si>
  <si>
    <t>Hamburgerdressing (Johnnys hamb dressing, 850 g)</t>
  </si>
  <si>
    <t>Ketchup (Johnnys ketchup org 950 gr)</t>
  </si>
  <si>
    <t>Total antal [st]</t>
  </si>
  <si>
    <t>Hamburgerfickor 12x12 cm Fresh food, 2000p</t>
  </si>
  <si>
    <t>Servetter 250 st, 24 x 24 cm</t>
  </si>
  <si>
    <t>Smakens exempel</t>
  </si>
  <si>
    <t>Kaffe (Löfbergs 1 kg, ca 100 koppar googlat)</t>
  </si>
  <si>
    <t>x</t>
  </si>
  <si>
    <t>Korvbröd 16-pack</t>
  </si>
  <si>
    <t>Pris från Snabbgross</t>
  </si>
  <si>
    <t>Pris saknas</t>
  </si>
  <si>
    <t>Pris uppskattat från t ex Willys</t>
  </si>
  <si>
    <t>Sallad (salladshuvud ca 500 g a 35 kr/kg)</t>
  </si>
  <si>
    <t>Rostad lök (500 g, 39 kr, 1 låda = 1,5kg på grossen?)</t>
  </si>
  <si>
    <t>Plasthandskar (95 kr för 40 st)</t>
  </si>
  <si>
    <t>Grillkol (Briketter 40 kr/ 2,5kg, uppsk 6 påsar per grill)</t>
  </si>
  <si>
    <t>Sopsäck</t>
  </si>
  <si>
    <t>Ej sälja glass</t>
  </si>
  <si>
    <t>Vegokorv 12 st per förp, 80 kr per förp</t>
  </si>
  <si>
    <t>Hamburgare med bröd</t>
  </si>
  <si>
    <t>Hamburgare med bröd + ost</t>
  </si>
  <si>
    <t>Veg korv med bröd</t>
  </si>
  <si>
    <t>Kostnad</t>
  </si>
  <si>
    <t>Kolsyrat vatten, en smak, en naturell</t>
  </si>
  <si>
    <t>Chips, Ostbågar</t>
  </si>
  <si>
    <t>Popcorn, kolla efter på grossen</t>
  </si>
  <si>
    <t>önskat antal</t>
  </si>
  <si>
    <t>Chips, Sourc Cream</t>
  </si>
  <si>
    <t>Festis/Smaskis (Apelsin)</t>
  </si>
  <si>
    <t>Smaskis/Festis</t>
  </si>
  <si>
    <t>Sura Colanappar</t>
  </si>
  <si>
    <t>Kolla med Eva</t>
  </si>
  <si>
    <t>Tält, hur ser det ut, kan vi märka det så att det syns att det är Esk united</t>
  </si>
  <si>
    <t>Kaffe, och kaffemaskinen, vad köper de för kaffe till den? Filter?</t>
  </si>
  <si>
    <t>Bord till kioskerna</t>
  </si>
  <si>
    <t>Om vi handlar på snabbgrossen med föreningens kort, kommer det på faktura eller betalar vi själva med kort?</t>
  </si>
  <si>
    <t>Vi vill boka bord, tält, thermosar, grill</t>
  </si>
  <si>
    <t>Boka tält</t>
  </si>
  <si>
    <t>Bord till kioskerna, hur många?</t>
  </si>
  <si>
    <t>Parkeringsvärd 3 personer</t>
  </si>
  <si>
    <t>Dagansvarig</t>
  </si>
  <si>
    <t>Matchvärd 2 personer, 1 per plan</t>
  </si>
  <si>
    <t>Ulrika</t>
  </si>
  <si>
    <t>ALLA</t>
  </si>
  <si>
    <t>10:00-13:20</t>
  </si>
  <si>
    <t>13:20-16:00</t>
  </si>
  <si>
    <t>7:30-9:00</t>
  </si>
  <si>
    <t>11:00-13:00</t>
  </si>
  <si>
    <t>13:00-15:00</t>
  </si>
  <si>
    <t>15:00-16:00</t>
  </si>
  <si>
    <t>16:00-17:00</t>
  </si>
  <si>
    <t>7:30-17:00</t>
  </si>
  <si>
    <t>9:00-11:00</t>
  </si>
  <si>
    <t>Johanna,
Petra, 
Magnus, 
Lisa, 
Anders, 
Karolina</t>
  </si>
  <si>
    <t>Therese, 
Daniel WF, 
Daniel R, 
Alexandra, 
Satu, 
Ulrika</t>
  </si>
  <si>
    <t>Dan, 
Johan Andersson, 
Petra, 
Johanna, 
Nadin</t>
  </si>
  <si>
    <t>Mark, 
Tony, 
Andreas, 
Jimmy, 
Kristian</t>
  </si>
  <si>
    <t>Mark, 
Tony, 
Andreas</t>
  </si>
  <si>
    <t>Kristian, 
Johan Ahlberg</t>
  </si>
  <si>
    <t>Anders, 
Karolina</t>
  </si>
  <si>
    <t>Förberedelser</t>
  </si>
  <si>
    <t>Ställ i ordning målen på båda planerna</t>
  </si>
  <si>
    <t>Sätt upp plannumrering, 1 respektive 2</t>
  </si>
  <si>
    <t>Alla</t>
  </si>
  <si>
    <r>
      <rPr>
        <b/>
        <u/>
        <sz val="11"/>
        <color theme="1"/>
        <rFont val="Calibri"/>
        <family val="2"/>
        <scheme val="minor"/>
      </rPr>
      <t>Ställa upp kiosken;</t>
    </r>
    <r>
      <rPr>
        <sz val="11"/>
        <color theme="1"/>
        <rFont val="Calibri"/>
        <family val="2"/>
        <scheme val="minor"/>
      </rPr>
      <t xml:space="preserve">
- Bära grillar och bord
- Montera 2 st tält
- Bära det som ska säljas
- Hacka grönsaker till hamburgare
- Koka kaffe
- Plocka fram på borden
- Sätt upp prislistor och swishlappar
- Sätta upp soppåsar och pantpåsar
- Sätta upp beachflaggor</t>
    </r>
  </si>
  <si>
    <t>Huvudansvarig för sammandraget</t>
  </si>
  <si>
    <t>8:30 till ca 10:30</t>
  </si>
  <si>
    <t>Hänvisa ankommande bilar till angivna parkeringsplatser, se kartan.
Håll koll på när gratisparkeringarna blir fulla.</t>
  </si>
  <si>
    <r>
      <rPr>
        <b/>
        <u/>
        <sz val="11"/>
        <color theme="1"/>
        <rFont val="Calibri"/>
        <family val="2"/>
        <scheme val="minor"/>
      </rPr>
      <t>Avslut/städning:</t>
    </r>
    <r>
      <rPr>
        <sz val="11"/>
        <color theme="1"/>
        <rFont val="Calibri"/>
        <family val="2"/>
        <scheme val="minor"/>
      </rPr>
      <t xml:space="preserve">
Montera ned tälten, plocka ihop borden, bära tillbaka överblivna varor till förrådet, diska, ta hand om soporna, ställ in pantpåsen i förrådet.</t>
    </r>
  </si>
  <si>
    <t>- Se till att ordning hålls under matchen och runt planerna.
- Se till att matchtiderna hålls. 
- Ha dialog med domaren vid behov.</t>
  </si>
  <si>
    <t>Kiosk/Grill</t>
  </si>
  <si>
    <r>
      <rPr>
        <b/>
        <u/>
        <sz val="11"/>
        <color theme="1"/>
        <rFont val="Calibri"/>
        <family val="2"/>
        <scheme val="minor"/>
      </rPr>
      <t>Försäljning av:</t>
    </r>
    <r>
      <rPr>
        <sz val="11"/>
        <color theme="1"/>
        <rFont val="Calibri"/>
        <family val="2"/>
        <scheme val="minor"/>
      </rPr>
      <t xml:space="preserve">
- Hamburgare med bröd
- Grillkorv med bröd
- Veggokorv med bröd
- Läsk/Mineralvatten/Festis/Kaffe
- Godispåsar/Kexchoklad
- Chips/Ostbågar/Popcorn
- Delicatoboll</t>
    </r>
  </si>
  <si>
    <t>Under dagen se till att det finns påfyllt med artiklar som ska säljas. 
Håll koll på om kaffe behöver fyllas på/kokas mer.
Tomat/sallad finns på kansliet i kylskåpet.</t>
  </si>
  <si>
    <t>Mineralvatten</t>
  </si>
  <si>
    <t>Delicatoboll</t>
  </si>
  <si>
    <t>8:00 till ca 10:30</t>
  </si>
  <si>
    <t>KIOSK/GRILL</t>
  </si>
  <si>
    <t>Pass 2: / Utlämming
11:00-14:00</t>
  </si>
  <si>
    <t>FÖRBESTÄLLDA HAMBURGARE - LAG</t>
  </si>
  <si>
    <t>AKTIVITET</t>
  </si>
  <si>
    <t>Återlämning IP-skogen, (WC-vagn, släpvagn)</t>
  </si>
  <si>
    <t>Montera tält, sätta upp informationslappar</t>
  </si>
  <si>
    <t>Ta emot och dirigera</t>
  </si>
  <si>
    <t>SÖNDAG - CUPDAG</t>
  </si>
  <si>
    <t>PARKERINGSVÄRDAR (2P)</t>
  </si>
  <si>
    <t>NAMN 1</t>
  </si>
  <si>
    <t>NAMN 2</t>
  </si>
  <si>
    <t>NAMN 3</t>
  </si>
  <si>
    <t>NAMN 4</t>
  </si>
  <si>
    <t>BORTTRANSPORT / STÄDNING</t>
  </si>
  <si>
    <t>Lämna 2st 9v9 mål från Skogsvallen</t>
  </si>
  <si>
    <t xml:space="preserve">montera ned tält, städa </t>
  </si>
  <si>
    <t>Gemensam samling (07:00)</t>
  </si>
  <si>
    <t>Förbereda tillbehör grill / kiosk</t>
  </si>
  <si>
    <t>SIDOAKTIVITETTER / LEKAR</t>
  </si>
  <si>
    <t>Alexander</t>
  </si>
  <si>
    <t>Konrad</t>
  </si>
  <si>
    <t>Adel</t>
  </si>
  <si>
    <t>Bill</t>
  </si>
  <si>
    <t>Frank</t>
  </si>
  <si>
    <t>Christian</t>
  </si>
  <si>
    <t>Edvin</t>
  </si>
  <si>
    <t>Hampus</t>
  </si>
  <si>
    <t xml:space="preserve">MATCHVÄRDAR  </t>
  </si>
  <si>
    <t>Pass</t>
  </si>
  <si>
    <t>9:00-13:20</t>
  </si>
  <si>
    <t>13:20-16:40</t>
  </si>
  <si>
    <t>ALLA FÖRÄLDRAR HJÄLPS ÅT</t>
  </si>
  <si>
    <t>Pass 1 / Grillning</t>
  </si>
  <si>
    <t>8:00-11:00</t>
  </si>
  <si>
    <t>Liam</t>
  </si>
  <si>
    <t>Isak</t>
  </si>
  <si>
    <t>Leo</t>
  </si>
  <si>
    <t>Lucas</t>
  </si>
  <si>
    <t>Noah</t>
  </si>
  <si>
    <t>Pass 1 9:00-11:00</t>
  </si>
  <si>
    <t>Pass 2 11:00-13:00</t>
  </si>
  <si>
    <t>Pass 3 13:00-15:00</t>
  </si>
  <si>
    <t>Pass 4 15:00-17:00</t>
  </si>
  <si>
    <t>Kevin</t>
  </si>
  <si>
    <t>Philip</t>
  </si>
  <si>
    <t>Olle</t>
  </si>
  <si>
    <t xml:space="preserve">Isak </t>
  </si>
  <si>
    <t>10:00-15:00</t>
  </si>
  <si>
    <t>Musie/Ali</t>
  </si>
  <si>
    <t>Ali Kl.09:00-10:00</t>
  </si>
  <si>
    <t>Adel/Alexander</t>
  </si>
  <si>
    <t>STÄDA OCH HÅLLA ORDNING PÅ OMRÅDET</t>
  </si>
  <si>
    <t>13:00-17:00</t>
  </si>
  <si>
    <t>Taime</t>
  </si>
  <si>
    <t>Vilner</t>
  </si>
  <si>
    <t>07:30 till ca 09:00</t>
  </si>
  <si>
    <t>Thor</t>
  </si>
  <si>
    <t>Simon/Matheus (Peter)</t>
  </si>
  <si>
    <t>Matheus (Henrik)</t>
  </si>
  <si>
    <t>Kyle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</si>
</sst>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#&quot; kg&quot;"/>
    <numFmt numFmtId="166" formatCode="#,##0\ &quot;kr&quot;"/>
  </numFmts>
  <fonts count="2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trike/>
      <sz val="11"/>
      <color rgb="FF0061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9C5700"/>
      <name val="Calibri"/>
      <family val="2"/>
      <scheme val="minor"/>
    </font>
    <font>
      <strike/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17" fillId="13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right"/>
    </xf>
    <xf numFmtId="0" fontId="1" fillId="0" borderId="1" xfId="1"/>
    <xf numFmtId="0" fontId="2" fillId="0" borderId="2" xfId="2"/>
    <xf numFmtId="0" fontId="0" fillId="4" borderId="0" xfId="0" applyFill="1"/>
    <xf numFmtId="0" fontId="0" fillId="4" borderId="0" xfId="0" applyFill="1" applyAlignment="1">
      <alignment horizontal="right"/>
    </xf>
    <xf numFmtId="0" fontId="2" fillId="4" borderId="2" xfId="2" applyFill="1"/>
    <xf numFmtId="0" fontId="3" fillId="2" borderId="1" xfId="1" applyFont="1" applyFill="1"/>
    <xf numFmtId="0" fontId="3" fillId="3" borderId="1" xfId="1" applyFont="1" applyFill="1" applyAlignment="1">
      <alignment wrapText="1"/>
    </xf>
    <xf numFmtId="0" fontId="3" fillId="3" borderId="1" xfId="1" applyFont="1" applyFill="1"/>
    <xf numFmtId="0" fontId="4" fillId="3" borderId="0" xfId="3" applyFont="1" applyFill="1" applyAlignment="1"/>
    <xf numFmtId="164" fontId="0" fillId="0" borderId="0" xfId="0" applyNumberFormat="1"/>
    <xf numFmtId="164" fontId="2" fillId="0" borderId="2" xfId="2" applyNumberFormat="1"/>
    <xf numFmtId="165" fontId="0" fillId="0" borderId="0" xfId="0" applyNumberFormat="1"/>
    <xf numFmtId="0" fontId="6" fillId="6" borderId="0" xfId="5"/>
    <xf numFmtId="0" fontId="5" fillId="5" borderId="0" xfId="4"/>
    <xf numFmtId="0" fontId="5" fillId="5" borderId="0" xfId="4" applyAlignment="1">
      <alignment wrapText="1"/>
    </xf>
    <xf numFmtId="0" fontId="7" fillId="7" borderId="0" xfId="6"/>
    <xf numFmtId="0" fontId="6" fillId="0" borderId="0" xfId="5" applyFill="1"/>
    <xf numFmtId="0" fontId="8" fillId="0" borderId="0" xfId="0" applyFont="1"/>
    <xf numFmtId="0" fontId="4" fillId="8" borderId="0" xfId="3" applyFont="1" applyFill="1" applyAlignment="1"/>
    <xf numFmtId="166" fontId="4" fillId="8" borderId="0" xfId="3" applyNumberFormat="1" applyFont="1" applyFill="1" applyAlignment="1"/>
    <xf numFmtId="0" fontId="6" fillId="6" borderId="0" xfId="5" applyAlignment="1">
      <alignment wrapText="1"/>
    </xf>
    <xf numFmtId="166" fontId="0" fillId="3" borderId="0" xfId="0" applyNumberFormat="1" applyFill="1"/>
    <xf numFmtId="166" fontId="2" fillId="3" borderId="2" xfId="2" applyNumberFormat="1" applyFill="1"/>
    <xf numFmtId="166" fontId="0" fillId="0" borderId="0" xfId="0" applyNumberFormat="1"/>
    <xf numFmtId="0" fontId="10" fillId="5" borderId="0" xfId="4" applyFont="1"/>
    <xf numFmtId="0" fontId="11" fillId="0" borderId="0" xfId="0" applyFont="1"/>
    <xf numFmtId="0" fontId="11" fillId="4" borderId="0" xfId="0" applyFont="1" applyFill="1"/>
    <xf numFmtId="164" fontId="11" fillId="0" borderId="0" xfId="0" applyNumberFormat="1" applyFont="1"/>
    <xf numFmtId="166" fontId="11" fillId="3" borderId="0" xfId="0" applyNumberFormat="1" applyFont="1" applyFill="1"/>
    <xf numFmtId="0" fontId="12" fillId="7" borderId="0" xfId="6" applyFont="1"/>
    <xf numFmtId="0" fontId="13" fillId="6" borderId="0" xfId="5" applyFont="1"/>
    <xf numFmtId="0" fontId="0" fillId="8" borderId="0" xfId="0" applyFill="1"/>
    <xf numFmtId="20" fontId="0" fillId="0" borderId="0" xfId="0" applyNumberFormat="1"/>
    <xf numFmtId="0" fontId="0" fillId="10" borderId="0" xfId="0" applyFill="1"/>
    <xf numFmtId="0" fontId="0" fillId="0" borderId="0" xfId="0" applyAlignment="1">
      <alignment wrapText="1"/>
    </xf>
    <xf numFmtId="0" fontId="0" fillId="10" borderId="0" xfId="0" applyFill="1" applyAlignment="1">
      <alignment vertical="center"/>
    </xf>
    <xf numFmtId="0" fontId="1" fillId="0" borderId="1" xfId="1" applyFill="1"/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10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0" borderId="0" xfId="0" quotePrefix="1" applyAlignment="1">
      <alignment wrapText="1"/>
    </xf>
    <xf numFmtId="0" fontId="0" fillId="9" borderId="0" xfId="0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15" fillId="8" borderId="0" xfId="0" applyFont="1" applyFill="1" applyAlignment="1">
      <alignment vertical="center"/>
    </xf>
    <xf numFmtId="0" fontId="1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1" fillId="0" borderId="9" xfId="1" applyFill="1" applyBorder="1"/>
    <xf numFmtId="0" fontId="1" fillId="14" borderId="7" xfId="1" applyFill="1" applyBorder="1"/>
    <xf numFmtId="0" fontId="0" fillId="14" borderId="0" xfId="0" applyFill="1"/>
    <xf numFmtId="0" fontId="0" fillId="8" borderId="16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1" fillId="0" borderId="16" xfId="1" applyFill="1" applyBorder="1"/>
    <xf numFmtId="0" fontId="18" fillId="8" borderId="12" xfId="7" applyFont="1" applyFill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8" borderId="5" xfId="0" applyFill="1" applyBorder="1" applyAlignment="1">
      <alignment vertical="center"/>
    </xf>
    <xf numFmtId="0" fontId="1" fillId="0" borderId="7" xfId="1" applyFill="1" applyBorder="1"/>
    <xf numFmtId="0" fontId="0" fillId="8" borderId="17" xfId="0" applyFill="1" applyBorder="1" applyAlignment="1">
      <alignment vertical="center"/>
    </xf>
    <xf numFmtId="0" fontId="1" fillId="0" borderId="15" xfId="1" applyFill="1" applyBorder="1"/>
    <xf numFmtId="0" fontId="0" fillId="0" borderId="18" xfId="0" applyBorder="1"/>
    <xf numFmtId="0" fontId="0" fillId="0" borderId="14" xfId="0" applyBorder="1"/>
    <xf numFmtId="0" fontId="0" fillId="0" borderId="10" xfId="0" applyBorder="1"/>
    <xf numFmtId="0" fontId="0" fillId="0" borderId="9" xfId="0" applyBorder="1"/>
    <xf numFmtId="0" fontId="0" fillId="0" borderId="15" xfId="0" applyBorder="1"/>
    <xf numFmtId="0" fontId="0" fillId="0" borderId="7" xfId="0" applyBorder="1"/>
    <xf numFmtId="0" fontId="4" fillId="2" borderId="0" xfId="3" applyFont="1" applyFill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15" fillId="12" borderId="0" xfId="0" applyFont="1" applyFill="1" applyAlignment="1">
      <alignment horizontal="center"/>
    </xf>
    <xf numFmtId="0" fontId="15" fillId="12" borderId="0" xfId="0" applyFont="1" applyFill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8">
    <cellStyle name="40 % - Dekorfärg5" xfId="7" builtinId="47"/>
    <cellStyle name="Bra" xfId="4" builtinId="26"/>
    <cellStyle name="Dålig" xfId="5" builtinId="27"/>
    <cellStyle name="Neutral" xfId="6" builtinId="28"/>
    <cellStyle name="Normal" xfId="0" builtinId="0"/>
    <cellStyle name="Rubrik 2" xfId="1" builtinId="17"/>
    <cellStyle name="Rubrik 3" xfId="2" builtinId="18"/>
    <cellStyle name="Rubrik 4" xfId="3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3CEA-BAC0-4BE6-857B-20F72CDF8ACF}">
  <dimension ref="A1:L61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0" sqref="F10"/>
    </sheetView>
  </sheetViews>
  <sheetFormatPr defaultRowHeight="15" x14ac:dyDescent="0.25"/>
  <cols>
    <col min="1" max="1" width="1.7109375" bestFit="1" customWidth="1"/>
    <col min="2" max="2" width="68.28515625" customWidth="1"/>
    <col min="3" max="3" width="16.140625" bestFit="1" customWidth="1"/>
    <col min="4" max="4" width="6.5703125" bestFit="1" customWidth="1"/>
    <col min="5" max="6" width="7.85546875" bestFit="1" customWidth="1"/>
    <col min="7" max="7" width="15.28515625" customWidth="1"/>
    <col min="8" max="8" width="12.28515625" customWidth="1"/>
    <col min="9" max="9" width="10.85546875" customWidth="1"/>
    <col min="10" max="10" width="13.7109375" customWidth="1"/>
    <col min="11" max="11" width="16.28515625" style="25" bestFit="1" customWidth="1"/>
  </cols>
  <sheetData>
    <row r="1" spans="1:12" x14ac:dyDescent="0.25">
      <c r="B1" s="15" t="s">
        <v>85</v>
      </c>
      <c r="G1" s="33" t="s">
        <v>102</v>
      </c>
      <c r="K1"/>
    </row>
    <row r="2" spans="1:12" x14ac:dyDescent="0.25">
      <c r="B2" s="17" t="s">
        <v>87</v>
      </c>
      <c r="K2"/>
    </row>
    <row r="3" spans="1:12" x14ac:dyDescent="0.25">
      <c r="B3" s="22" t="s">
        <v>86</v>
      </c>
      <c r="K3"/>
    </row>
    <row r="4" spans="1:12" ht="18.75" x14ac:dyDescent="0.3">
      <c r="D4" s="77" t="s">
        <v>51</v>
      </c>
      <c r="E4" s="77"/>
      <c r="F4" s="77"/>
      <c r="G4" s="10" t="s">
        <v>52</v>
      </c>
      <c r="H4" s="10"/>
      <c r="I4" s="10"/>
      <c r="J4" s="20" t="s">
        <v>67</v>
      </c>
      <c r="K4" s="21">
        <f>SUMIF(A6:A61,"x",K6:K62)</f>
        <v>8593.5499999999993</v>
      </c>
    </row>
    <row r="5" spans="1:12" ht="33" thickBot="1" x14ac:dyDescent="0.35">
      <c r="A5" s="2"/>
      <c r="B5" s="2" t="s">
        <v>4</v>
      </c>
      <c r="C5" s="2"/>
      <c r="D5" s="7" t="s">
        <v>0</v>
      </c>
      <c r="E5" s="7" t="s">
        <v>1</v>
      </c>
      <c r="F5" s="7" t="s">
        <v>2</v>
      </c>
      <c r="G5" s="8" t="s">
        <v>70</v>
      </c>
      <c r="H5" s="8" t="s">
        <v>71</v>
      </c>
      <c r="I5" s="8" t="s">
        <v>78</v>
      </c>
      <c r="J5" s="8" t="s">
        <v>69</v>
      </c>
      <c r="K5" s="9" t="s">
        <v>59</v>
      </c>
    </row>
    <row r="6" spans="1:12" ht="15.75" thickTop="1" x14ac:dyDescent="0.25">
      <c r="A6" t="s">
        <v>83</v>
      </c>
      <c r="B6" s="15" t="s">
        <v>60</v>
      </c>
      <c r="C6" t="s">
        <v>74</v>
      </c>
      <c r="D6" s="4">
        <v>288</v>
      </c>
      <c r="E6" s="4">
        <v>59</v>
      </c>
      <c r="F6" s="4">
        <f>D6-E6</f>
        <v>229</v>
      </c>
      <c r="G6">
        <v>48</v>
      </c>
      <c r="H6">
        <v>5</v>
      </c>
      <c r="I6">
        <f>G6*H6</f>
        <v>240</v>
      </c>
      <c r="J6" s="11">
        <v>379.9</v>
      </c>
      <c r="K6" s="23">
        <f>J6*H6</f>
        <v>1899.5</v>
      </c>
    </row>
    <row r="7" spans="1:12" x14ac:dyDescent="0.25">
      <c r="A7" t="s">
        <v>83</v>
      </c>
      <c r="B7" s="16" t="s">
        <v>72</v>
      </c>
      <c r="C7" t="s">
        <v>74</v>
      </c>
      <c r="D7" s="4">
        <v>288</v>
      </c>
      <c r="E7" s="4">
        <v>59</v>
      </c>
      <c r="F7" s="4">
        <f>D7-E7</f>
        <v>229</v>
      </c>
      <c r="G7">
        <v>30</v>
      </c>
      <c r="H7">
        <v>8</v>
      </c>
      <c r="I7">
        <f>G7*H7</f>
        <v>240</v>
      </c>
      <c r="J7" s="11">
        <v>119.9</v>
      </c>
      <c r="K7" s="23">
        <f>J7*H7</f>
        <v>959.2</v>
      </c>
    </row>
    <row r="8" spans="1:12" x14ac:dyDescent="0.25">
      <c r="A8" t="s">
        <v>83</v>
      </c>
      <c r="B8" s="17" t="s">
        <v>64</v>
      </c>
      <c r="C8" t="s">
        <v>61</v>
      </c>
      <c r="D8" s="4"/>
      <c r="E8" s="4"/>
      <c r="F8" s="4"/>
      <c r="G8" s="1">
        <v>10</v>
      </c>
      <c r="H8">
        <v>10</v>
      </c>
      <c r="I8">
        <f>G8*H8</f>
        <v>100</v>
      </c>
      <c r="J8" s="11">
        <v>30</v>
      </c>
      <c r="K8" s="23">
        <f>J8*H8</f>
        <v>300</v>
      </c>
      <c r="L8" s="11">
        <f>K8/I8</f>
        <v>3</v>
      </c>
    </row>
    <row r="9" spans="1:12" x14ac:dyDescent="0.25">
      <c r="A9" t="s">
        <v>83</v>
      </c>
      <c r="B9" s="17" t="s">
        <v>73</v>
      </c>
      <c r="C9" t="s">
        <v>61</v>
      </c>
      <c r="D9" s="4"/>
      <c r="E9" s="4"/>
      <c r="F9" s="4"/>
      <c r="G9" s="1" t="s">
        <v>63</v>
      </c>
      <c r="I9" s="13">
        <f>I6*25/1000*0.5</f>
        <v>3</v>
      </c>
      <c r="J9" s="11">
        <v>30</v>
      </c>
      <c r="K9" s="23">
        <f>I9*J9</f>
        <v>90</v>
      </c>
    </row>
    <row r="10" spans="1:12" x14ac:dyDescent="0.25">
      <c r="A10" t="s">
        <v>83</v>
      </c>
      <c r="B10" s="14" t="s">
        <v>88</v>
      </c>
      <c r="C10" t="s">
        <v>61</v>
      </c>
      <c r="D10" s="4"/>
      <c r="E10" s="4"/>
      <c r="F10" s="4"/>
      <c r="G10" s="1" t="s">
        <v>63</v>
      </c>
      <c r="I10">
        <v>1.5</v>
      </c>
      <c r="J10" s="11">
        <v>35</v>
      </c>
      <c r="K10" s="23">
        <f>I10*J10</f>
        <v>52.5</v>
      </c>
    </row>
    <row r="11" spans="1:12" x14ac:dyDescent="0.25">
      <c r="A11" t="s">
        <v>83</v>
      </c>
      <c r="B11" s="17" t="s">
        <v>65</v>
      </c>
      <c r="C11" t="s">
        <v>81</v>
      </c>
      <c r="D11" s="4"/>
      <c r="E11" s="4"/>
      <c r="F11" s="4"/>
      <c r="G11">
        <v>1</v>
      </c>
      <c r="H11">
        <v>1</v>
      </c>
      <c r="I11">
        <f>G11*H11</f>
        <v>1</v>
      </c>
      <c r="J11" s="11">
        <v>90</v>
      </c>
      <c r="K11" s="23">
        <f t="shared" ref="K11:K36" si="0">J11*H11</f>
        <v>90</v>
      </c>
    </row>
    <row r="12" spans="1:12" x14ac:dyDescent="0.25">
      <c r="A12" t="s">
        <v>83</v>
      </c>
      <c r="B12" s="15" t="s">
        <v>35</v>
      </c>
      <c r="C12" t="s">
        <v>74</v>
      </c>
      <c r="D12" s="4"/>
      <c r="E12" s="4"/>
      <c r="F12" s="4"/>
      <c r="G12" s="1">
        <v>1</v>
      </c>
      <c r="H12">
        <v>3</v>
      </c>
      <c r="I12">
        <f>G12*H12</f>
        <v>3</v>
      </c>
      <c r="J12" s="11">
        <v>19.899999999999999</v>
      </c>
      <c r="K12" s="23">
        <f t="shared" si="0"/>
        <v>59.699999999999996</v>
      </c>
    </row>
    <row r="13" spans="1:12" x14ac:dyDescent="0.25">
      <c r="A13" t="s">
        <v>83</v>
      </c>
      <c r="B13" s="17" t="s">
        <v>89</v>
      </c>
      <c r="C13" t="s">
        <v>61</v>
      </c>
      <c r="D13" s="4" t="s">
        <v>22</v>
      </c>
      <c r="E13" s="4" t="s">
        <v>23</v>
      </c>
      <c r="F13" s="4" t="s">
        <v>23</v>
      </c>
      <c r="H13">
        <v>2</v>
      </c>
      <c r="J13" s="11">
        <v>39</v>
      </c>
      <c r="K13" s="23">
        <f t="shared" si="0"/>
        <v>78</v>
      </c>
    </row>
    <row r="14" spans="1:12" x14ac:dyDescent="0.25">
      <c r="A14" t="s">
        <v>83</v>
      </c>
      <c r="B14" s="15" t="s">
        <v>77</v>
      </c>
      <c r="C14" t="s">
        <v>74</v>
      </c>
      <c r="D14" s="4">
        <v>2</v>
      </c>
      <c r="E14" s="5" t="s">
        <v>47</v>
      </c>
      <c r="F14" s="4"/>
      <c r="G14">
        <v>1</v>
      </c>
      <c r="H14">
        <v>2</v>
      </c>
      <c r="I14">
        <f>G14*H14</f>
        <v>2</v>
      </c>
      <c r="J14" s="11">
        <v>30.9</v>
      </c>
      <c r="K14" s="23">
        <f t="shared" si="0"/>
        <v>61.8</v>
      </c>
    </row>
    <row r="15" spans="1:12" x14ac:dyDescent="0.25">
      <c r="A15" t="s">
        <v>83</v>
      </c>
      <c r="B15" s="15" t="s">
        <v>75</v>
      </c>
      <c r="C15" t="s">
        <v>74</v>
      </c>
      <c r="D15" s="4">
        <v>2</v>
      </c>
      <c r="E15" s="5" t="s">
        <v>47</v>
      </c>
      <c r="F15" s="4"/>
      <c r="G15">
        <v>1</v>
      </c>
      <c r="H15">
        <v>2</v>
      </c>
      <c r="I15">
        <f>G15*H15</f>
        <v>2</v>
      </c>
      <c r="J15" s="11">
        <v>34.9</v>
      </c>
      <c r="K15" s="23">
        <f t="shared" si="0"/>
        <v>69.8</v>
      </c>
    </row>
    <row r="16" spans="1:12" x14ac:dyDescent="0.25">
      <c r="A16" t="s">
        <v>83</v>
      </c>
      <c r="B16" s="15" t="s">
        <v>76</v>
      </c>
      <c r="C16" t="s">
        <v>74</v>
      </c>
      <c r="D16" s="4">
        <v>4</v>
      </c>
      <c r="E16" s="4">
        <v>1</v>
      </c>
      <c r="F16" s="4">
        <f t="shared" ref="F16:F18" si="1">D16-E16</f>
        <v>3</v>
      </c>
      <c r="G16">
        <v>1</v>
      </c>
      <c r="H16">
        <v>3</v>
      </c>
      <c r="I16">
        <f>G16*H16</f>
        <v>3</v>
      </c>
      <c r="J16" s="11">
        <v>35.9</v>
      </c>
      <c r="K16" s="23">
        <f t="shared" si="0"/>
        <v>107.69999999999999</v>
      </c>
    </row>
    <row r="17" spans="1:12" x14ac:dyDescent="0.25">
      <c r="A17" t="s">
        <v>83</v>
      </c>
      <c r="B17" s="16" t="s">
        <v>68</v>
      </c>
      <c r="C17" t="s">
        <v>74</v>
      </c>
      <c r="D17" s="4">
        <v>130</v>
      </c>
      <c r="E17" s="4">
        <v>0</v>
      </c>
      <c r="F17" s="4">
        <f t="shared" si="1"/>
        <v>130</v>
      </c>
      <c r="G17">
        <f>9*15</f>
        <v>135</v>
      </c>
      <c r="H17">
        <v>1</v>
      </c>
      <c r="I17">
        <f>G17*H17</f>
        <v>135</v>
      </c>
      <c r="J17" s="11">
        <v>476.1</v>
      </c>
      <c r="K17" s="23">
        <f t="shared" si="0"/>
        <v>476.1</v>
      </c>
      <c r="L17" s="11">
        <f>J17/I17</f>
        <v>3.5266666666666668</v>
      </c>
    </row>
    <row r="18" spans="1:12" x14ac:dyDescent="0.25">
      <c r="A18" s="27"/>
      <c r="B18" s="31" t="s">
        <v>66</v>
      </c>
      <c r="C18" s="27" t="s">
        <v>61</v>
      </c>
      <c r="D18" s="28">
        <v>35</v>
      </c>
      <c r="E18" s="28">
        <v>0</v>
      </c>
      <c r="F18" s="28">
        <f t="shared" si="1"/>
        <v>35</v>
      </c>
      <c r="G18" s="27">
        <v>10</v>
      </c>
      <c r="H18" s="27">
        <v>5</v>
      </c>
      <c r="I18" s="27">
        <f>G18*H18</f>
        <v>50</v>
      </c>
      <c r="J18" s="29">
        <v>20</v>
      </c>
      <c r="K18" s="30">
        <f t="shared" si="0"/>
        <v>100</v>
      </c>
    </row>
    <row r="19" spans="1:12" x14ac:dyDescent="0.25">
      <c r="A19" t="s">
        <v>83</v>
      </c>
      <c r="B19" s="17" t="s">
        <v>94</v>
      </c>
      <c r="C19" t="s">
        <v>61</v>
      </c>
      <c r="D19" s="4"/>
      <c r="E19" s="4"/>
      <c r="F19" s="4"/>
      <c r="G19">
        <v>12</v>
      </c>
      <c r="H19">
        <v>2</v>
      </c>
      <c r="I19">
        <f t="shared" ref="I19:I27" si="2">G19*H19</f>
        <v>24</v>
      </c>
      <c r="J19" s="11">
        <v>80</v>
      </c>
      <c r="K19" s="23">
        <f t="shared" si="0"/>
        <v>160</v>
      </c>
      <c r="L19" s="11">
        <f>J19/I19</f>
        <v>3.3333333333333335</v>
      </c>
    </row>
    <row r="20" spans="1:12" x14ac:dyDescent="0.25">
      <c r="A20" t="s">
        <v>83</v>
      </c>
      <c r="B20" s="17" t="s">
        <v>84</v>
      </c>
      <c r="C20" t="s">
        <v>61</v>
      </c>
      <c r="D20" s="4">
        <v>165</v>
      </c>
      <c r="E20" s="4">
        <v>0</v>
      </c>
      <c r="F20" s="4">
        <v>165</v>
      </c>
      <c r="G20" s="4">
        <v>16</v>
      </c>
      <c r="H20" s="4">
        <v>11</v>
      </c>
      <c r="I20">
        <f t="shared" si="2"/>
        <v>176</v>
      </c>
      <c r="J20" s="11">
        <v>22.9</v>
      </c>
      <c r="K20" s="23">
        <f t="shared" si="0"/>
        <v>251.89999999999998</v>
      </c>
    </row>
    <row r="21" spans="1:12" x14ac:dyDescent="0.25">
      <c r="A21" t="s">
        <v>83</v>
      </c>
      <c r="B21" t="s">
        <v>36</v>
      </c>
      <c r="C21" t="s">
        <v>61</v>
      </c>
      <c r="D21" s="4"/>
      <c r="E21" s="4"/>
      <c r="F21" s="4"/>
      <c r="I21">
        <f t="shared" si="2"/>
        <v>0</v>
      </c>
      <c r="J21" s="11"/>
      <c r="K21" s="23">
        <f t="shared" si="0"/>
        <v>0</v>
      </c>
    </row>
    <row r="22" spans="1:12" x14ac:dyDescent="0.25">
      <c r="A22" t="s">
        <v>83</v>
      </c>
      <c r="B22" s="15" t="s">
        <v>17</v>
      </c>
      <c r="C22" t="s">
        <v>74</v>
      </c>
      <c r="D22" s="4">
        <v>96</v>
      </c>
      <c r="E22" s="4">
        <v>68</v>
      </c>
      <c r="F22" s="4">
        <f t="shared" ref="F22" si="3">D22-E22</f>
        <v>28</v>
      </c>
      <c r="G22">
        <v>48</v>
      </c>
      <c r="H22" s="4">
        <v>1</v>
      </c>
      <c r="I22">
        <f t="shared" si="2"/>
        <v>48</v>
      </c>
      <c r="J22" s="11">
        <f>5.29*G22</f>
        <v>253.92000000000002</v>
      </c>
      <c r="K22" s="23">
        <f t="shared" si="0"/>
        <v>253.92000000000002</v>
      </c>
    </row>
    <row r="23" spans="1:12" x14ac:dyDescent="0.25">
      <c r="B23" s="14" t="s">
        <v>37</v>
      </c>
      <c r="D23" s="4"/>
      <c r="E23" s="4"/>
      <c r="F23" s="4"/>
      <c r="I23">
        <f t="shared" si="2"/>
        <v>0</v>
      </c>
      <c r="J23" s="11"/>
      <c r="K23" s="23">
        <f t="shared" si="0"/>
        <v>0</v>
      </c>
    </row>
    <row r="24" spans="1:12" x14ac:dyDescent="0.25">
      <c r="A24" t="s">
        <v>83</v>
      </c>
      <c r="B24" s="15" t="s">
        <v>18</v>
      </c>
      <c r="C24" t="s">
        <v>74</v>
      </c>
      <c r="D24" s="4">
        <v>24</v>
      </c>
      <c r="E24" s="4">
        <v>0</v>
      </c>
      <c r="F24" s="4">
        <f t="shared" ref="F24:F27" si="4">D24-E24</f>
        <v>24</v>
      </c>
      <c r="G24">
        <v>24</v>
      </c>
      <c r="H24">
        <v>1</v>
      </c>
      <c r="I24">
        <f t="shared" si="2"/>
        <v>24</v>
      </c>
      <c r="J24" s="11">
        <f>7.3*24</f>
        <v>175.2</v>
      </c>
      <c r="K24" s="23">
        <f t="shared" si="0"/>
        <v>175.2</v>
      </c>
    </row>
    <row r="25" spans="1:12" x14ac:dyDescent="0.25">
      <c r="A25" t="s">
        <v>83</v>
      </c>
      <c r="B25" s="15" t="s">
        <v>19</v>
      </c>
      <c r="C25" t="s">
        <v>74</v>
      </c>
      <c r="D25" s="4">
        <v>24</v>
      </c>
      <c r="E25" s="4">
        <v>0</v>
      </c>
      <c r="F25" s="4">
        <f t="shared" si="4"/>
        <v>24</v>
      </c>
      <c r="G25">
        <v>24</v>
      </c>
      <c r="H25" s="4">
        <v>1</v>
      </c>
      <c r="I25">
        <f t="shared" si="2"/>
        <v>24</v>
      </c>
      <c r="J25" s="11">
        <f t="shared" ref="J25:J27" si="5">7.3*24</f>
        <v>175.2</v>
      </c>
      <c r="K25" s="23">
        <f t="shared" si="0"/>
        <v>175.2</v>
      </c>
    </row>
    <row r="26" spans="1:12" x14ac:dyDescent="0.25">
      <c r="A26" t="s">
        <v>83</v>
      </c>
      <c r="B26" s="15" t="s">
        <v>20</v>
      </c>
      <c r="C26" t="s">
        <v>74</v>
      </c>
      <c r="D26" s="4">
        <v>24</v>
      </c>
      <c r="E26" s="4">
        <v>0</v>
      </c>
      <c r="F26" s="4">
        <f t="shared" si="4"/>
        <v>24</v>
      </c>
      <c r="G26">
        <v>24</v>
      </c>
      <c r="H26" s="4">
        <v>1</v>
      </c>
      <c r="I26">
        <f t="shared" si="2"/>
        <v>24</v>
      </c>
      <c r="J26" s="11">
        <f t="shared" si="5"/>
        <v>175.2</v>
      </c>
      <c r="K26" s="23">
        <f t="shared" si="0"/>
        <v>175.2</v>
      </c>
    </row>
    <row r="27" spans="1:12" s="27" customFormat="1" x14ac:dyDescent="0.25">
      <c r="B27" s="26" t="s">
        <v>21</v>
      </c>
      <c r="C27" s="27" t="s">
        <v>74</v>
      </c>
      <c r="D27" s="28">
        <v>24</v>
      </c>
      <c r="E27" s="28">
        <v>0</v>
      </c>
      <c r="F27" s="28">
        <f t="shared" si="4"/>
        <v>24</v>
      </c>
      <c r="G27" s="27">
        <v>24</v>
      </c>
      <c r="H27" s="28">
        <v>1</v>
      </c>
      <c r="I27" s="27">
        <f t="shared" si="2"/>
        <v>24</v>
      </c>
      <c r="J27" s="29">
        <f t="shared" si="5"/>
        <v>175.2</v>
      </c>
      <c r="K27" s="30">
        <f t="shared" si="0"/>
        <v>175.2</v>
      </c>
    </row>
    <row r="28" spans="1:12" x14ac:dyDescent="0.25">
      <c r="A28" t="s">
        <v>83</v>
      </c>
      <c r="B28" s="15" t="s">
        <v>106</v>
      </c>
      <c r="C28" t="s">
        <v>74</v>
      </c>
      <c r="D28" s="4"/>
      <c r="E28" s="4"/>
      <c r="F28" s="4"/>
      <c r="G28">
        <v>18</v>
      </c>
      <c r="H28" s="4">
        <v>1</v>
      </c>
      <c r="I28">
        <v>18</v>
      </c>
      <c r="J28" s="11">
        <v>136.80000000000001</v>
      </c>
      <c r="K28" s="23">
        <f t="shared" si="0"/>
        <v>136.80000000000001</v>
      </c>
    </row>
    <row r="29" spans="1:12" x14ac:dyDescent="0.25">
      <c r="A29" t="s">
        <v>83</v>
      </c>
      <c r="B29" s="15" t="s">
        <v>38</v>
      </c>
      <c r="C29" t="s">
        <v>74</v>
      </c>
      <c r="D29" s="4"/>
      <c r="E29" s="4"/>
      <c r="F29" s="4"/>
      <c r="G29">
        <v>35</v>
      </c>
      <c r="H29" s="4">
        <v>2</v>
      </c>
      <c r="I29">
        <f t="shared" ref="I29:I35" si="6">G29*H29</f>
        <v>70</v>
      </c>
      <c r="J29" s="11">
        <f>189/5</f>
        <v>37.799999999999997</v>
      </c>
      <c r="K29" s="23">
        <f t="shared" si="0"/>
        <v>75.599999999999994</v>
      </c>
    </row>
    <row r="30" spans="1:12" x14ac:dyDescent="0.25">
      <c r="B30" s="19" t="s">
        <v>82</v>
      </c>
      <c r="C30" t="s">
        <v>74</v>
      </c>
      <c r="D30" s="4"/>
      <c r="E30" s="4"/>
      <c r="F30" s="4"/>
      <c r="G30">
        <v>100</v>
      </c>
      <c r="H30" s="4">
        <v>1</v>
      </c>
      <c r="I30">
        <f t="shared" si="6"/>
        <v>100</v>
      </c>
      <c r="J30" s="11">
        <v>169</v>
      </c>
      <c r="K30" s="23">
        <f t="shared" si="0"/>
        <v>169</v>
      </c>
    </row>
    <row r="31" spans="1:12" x14ac:dyDescent="0.25">
      <c r="A31" t="s">
        <v>83</v>
      </c>
      <c r="B31" s="14" t="s">
        <v>39</v>
      </c>
      <c r="D31" s="4"/>
      <c r="E31" s="4"/>
      <c r="F31" s="4"/>
      <c r="H31" s="4">
        <v>2</v>
      </c>
      <c r="J31" s="11">
        <v>22.5</v>
      </c>
      <c r="K31" s="23">
        <f t="shared" si="0"/>
        <v>45</v>
      </c>
    </row>
    <row r="32" spans="1:12" x14ac:dyDescent="0.25">
      <c r="A32" s="27"/>
      <c r="B32" s="32" t="s">
        <v>40</v>
      </c>
      <c r="C32" s="27"/>
      <c r="D32" s="28"/>
      <c r="E32" s="28"/>
      <c r="F32" s="28"/>
      <c r="G32" s="27"/>
      <c r="H32" s="27"/>
      <c r="I32" s="27"/>
      <c r="J32" s="29"/>
      <c r="K32" s="30"/>
    </row>
    <row r="33" spans="1:12" x14ac:dyDescent="0.25">
      <c r="B33" s="18"/>
      <c r="D33" s="4"/>
      <c r="E33" s="4"/>
      <c r="F33" s="4"/>
      <c r="J33" s="11"/>
      <c r="K33" s="23"/>
    </row>
    <row r="34" spans="1:12" x14ac:dyDescent="0.25">
      <c r="B34" s="26" t="s">
        <v>41</v>
      </c>
      <c r="C34" s="27" t="s">
        <v>93</v>
      </c>
      <c r="D34" s="28"/>
      <c r="E34" s="28"/>
      <c r="F34" s="28"/>
      <c r="G34" s="27">
        <v>35</v>
      </c>
      <c r="H34" s="27">
        <v>1</v>
      </c>
      <c r="I34" s="27">
        <f t="shared" si="6"/>
        <v>35</v>
      </c>
      <c r="J34" s="29">
        <f>5.9*G34</f>
        <v>206.5</v>
      </c>
      <c r="K34" s="30">
        <f t="shared" si="0"/>
        <v>206.5</v>
      </c>
      <c r="L34" s="11">
        <f>J34/G34</f>
        <v>5.9</v>
      </c>
    </row>
    <row r="35" spans="1:12" x14ac:dyDescent="0.25">
      <c r="B35" s="26" t="s">
        <v>42</v>
      </c>
      <c r="C35" s="27" t="s">
        <v>93</v>
      </c>
      <c r="D35" s="28"/>
      <c r="E35" s="28"/>
      <c r="F35" s="28"/>
      <c r="G35" s="27">
        <v>42</v>
      </c>
      <c r="H35" s="27">
        <v>1</v>
      </c>
      <c r="I35" s="27">
        <f t="shared" si="6"/>
        <v>42</v>
      </c>
      <c r="J35" s="29">
        <f>11.9*G35</f>
        <v>499.8</v>
      </c>
      <c r="K35" s="30">
        <f t="shared" si="0"/>
        <v>499.8</v>
      </c>
      <c r="L35" s="11">
        <f>J35/G35</f>
        <v>11.9</v>
      </c>
    </row>
    <row r="36" spans="1:12" ht="15.75" thickBot="1" x14ac:dyDescent="0.3">
      <c r="A36" t="s">
        <v>83</v>
      </c>
      <c r="B36" s="3" t="s">
        <v>104</v>
      </c>
      <c r="C36" s="3"/>
      <c r="D36" s="6">
        <v>54</v>
      </c>
      <c r="E36" s="6">
        <v>36</v>
      </c>
      <c r="F36" s="6">
        <f>D36-E36</f>
        <v>18</v>
      </c>
      <c r="G36" s="3">
        <v>27</v>
      </c>
      <c r="H36" s="3">
        <v>1</v>
      </c>
      <c r="I36" s="3">
        <f>G36*H36</f>
        <v>27</v>
      </c>
      <c r="J36" s="12">
        <f>2.99*G36</f>
        <v>80.73</v>
      </c>
      <c r="K36" s="24">
        <f t="shared" si="0"/>
        <v>80.73</v>
      </c>
    </row>
    <row r="37" spans="1:12" x14ac:dyDescent="0.25">
      <c r="B37" s="15" t="s">
        <v>5</v>
      </c>
      <c r="D37" s="4">
        <v>80</v>
      </c>
      <c r="E37" s="4">
        <v>45</v>
      </c>
      <c r="F37" s="4">
        <f t="shared" ref="F37:F40" si="7">D37-E37</f>
        <v>35</v>
      </c>
      <c r="J37" s="11"/>
      <c r="K37" s="23"/>
    </row>
    <row r="38" spans="1:12" x14ac:dyDescent="0.25">
      <c r="B38" s="15" t="s">
        <v>6</v>
      </c>
      <c r="D38" s="4">
        <v>60</v>
      </c>
      <c r="E38" s="4">
        <v>20</v>
      </c>
      <c r="F38" s="4">
        <f t="shared" si="7"/>
        <v>40</v>
      </c>
      <c r="J38" s="11"/>
      <c r="K38" s="23"/>
    </row>
    <row r="39" spans="1:12" x14ac:dyDescent="0.25">
      <c r="B39" s="15" t="s">
        <v>8</v>
      </c>
      <c r="D39" s="4">
        <v>20</v>
      </c>
      <c r="E39" s="4">
        <v>0</v>
      </c>
      <c r="F39" s="4">
        <f t="shared" si="7"/>
        <v>20</v>
      </c>
      <c r="J39" s="11"/>
      <c r="K39" s="23"/>
    </row>
    <row r="40" spans="1:12" x14ac:dyDescent="0.25">
      <c r="B40" s="15" t="s">
        <v>9</v>
      </c>
      <c r="D40" s="4">
        <v>130</v>
      </c>
      <c r="E40" s="4">
        <v>0</v>
      </c>
      <c r="F40" s="4">
        <f t="shared" si="7"/>
        <v>130</v>
      </c>
      <c r="J40" s="11"/>
      <c r="K40" s="23"/>
    </row>
    <row r="41" spans="1:12" x14ac:dyDescent="0.25">
      <c r="B41" s="15" t="s">
        <v>43</v>
      </c>
      <c r="D41" s="4"/>
      <c r="E41" s="4"/>
      <c r="F41" s="4"/>
      <c r="J41" s="11"/>
      <c r="K41" s="23"/>
    </row>
    <row r="42" spans="1:12" x14ac:dyDescent="0.25">
      <c r="B42" s="15" t="s">
        <v>44</v>
      </c>
      <c r="D42" s="4"/>
      <c r="E42" s="4"/>
      <c r="F42" s="4"/>
      <c r="H42" s="33">
        <v>5</v>
      </c>
      <c r="J42" s="11"/>
      <c r="K42" s="23"/>
    </row>
    <row r="43" spans="1:12" x14ac:dyDescent="0.25">
      <c r="B43" s="15" t="s">
        <v>45</v>
      </c>
      <c r="D43" s="4"/>
      <c r="E43" s="4"/>
      <c r="F43" s="4"/>
      <c r="H43" s="33">
        <v>2</v>
      </c>
      <c r="J43" s="11"/>
      <c r="K43" s="23"/>
    </row>
    <row r="44" spans="1:12" x14ac:dyDescent="0.25">
      <c r="B44" s="15" t="s">
        <v>46</v>
      </c>
      <c r="D44" s="4"/>
      <c r="E44" s="4"/>
      <c r="F44" s="4"/>
      <c r="H44" s="33">
        <v>2</v>
      </c>
      <c r="J44" s="11"/>
      <c r="K44" s="23"/>
    </row>
    <row r="45" spans="1:12" x14ac:dyDescent="0.25">
      <c r="B45" s="15" t="s">
        <v>99</v>
      </c>
      <c r="D45" s="4"/>
      <c r="E45" s="4"/>
      <c r="F45" s="4"/>
      <c r="H45" s="33">
        <v>4</v>
      </c>
      <c r="J45" s="11"/>
      <c r="K45" s="23"/>
    </row>
    <row r="46" spans="1:12" ht="15.75" thickBot="1" x14ac:dyDescent="0.3">
      <c r="A46" s="3" t="s">
        <v>83</v>
      </c>
      <c r="B46" s="3" t="s">
        <v>62</v>
      </c>
      <c r="C46" s="3"/>
      <c r="D46" s="6">
        <f>SUM(D37:D45)</f>
        <v>290</v>
      </c>
      <c r="E46" s="6">
        <f>SUM(E37:E45)</f>
        <v>65</v>
      </c>
      <c r="F46" s="6">
        <f>SUM(F37:F45)</f>
        <v>225</v>
      </c>
      <c r="G46" s="3">
        <v>20</v>
      </c>
      <c r="H46" s="3">
        <v>13</v>
      </c>
      <c r="I46" s="3">
        <f>G46*H46</f>
        <v>260</v>
      </c>
      <c r="J46" s="12">
        <f>(86.4+20*1)</f>
        <v>106.4</v>
      </c>
      <c r="K46" s="24">
        <f>J46*H46</f>
        <v>1383.2</v>
      </c>
    </row>
    <row r="47" spans="1:12" x14ac:dyDescent="0.25">
      <c r="B47" s="15" t="s">
        <v>101</v>
      </c>
      <c r="D47" s="4"/>
      <c r="E47" s="4"/>
      <c r="F47" s="4"/>
      <c r="I47" s="33">
        <v>40</v>
      </c>
      <c r="J47" s="11"/>
      <c r="K47" s="23"/>
    </row>
    <row r="48" spans="1:12" x14ac:dyDescent="0.25">
      <c r="B48" s="15" t="s">
        <v>103</v>
      </c>
      <c r="D48" s="4"/>
      <c r="E48" s="4"/>
      <c r="F48" s="4"/>
      <c r="G48">
        <v>20</v>
      </c>
      <c r="H48" s="33">
        <v>2</v>
      </c>
      <c r="J48" s="11"/>
      <c r="K48" s="23"/>
    </row>
    <row r="49" spans="1:11" x14ac:dyDescent="0.25">
      <c r="B49" s="15" t="s">
        <v>50</v>
      </c>
      <c r="D49" s="4"/>
      <c r="E49" s="4"/>
      <c r="F49" s="4"/>
      <c r="G49">
        <v>20</v>
      </c>
      <c r="H49" s="33">
        <v>1</v>
      </c>
      <c r="J49" s="11"/>
      <c r="K49" s="23"/>
    </row>
    <row r="50" spans="1:11" ht="15.75" thickBot="1" x14ac:dyDescent="0.3">
      <c r="A50" t="s">
        <v>83</v>
      </c>
      <c r="B50" s="3" t="s">
        <v>48</v>
      </c>
      <c r="C50" s="3"/>
      <c r="D50" s="6"/>
      <c r="E50" s="6"/>
      <c r="F50" s="6"/>
      <c r="G50" s="3">
        <v>20</v>
      </c>
      <c r="H50" s="3">
        <v>3</v>
      </c>
      <c r="I50" s="3">
        <f>G50*H50</f>
        <v>60</v>
      </c>
      <c r="J50" s="12">
        <v>98</v>
      </c>
      <c r="K50" s="24">
        <f>J50*H50</f>
        <v>294</v>
      </c>
    </row>
    <row r="51" spans="1:11" x14ac:dyDescent="0.25">
      <c r="A51" t="s">
        <v>83</v>
      </c>
      <c r="B51" s="15" t="s">
        <v>53</v>
      </c>
      <c r="D51" s="4"/>
      <c r="E51" s="4"/>
      <c r="F51" s="4"/>
      <c r="G51">
        <v>1</v>
      </c>
      <c r="H51">
        <v>3</v>
      </c>
      <c r="I51">
        <f>G51*H51</f>
        <v>3</v>
      </c>
      <c r="J51" s="11">
        <v>63.9</v>
      </c>
      <c r="K51" s="23">
        <f>H51*J51</f>
        <v>191.7</v>
      </c>
    </row>
    <row r="52" spans="1:11" x14ac:dyDescent="0.25">
      <c r="A52" t="s">
        <v>83</v>
      </c>
      <c r="B52" s="14" t="s">
        <v>91</v>
      </c>
      <c r="D52" s="4"/>
      <c r="E52" s="4"/>
      <c r="F52" s="4"/>
      <c r="H52">
        <v>12</v>
      </c>
      <c r="J52" s="11">
        <v>40</v>
      </c>
      <c r="K52" s="23">
        <f t="shared" ref="K52:K56" si="8">H52*J52</f>
        <v>480</v>
      </c>
    </row>
    <row r="53" spans="1:11" x14ac:dyDescent="0.25">
      <c r="A53" t="s">
        <v>83</v>
      </c>
      <c r="B53" s="14" t="s">
        <v>54</v>
      </c>
      <c r="D53" s="4"/>
      <c r="E53" s="4"/>
      <c r="F53" s="4"/>
      <c r="J53" s="11"/>
      <c r="K53" s="23">
        <f t="shared" si="8"/>
        <v>0</v>
      </c>
    </row>
    <row r="54" spans="1:11" x14ac:dyDescent="0.25">
      <c r="A54" t="s">
        <v>83</v>
      </c>
      <c r="B54" s="14" t="s">
        <v>55</v>
      </c>
      <c r="D54" s="4"/>
      <c r="E54" s="4"/>
      <c r="F54" s="4"/>
      <c r="J54" s="11"/>
      <c r="K54" s="23">
        <f t="shared" si="8"/>
        <v>0</v>
      </c>
    </row>
    <row r="55" spans="1:11" x14ac:dyDescent="0.25">
      <c r="A55" t="s">
        <v>83</v>
      </c>
      <c r="B55" s="17" t="s">
        <v>90</v>
      </c>
      <c r="C55" t="s">
        <v>61</v>
      </c>
      <c r="D55" s="4"/>
      <c r="E55" s="4"/>
      <c r="F55" s="4"/>
      <c r="H55">
        <v>1</v>
      </c>
      <c r="J55" s="11">
        <v>95</v>
      </c>
      <c r="K55" s="23">
        <f t="shared" si="8"/>
        <v>95</v>
      </c>
    </row>
    <row r="56" spans="1:11" x14ac:dyDescent="0.25">
      <c r="A56" t="s">
        <v>83</v>
      </c>
      <c r="B56" s="15" t="s">
        <v>79</v>
      </c>
      <c r="C56" t="s">
        <v>74</v>
      </c>
      <c r="D56" s="4"/>
      <c r="E56" s="4"/>
      <c r="F56" s="4"/>
      <c r="G56">
        <v>2000</v>
      </c>
      <c r="H56">
        <v>1</v>
      </c>
      <c r="I56">
        <f>G56*H56</f>
        <v>2000</v>
      </c>
      <c r="J56" s="11">
        <v>274</v>
      </c>
      <c r="K56" s="23">
        <f t="shared" si="8"/>
        <v>274</v>
      </c>
    </row>
    <row r="57" spans="1:11" x14ac:dyDescent="0.25">
      <c r="A57" t="s">
        <v>83</v>
      </c>
      <c r="B57" s="15" t="s">
        <v>80</v>
      </c>
      <c r="C57" t="s">
        <v>74</v>
      </c>
      <c r="D57" s="4"/>
      <c r="E57" s="4"/>
      <c r="F57" s="4"/>
      <c r="G57">
        <v>250</v>
      </c>
      <c r="H57">
        <v>2</v>
      </c>
      <c r="I57">
        <f>G57*H57</f>
        <v>500</v>
      </c>
      <c r="J57" s="11">
        <v>50.9</v>
      </c>
      <c r="K57" s="23">
        <f>H57*J57</f>
        <v>101.8</v>
      </c>
    </row>
    <row r="58" spans="1:11" x14ac:dyDescent="0.25">
      <c r="A58" t="s">
        <v>83</v>
      </c>
      <c r="B58" s="14" t="s">
        <v>56</v>
      </c>
      <c r="D58" s="4"/>
      <c r="E58" s="4"/>
      <c r="F58" s="4"/>
      <c r="J58" s="11"/>
      <c r="K58" s="23"/>
    </row>
    <row r="59" spans="1:11" x14ac:dyDescent="0.25">
      <c r="A59" t="s">
        <v>83</v>
      </c>
      <c r="B59" s="14" t="s">
        <v>57</v>
      </c>
      <c r="D59" s="4"/>
      <c r="E59" s="4"/>
      <c r="F59" s="4"/>
      <c r="J59" s="11"/>
      <c r="K59" s="23"/>
    </row>
    <row r="60" spans="1:11" x14ac:dyDescent="0.25">
      <c r="A60" t="s">
        <v>83</v>
      </c>
      <c r="B60" s="14" t="s">
        <v>58</v>
      </c>
      <c r="D60" s="4"/>
      <c r="E60" s="4"/>
      <c r="F60" s="4"/>
      <c r="J60" s="11"/>
      <c r="K60" s="23"/>
    </row>
    <row r="61" spans="1:11" x14ac:dyDescent="0.25">
      <c r="B61" s="14" t="s">
        <v>92</v>
      </c>
    </row>
  </sheetData>
  <mergeCells count="1">
    <mergeCell ref="D4:F4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F7EA-7F2C-41E2-AC5C-8E5075E4C9AA}">
  <dimension ref="A1:F28"/>
  <sheetViews>
    <sheetView tabSelected="1" topLeftCell="A8" workbookViewId="0">
      <selection activeCell="H15" sqref="H15"/>
    </sheetView>
  </sheetViews>
  <sheetFormatPr defaultRowHeight="15" x14ac:dyDescent="0.25"/>
  <cols>
    <col min="1" max="1" width="45.140625" customWidth="1"/>
    <col min="2" max="2" width="23.28515625" customWidth="1"/>
    <col min="3" max="3" width="12.42578125" customWidth="1"/>
    <col min="4" max="4" width="19.85546875" customWidth="1"/>
    <col min="5" max="5" width="17.140625" customWidth="1"/>
    <col min="6" max="6" width="16.5703125" customWidth="1"/>
  </cols>
  <sheetData>
    <row r="1" spans="1:6" ht="17.25" x14ac:dyDescent="0.3">
      <c r="A1" s="54" t="s">
        <v>155</v>
      </c>
      <c r="B1" s="62" t="s">
        <v>180</v>
      </c>
      <c r="C1" s="62" t="s">
        <v>161</v>
      </c>
      <c r="D1" s="62" t="s">
        <v>162</v>
      </c>
      <c r="E1" s="62" t="s">
        <v>163</v>
      </c>
      <c r="F1" s="62" t="s">
        <v>164</v>
      </c>
    </row>
    <row r="2" spans="1:6" ht="17.25" x14ac:dyDescent="0.3">
      <c r="A2" s="55" t="s">
        <v>159</v>
      </c>
      <c r="B2" s="56"/>
      <c r="C2" s="56"/>
      <c r="D2" s="56"/>
      <c r="E2" s="56"/>
      <c r="F2" s="56"/>
    </row>
    <row r="3" spans="1:6" x14ac:dyDescent="0.25">
      <c r="A3" s="64" t="s">
        <v>168</v>
      </c>
      <c r="B3" s="65"/>
      <c r="C3" s="78" t="s">
        <v>183</v>
      </c>
      <c r="D3" s="78"/>
      <c r="E3" s="78"/>
      <c r="F3" s="78"/>
    </row>
    <row r="4" spans="1:6" x14ac:dyDescent="0.25">
      <c r="A4" s="64" t="s">
        <v>157</v>
      </c>
      <c r="B4" s="66"/>
      <c r="C4" s="79" t="s">
        <v>183</v>
      </c>
      <c r="D4" s="79"/>
      <c r="E4" s="79"/>
      <c r="F4" s="79"/>
    </row>
    <row r="5" spans="1:6" x14ac:dyDescent="0.25">
      <c r="A5" s="64" t="s">
        <v>169</v>
      </c>
      <c r="B5" s="67" t="s">
        <v>207</v>
      </c>
      <c r="C5" s="60" t="s">
        <v>172</v>
      </c>
      <c r="D5" s="60" t="s">
        <v>198</v>
      </c>
      <c r="E5" s="60" t="s">
        <v>190</v>
      </c>
      <c r="F5" s="60" t="s">
        <v>206</v>
      </c>
    </row>
    <row r="6" spans="1:6" ht="17.25" x14ac:dyDescent="0.3">
      <c r="A6" s="68" t="s">
        <v>160</v>
      </c>
      <c r="B6" s="69" t="s">
        <v>151</v>
      </c>
      <c r="C6" s="60" t="s">
        <v>171</v>
      </c>
      <c r="D6" s="60" t="s">
        <v>188</v>
      </c>
      <c r="E6" s="60"/>
      <c r="F6" s="60"/>
    </row>
    <row r="7" spans="1:6" x14ac:dyDescent="0.25">
      <c r="A7" s="53" t="s">
        <v>158</v>
      </c>
      <c r="B7" s="51"/>
      <c r="C7" s="60"/>
      <c r="D7" s="60"/>
      <c r="E7" s="60"/>
      <c r="F7" s="60"/>
    </row>
    <row r="8" spans="1:6" x14ac:dyDescent="0.25">
      <c r="A8" s="52"/>
      <c r="C8" s="60"/>
      <c r="D8" s="60"/>
      <c r="E8" s="60"/>
      <c r="F8" s="60"/>
    </row>
    <row r="9" spans="1:6" ht="17.25" x14ac:dyDescent="0.3">
      <c r="A9" s="68" t="s">
        <v>179</v>
      </c>
      <c r="B9" s="57" t="s">
        <v>181</v>
      </c>
      <c r="C9" s="60" t="s">
        <v>174</v>
      </c>
      <c r="D9" s="60" t="s">
        <v>209</v>
      </c>
      <c r="E9" s="60"/>
      <c r="F9" s="60"/>
    </row>
    <row r="10" spans="1:6" x14ac:dyDescent="0.25">
      <c r="A10" s="53"/>
      <c r="B10" s="57" t="s">
        <v>182</v>
      </c>
      <c r="C10" s="60" t="s">
        <v>174</v>
      </c>
      <c r="D10" s="60" t="s">
        <v>209</v>
      </c>
      <c r="E10" s="60"/>
      <c r="F10" s="60"/>
    </row>
    <row r="11" spans="1:6" x14ac:dyDescent="0.25">
      <c r="A11" s="52"/>
      <c r="C11" s="60"/>
      <c r="D11" s="60"/>
      <c r="E11" s="60"/>
      <c r="F11" s="60"/>
    </row>
    <row r="12" spans="1:6" ht="17.25" x14ac:dyDescent="0.3">
      <c r="A12" s="70" t="s">
        <v>154</v>
      </c>
      <c r="B12" s="58" t="s">
        <v>184</v>
      </c>
      <c r="C12" s="60" t="s">
        <v>178</v>
      </c>
      <c r="D12" s="60" t="s">
        <v>186</v>
      </c>
      <c r="E12" s="60" t="s">
        <v>197</v>
      </c>
      <c r="F12" s="60" t="s">
        <v>189</v>
      </c>
    </row>
    <row r="13" spans="1:6" x14ac:dyDescent="0.25">
      <c r="A13" s="71"/>
      <c r="B13" s="59" t="s">
        <v>185</v>
      </c>
      <c r="C13" s="53"/>
      <c r="D13" s="50"/>
      <c r="E13" s="50"/>
      <c r="F13" s="51"/>
    </row>
    <row r="14" spans="1:6" ht="31.5" x14ac:dyDescent="0.25">
      <c r="A14" s="72"/>
      <c r="B14" s="63" t="s">
        <v>153</v>
      </c>
      <c r="C14" s="61" t="s">
        <v>187</v>
      </c>
      <c r="D14" s="61" t="s">
        <v>172</v>
      </c>
      <c r="E14" s="61" t="s">
        <v>173</v>
      </c>
      <c r="F14" s="61" t="s">
        <v>190</v>
      </c>
    </row>
    <row r="15" spans="1:6" x14ac:dyDescent="0.25">
      <c r="A15" s="52"/>
      <c r="C15" s="60"/>
      <c r="D15" s="60"/>
      <c r="E15" s="60"/>
      <c r="F15" s="60"/>
    </row>
    <row r="16" spans="1:6" ht="17.25" x14ac:dyDescent="0.3">
      <c r="A16" s="62" t="s">
        <v>170</v>
      </c>
      <c r="B16" s="57" t="s">
        <v>199</v>
      </c>
      <c r="C16" s="60" t="s">
        <v>175</v>
      </c>
      <c r="D16" s="60" t="s">
        <v>201</v>
      </c>
      <c r="E16" s="60" t="s">
        <v>211</v>
      </c>
      <c r="F16" s="60"/>
    </row>
    <row r="17" spans="1:6" x14ac:dyDescent="0.25">
      <c r="A17" s="52"/>
      <c r="C17" s="60"/>
      <c r="D17" s="60"/>
      <c r="E17" s="60"/>
      <c r="F17" s="60"/>
    </row>
    <row r="18" spans="1:6" ht="17.25" x14ac:dyDescent="0.3">
      <c r="A18" s="70" t="s">
        <v>152</v>
      </c>
      <c r="B18" s="57" t="s">
        <v>191</v>
      </c>
      <c r="C18" s="60" t="s">
        <v>176</v>
      </c>
      <c r="D18" s="60" t="s">
        <v>177</v>
      </c>
      <c r="E18" s="60" t="s">
        <v>210</v>
      </c>
      <c r="F18" s="60"/>
    </row>
    <row r="19" spans="1:6" x14ac:dyDescent="0.25">
      <c r="A19" s="71"/>
      <c r="B19" s="57" t="s">
        <v>192</v>
      </c>
      <c r="C19" s="60" t="s">
        <v>195</v>
      </c>
      <c r="D19" s="60" t="s">
        <v>202</v>
      </c>
      <c r="E19" s="60" t="s">
        <v>208</v>
      </c>
      <c r="F19" s="60"/>
    </row>
    <row r="20" spans="1:6" x14ac:dyDescent="0.25">
      <c r="A20" s="71"/>
      <c r="B20" s="57" t="s">
        <v>193</v>
      </c>
      <c r="C20" s="60" t="s">
        <v>196</v>
      </c>
      <c r="D20" s="60" t="s">
        <v>188</v>
      </c>
      <c r="E20" s="60"/>
      <c r="F20" s="60"/>
    </row>
    <row r="21" spans="1:6" x14ac:dyDescent="0.25">
      <c r="A21" s="72"/>
      <c r="B21" s="57" t="s">
        <v>194</v>
      </c>
      <c r="C21" s="60" t="s">
        <v>197</v>
      </c>
      <c r="D21" s="60" t="s">
        <v>200</v>
      </c>
      <c r="E21" s="60"/>
      <c r="F21" s="60"/>
    </row>
    <row r="22" spans="1:6" x14ac:dyDescent="0.25">
      <c r="A22" s="52"/>
      <c r="C22" s="60"/>
      <c r="D22" s="60"/>
      <c r="E22" s="60"/>
      <c r="F22" s="60"/>
    </row>
    <row r="23" spans="1:6" ht="17.25" x14ac:dyDescent="0.3">
      <c r="A23" s="62" t="s">
        <v>203</v>
      </c>
      <c r="B23" s="57" t="s">
        <v>204</v>
      </c>
      <c r="C23" s="60" t="s">
        <v>205</v>
      </c>
      <c r="D23" s="60"/>
      <c r="E23" s="60"/>
      <c r="F23" s="60"/>
    </row>
    <row r="24" spans="1:6" x14ac:dyDescent="0.25">
      <c r="A24" s="52"/>
      <c r="C24" s="75"/>
      <c r="D24" s="75"/>
      <c r="E24" s="75"/>
      <c r="F24" s="75"/>
    </row>
    <row r="25" spans="1:6" ht="17.25" x14ac:dyDescent="0.3">
      <c r="A25" s="68" t="s">
        <v>165</v>
      </c>
      <c r="B25" s="74"/>
      <c r="C25" s="76"/>
      <c r="D25" s="74"/>
      <c r="E25" s="74"/>
      <c r="F25" s="73"/>
    </row>
    <row r="26" spans="1:6" ht="15.75" x14ac:dyDescent="0.25">
      <c r="A26" s="52" t="s">
        <v>167</v>
      </c>
      <c r="C26" s="80" t="s">
        <v>183</v>
      </c>
      <c r="D26" s="81"/>
      <c r="E26" s="81"/>
      <c r="F26" s="82"/>
    </row>
    <row r="27" spans="1:6" x14ac:dyDescent="0.25">
      <c r="A27" s="52" t="s">
        <v>166</v>
      </c>
      <c r="C27" s="52"/>
      <c r="F27" s="49"/>
    </row>
    <row r="28" spans="1:6" x14ac:dyDescent="0.25">
      <c r="A28" s="53" t="s">
        <v>156</v>
      </c>
      <c r="B28" s="50"/>
      <c r="C28" s="53"/>
      <c r="D28" s="50"/>
      <c r="E28" s="50"/>
      <c r="F28" s="51"/>
    </row>
  </sheetData>
  <mergeCells count="3">
    <mergeCell ref="C3:F3"/>
    <mergeCell ref="C4:F4"/>
    <mergeCell ref="C26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85A7-BDB6-420E-A39C-F88725102DDB}">
  <dimension ref="A2:V20"/>
  <sheetViews>
    <sheetView zoomScale="70" zoomScaleNormal="70" workbookViewId="0">
      <pane xSplit="2" ySplit="2" topLeftCell="C13" activePane="bottomRight" state="frozen"/>
      <selection pane="topRight" activeCell="E1" sqref="E1"/>
      <selection pane="bottomLeft" activeCell="A3" sqref="A3"/>
      <selection pane="bottomRight" activeCell="F20" sqref="F20"/>
    </sheetView>
  </sheetViews>
  <sheetFormatPr defaultRowHeight="15" x14ac:dyDescent="0.25"/>
  <cols>
    <col min="1" max="1" width="41.7109375" customWidth="1"/>
    <col min="2" max="2" width="15.85546875" customWidth="1"/>
    <col min="3" max="22" width="6.7109375" customWidth="1"/>
  </cols>
  <sheetData>
    <row r="2" spans="1:22" x14ac:dyDescent="0.25">
      <c r="C2" s="34">
        <v>0.3125</v>
      </c>
      <c r="D2" s="34">
        <v>0.33333333333333331</v>
      </c>
      <c r="E2" s="34">
        <v>0.35416666666666669</v>
      </c>
      <c r="F2" s="34">
        <v>0.375</v>
      </c>
      <c r="G2" s="34">
        <v>0.39583333333333298</v>
      </c>
      <c r="H2" s="34">
        <v>0.41666666666666702</v>
      </c>
      <c r="I2" s="34">
        <v>0.4375</v>
      </c>
      <c r="J2" s="34">
        <v>0.45833333333333298</v>
      </c>
      <c r="K2" s="34">
        <v>0.47916666666666702</v>
      </c>
      <c r="L2" s="34">
        <v>0.5</v>
      </c>
      <c r="M2" s="34">
        <v>0.52083333333333304</v>
      </c>
      <c r="N2" s="34">
        <v>0.54166666666666696</v>
      </c>
      <c r="O2" s="34">
        <v>0.5625</v>
      </c>
      <c r="P2" s="34">
        <v>0.58333333333333304</v>
      </c>
      <c r="Q2" s="34">
        <v>0.60416666666666696</v>
      </c>
      <c r="R2" s="34">
        <v>0.625</v>
      </c>
      <c r="S2" s="34">
        <v>0.64583333333333404</v>
      </c>
      <c r="T2" s="34">
        <v>0.66666666666666696</v>
      </c>
      <c r="U2" s="34">
        <v>0.687500000000002</v>
      </c>
      <c r="V2" s="34">
        <v>0.70833333333333603</v>
      </c>
    </row>
    <row r="3" spans="1:22" ht="18" thickBot="1" x14ac:dyDescent="0.35">
      <c r="A3" s="38" t="s">
        <v>136</v>
      </c>
      <c r="B3" s="38" t="s">
        <v>139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15.75" thickTop="1" x14ac:dyDescent="0.25">
      <c r="A4" t="s">
        <v>137</v>
      </c>
    </row>
    <row r="5" spans="1:22" x14ac:dyDescent="0.25">
      <c r="A5" t="s">
        <v>138</v>
      </c>
    </row>
    <row r="6" spans="1:22" ht="150" x14ac:dyDescent="0.25">
      <c r="A6" s="36" t="s">
        <v>140</v>
      </c>
      <c r="B6" s="39" t="s">
        <v>119</v>
      </c>
      <c r="C6" s="84" t="s">
        <v>122</v>
      </c>
      <c r="D6" s="84"/>
      <c r="E6" s="84"/>
    </row>
    <row r="8" spans="1:22" ht="18" thickBot="1" x14ac:dyDescent="0.35">
      <c r="A8" s="38" t="s">
        <v>146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120.75" thickTop="1" x14ac:dyDescent="0.25">
      <c r="A9" s="36" t="s">
        <v>147</v>
      </c>
      <c r="B9" s="43" t="s">
        <v>129</v>
      </c>
      <c r="F9" s="85" t="s">
        <v>128</v>
      </c>
      <c r="G9" s="85"/>
      <c r="H9" s="85"/>
      <c r="I9" s="85"/>
    </row>
    <row r="10" spans="1:22" ht="90" x14ac:dyDescent="0.25">
      <c r="A10" s="42" t="s">
        <v>148</v>
      </c>
      <c r="B10" s="45" t="s">
        <v>130</v>
      </c>
      <c r="J10" s="86" t="s">
        <v>123</v>
      </c>
      <c r="K10" s="86"/>
      <c r="L10" s="86"/>
      <c r="M10" s="86"/>
    </row>
    <row r="11" spans="1:22" ht="90" x14ac:dyDescent="0.25">
      <c r="B11" s="46" t="s">
        <v>131</v>
      </c>
      <c r="N11" s="87" t="s">
        <v>124</v>
      </c>
      <c r="O11" s="87"/>
      <c r="P11" s="87"/>
      <c r="Q11" s="87"/>
    </row>
    <row r="12" spans="1:22" ht="75" x14ac:dyDescent="0.25">
      <c r="B12" s="41" t="s">
        <v>132</v>
      </c>
      <c r="R12" s="88" t="s">
        <v>125</v>
      </c>
      <c r="S12" s="88"/>
      <c r="T12" s="88"/>
    </row>
    <row r="13" spans="1:22" ht="76.5" x14ac:dyDescent="0.35">
      <c r="A13" s="36" t="s">
        <v>144</v>
      </c>
      <c r="B13" s="40" t="s">
        <v>119</v>
      </c>
      <c r="U13" s="83" t="s">
        <v>126</v>
      </c>
      <c r="V13" s="83"/>
    </row>
    <row r="14" spans="1:22" ht="18" thickBot="1" x14ac:dyDescent="0.35">
      <c r="A14" s="38" t="s">
        <v>115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45.75" thickTop="1" x14ac:dyDescent="0.25">
      <c r="A15" s="42" t="s">
        <v>143</v>
      </c>
      <c r="B15" s="43" t="s">
        <v>133</v>
      </c>
      <c r="D15" s="47" t="s">
        <v>142</v>
      </c>
      <c r="E15" s="33"/>
      <c r="F15" s="33"/>
      <c r="G15" s="33"/>
      <c r="H15" s="33"/>
      <c r="I15" s="33"/>
    </row>
    <row r="16" spans="1:22" ht="18" thickBot="1" x14ac:dyDescent="0.35">
      <c r="A16" s="38" t="s">
        <v>117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60.75" thickTop="1" x14ac:dyDescent="0.25">
      <c r="A17" s="44" t="s">
        <v>145</v>
      </c>
      <c r="B17" s="43" t="s">
        <v>134</v>
      </c>
      <c r="H17" s="47" t="s">
        <v>120</v>
      </c>
      <c r="I17" s="33"/>
      <c r="J17" s="33"/>
      <c r="K17" s="33"/>
      <c r="L17" s="33"/>
      <c r="M17" s="33"/>
      <c r="N17" s="33"/>
    </row>
    <row r="18" spans="1:22" ht="30" x14ac:dyDescent="0.25">
      <c r="B18" s="41" t="s">
        <v>135</v>
      </c>
      <c r="O18" s="37" t="s">
        <v>121</v>
      </c>
      <c r="P18" s="35"/>
      <c r="Q18" s="35"/>
      <c r="R18" s="35"/>
      <c r="S18" s="35"/>
      <c r="T18" s="35"/>
    </row>
    <row r="19" spans="1:22" ht="18" thickBot="1" x14ac:dyDescent="0.35">
      <c r="A19" s="38" t="s">
        <v>116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15.75" thickTop="1" x14ac:dyDescent="0.25">
      <c r="A20" t="s">
        <v>141</v>
      </c>
      <c r="B20" t="s">
        <v>118</v>
      </c>
      <c r="C20" t="s">
        <v>127</v>
      </c>
    </row>
  </sheetData>
  <mergeCells count="6">
    <mergeCell ref="U13:V13"/>
    <mergeCell ref="C6:E6"/>
    <mergeCell ref="F9:I9"/>
    <mergeCell ref="J10:M10"/>
    <mergeCell ref="N11:Q11"/>
    <mergeCell ref="R12:T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8209-EE79-4D05-B2E1-EF658C20341A}">
  <dimension ref="A1:J18"/>
  <sheetViews>
    <sheetView workbookViewId="0">
      <selection activeCell="C10" sqref="C10:E10"/>
    </sheetView>
  </sheetViews>
  <sheetFormatPr defaultRowHeight="15" x14ac:dyDescent="0.25"/>
  <cols>
    <col min="2" max="2" width="17.5703125" bestFit="1" customWidth="1"/>
    <col min="3" max="3" width="11.7109375" customWidth="1"/>
    <col min="4" max="4" width="12.28515625" customWidth="1"/>
    <col min="5" max="5" width="9.5703125" customWidth="1"/>
  </cols>
  <sheetData>
    <row r="1" spans="1:10" x14ac:dyDescent="0.25">
      <c r="A1" t="s">
        <v>7</v>
      </c>
      <c r="B1" t="s">
        <v>4</v>
      </c>
      <c r="C1" t="s">
        <v>0</v>
      </c>
      <c r="D1" t="s">
        <v>1</v>
      </c>
      <c r="E1" t="s">
        <v>2</v>
      </c>
      <c r="I1" t="s">
        <v>24</v>
      </c>
    </row>
    <row r="2" spans="1:10" x14ac:dyDescent="0.25">
      <c r="A2" t="s">
        <v>32</v>
      </c>
      <c r="B2" t="s">
        <v>3</v>
      </c>
      <c r="C2">
        <v>288</v>
      </c>
      <c r="D2">
        <v>59</v>
      </c>
      <c r="E2">
        <f>C2-D2</f>
        <v>229</v>
      </c>
      <c r="I2" t="s">
        <v>3</v>
      </c>
      <c r="J2">
        <v>45</v>
      </c>
    </row>
    <row r="3" spans="1:10" x14ac:dyDescent="0.25">
      <c r="A3" t="s">
        <v>33</v>
      </c>
      <c r="B3" t="s">
        <v>5</v>
      </c>
      <c r="C3">
        <v>80</v>
      </c>
      <c r="D3">
        <v>45</v>
      </c>
      <c r="E3">
        <f t="shared" ref="E3:E18" si="0">C3-D3</f>
        <v>35</v>
      </c>
      <c r="I3" t="s">
        <v>25</v>
      </c>
      <c r="J3">
        <v>20</v>
      </c>
    </row>
    <row r="4" spans="1:10" x14ac:dyDescent="0.25">
      <c r="A4" t="s">
        <v>33</v>
      </c>
      <c r="B4" t="s">
        <v>6</v>
      </c>
      <c r="C4">
        <v>60</v>
      </c>
      <c r="D4">
        <v>20</v>
      </c>
      <c r="E4">
        <f t="shared" si="0"/>
        <v>40</v>
      </c>
      <c r="I4" t="s">
        <v>26</v>
      </c>
      <c r="J4">
        <v>15</v>
      </c>
    </row>
    <row r="5" spans="1:10" x14ac:dyDescent="0.25">
      <c r="A5" t="s">
        <v>33</v>
      </c>
      <c r="B5" t="s">
        <v>8</v>
      </c>
      <c r="C5">
        <v>20</v>
      </c>
      <c r="D5">
        <v>0</v>
      </c>
      <c r="E5">
        <f t="shared" si="0"/>
        <v>20</v>
      </c>
      <c r="I5" t="s">
        <v>27</v>
      </c>
      <c r="J5">
        <v>15</v>
      </c>
    </row>
    <row r="6" spans="1:10" x14ac:dyDescent="0.25">
      <c r="A6" t="s">
        <v>33</v>
      </c>
      <c r="B6" t="s">
        <v>9</v>
      </c>
      <c r="C6">
        <v>130</v>
      </c>
      <c r="D6">
        <v>0</v>
      </c>
      <c r="E6">
        <f t="shared" si="0"/>
        <v>130</v>
      </c>
      <c r="I6" t="s">
        <v>28</v>
      </c>
      <c r="J6">
        <v>10</v>
      </c>
    </row>
    <row r="7" spans="1:10" x14ac:dyDescent="0.25">
      <c r="A7" t="s">
        <v>33</v>
      </c>
      <c r="B7" t="s">
        <v>10</v>
      </c>
      <c r="C7">
        <v>54</v>
      </c>
      <c r="D7">
        <v>36</v>
      </c>
      <c r="E7">
        <f t="shared" si="0"/>
        <v>18</v>
      </c>
      <c r="I7" t="s">
        <v>29</v>
      </c>
      <c r="J7">
        <v>25</v>
      </c>
    </row>
    <row r="8" spans="1:10" x14ac:dyDescent="0.25">
      <c r="A8" t="s">
        <v>32</v>
      </c>
      <c r="B8" t="s">
        <v>11</v>
      </c>
      <c r="C8">
        <v>130</v>
      </c>
      <c r="D8">
        <v>0</v>
      </c>
      <c r="E8">
        <f t="shared" si="0"/>
        <v>130</v>
      </c>
      <c r="I8" t="s">
        <v>30</v>
      </c>
      <c r="J8">
        <v>15</v>
      </c>
    </row>
    <row r="9" spans="1:10" x14ac:dyDescent="0.25">
      <c r="A9" t="s">
        <v>32</v>
      </c>
      <c r="B9" t="s">
        <v>12</v>
      </c>
      <c r="C9">
        <v>35</v>
      </c>
      <c r="D9">
        <v>0</v>
      </c>
      <c r="E9">
        <f t="shared" si="0"/>
        <v>35</v>
      </c>
      <c r="I9" t="s">
        <v>17</v>
      </c>
      <c r="J9">
        <v>15</v>
      </c>
    </row>
    <row r="10" spans="1:10" x14ac:dyDescent="0.25">
      <c r="A10" t="s">
        <v>32</v>
      </c>
      <c r="B10" t="s">
        <v>13</v>
      </c>
      <c r="C10" t="s">
        <v>22</v>
      </c>
      <c r="D10" t="s">
        <v>23</v>
      </c>
      <c r="I10" t="s">
        <v>15</v>
      </c>
      <c r="J10">
        <v>15</v>
      </c>
    </row>
    <row r="11" spans="1:10" x14ac:dyDescent="0.25">
      <c r="A11" t="s">
        <v>32</v>
      </c>
      <c r="B11" t="s">
        <v>14</v>
      </c>
      <c r="C11">
        <v>4</v>
      </c>
      <c r="D11">
        <v>1</v>
      </c>
      <c r="E11">
        <f t="shared" si="0"/>
        <v>3</v>
      </c>
      <c r="I11" t="s">
        <v>31</v>
      </c>
      <c r="J11">
        <v>20</v>
      </c>
    </row>
    <row r="12" spans="1:10" x14ac:dyDescent="0.25">
      <c r="A12" t="s">
        <v>34</v>
      </c>
      <c r="B12" t="s">
        <v>15</v>
      </c>
      <c r="C12">
        <v>48</v>
      </c>
      <c r="D12">
        <v>24</v>
      </c>
      <c r="E12">
        <f t="shared" si="0"/>
        <v>24</v>
      </c>
      <c r="I12" t="s">
        <v>10</v>
      </c>
      <c r="J12">
        <v>10</v>
      </c>
    </row>
    <row r="13" spans="1:10" x14ac:dyDescent="0.25">
      <c r="A13" t="s">
        <v>34</v>
      </c>
      <c r="B13" t="s">
        <v>16</v>
      </c>
      <c r="C13">
        <v>44</v>
      </c>
      <c r="D13">
        <v>39</v>
      </c>
      <c r="E13">
        <f t="shared" si="0"/>
        <v>5</v>
      </c>
    </row>
    <row r="14" spans="1:10" x14ac:dyDescent="0.25">
      <c r="A14" t="s">
        <v>34</v>
      </c>
      <c r="B14" t="s">
        <v>17</v>
      </c>
      <c r="C14">
        <v>96</v>
      </c>
      <c r="D14">
        <v>68</v>
      </c>
      <c r="E14">
        <f t="shared" si="0"/>
        <v>28</v>
      </c>
    </row>
    <row r="15" spans="1:10" x14ac:dyDescent="0.25">
      <c r="A15" t="s">
        <v>34</v>
      </c>
      <c r="B15" t="s">
        <v>18</v>
      </c>
      <c r="C15">
        <v>24</v>
      </c>
      <c r="D15">
        <v>0</v>
      </c>
      <c r="E15">
        <f t="shared" si="0"/>
        <v>24</v>
      </c>
    </row>
    <row r="16" spans="1:10" x14ac:dyDescent="0.25">
      <c r="A16" t="s">
        <v>34</v>
      </c>
      <c r="B16" t="s">
        <v>19</v>
      </c>
      <c r="C16">
        <v>24</v>
      </c>
      <c r="D16">
        <v>0</v>
      </c>
      <c r="E16">
        <f t="shared" si="0"/>
        <v>24</v>
      </c>
    </row>
    <row r="17" spans="1:5" x14ac:dyDescent="0.25">
      <c r="A17" t="s">
        <v>34</v>
      </c>
      <c r="B17" t="s">
        <v>20</v>
      </c>
      <c r="C17">
        <v>24</v>
      </c>
      <c r="D17">
        <v>0</v>
      </c>
      <c r="E17">
        <f t="shared" si="0"/>
        <v>24</v>
      </c>
    </row>
    <row r="18" spans="1:5" x14ac:dyDescent="0.25">
      <c r="A18" t="s">
        <v>34</v>
      </c>
      <c r="B18" t="s">
        <v>21</v>
      </c>
      <c r="C18">
        <v>24</v>
      </c>
      <c r="D18">
        <v>0</v>
      </c>
      <c r="E18">
        <f t="shared" si="0"/>
        <v>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06F6-3041-4E65-A01F-AEEDB0865711}">
  <dimension ref="A1:L61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56" sqref="G56"/>
    </sheetView>
  </sheetViews>
  <sheetFormatPr defaultRowHeight="15" x14ac:dyDescent="0.25"/>
  <cols>
    <col min="1" max="1" width="1.7109375" bestFit="1" customWidth="1"/>
    <col min="2" max="2" width="68.28515625" customWidth="1"/>
    <col min="3" max="3" width="16.140625" bestFit="1" customWidth="1"/>
    <col min="4" max="4" width="6.5703125" bestFit="1" customWidth="1"/>
    <col min="5" max="6" width="7.85546875" bestFit="1" customWidth="1"/>
    <col min="7" max="7" width="15.28515625" customWidth="1"/>
    <col min="8" max="8" width="12.28515625" customWidth="1"/>
    <col min="9" max="9" width="10.85546875" customWidth="1"/>
    <col min="10" max="10" width="13.7109375" customWidth="1"/>
    <col min="11" max="11" width="16.28515625" style="25" bestFit="1" customWidth="1"/>
  </cols>
  <sheetData>
    <row r="1" spans="1:12" x14ac:dyDescent="0.25">
      <c r="B1" s="15" t="s">
        <v>85</v>
      </c>
      <c r="G1" s="33" t="s">
        <v>102</v>
      </c>
      <c r="K1"/>
    </row>
    <row r="2" spans="1:12" x14ac:dyDescent="0.25">
      <c r="B2" s="17" t="s">
        <v>87</v>
      </c>
      <c r="K2"/>
    </row>
    <row r="3" spans="1:12" x14ac:dyDescent="0.25">
      <c r="B3" s="22" t="s">
        <v>86</v>
      </c>
      <c r="K3"/>
    </row>
    <row r="4" spans="1:12" ht="18.75" x14ac:dyDescent="0.3">
      <c r="D4" s="77" t="s">
        <v>51</v>
      </c>
      <c r="E4" s="77"/>
      <c r="F4" s="77"/>
      <c r="G4" s="10" t="s">
        <v>52</v>
      </c>
      <c r="H4" s="10"/>
      <c r="I4" s="10"/>
      <c r="J4" s="20" t="s">
        <v>67</v>
      </c>
      <c r="K4" s="21">
        <f>SUMIF(A6:A61,"x",K6:K62)</f>
        <v>8593.5499999999993</v>
      </c>
    </row>
    <row r="5" spans="1:12" ht="33" thickBot="1" x14ac:dyDescent="0.35">
      <c r="A5" s="2"/>
      <c r="B5" s="2" t="s">
        <v>4</v>
      </c>
      <c r="C5" s="2"/>
      <c r="D5" s="7" t="s">
        <v>0</v>
      </c>
      <c r="E5" s="7" t="s">
        <v>1</v>
      </c>
      <c r="F5" s="7" t="s">
        <v>2</v>
      </c>
      <c r="G5" s="8" t="s">
        <v>70</v>
      </c>
      <c r="H5" s="8" t="s">
        <v>71</v>
      </c>
      <c r="I5" s="8" t="s">
        <v>78</v>
      </c>
      <c r="J5" s="8" t="s">
        <v>69</v>
      </c>
      <c r="K5" s="9" t="s">
        <v>59</v>
      </c>
    </row>
    <row r="6" spans="1:12" ht="15.75" thickTop="1" x14ac:dyDescent="0.25">
      <c r="A6" t="s">
        <v>83</v>
      </c>
      <c r="B6" s="15" t="s">
        <v>60</v>
      </c>
      <c r="C6" t="s">
        <v>74</v>
      </c>
      <c r="D6" s="4">
        <v>288</v>
      </c>
      <c r="E6" s="4">
        <v>59</v>
      </c>
      <c r="F6" s="4">
        <f>D6-E6</f>
        <v>229</v>
      </c>
      <c r="G6">
        <v>48</v>
      </c>
      <c r="H6">
        <v>5</v>
      </c>
      <c r="I6">
        <f>G6*H6</f>
        <v>240</v>
      </c>
      <c r="J6" s="11">
        <v>379.9</v>
      </c>
      <c r="K6" s="23">
        <f>J6*H6</f>
        <v>1899.5</v>
      </c>
    </row>
    <row r="7" spans="1:12" x14ac:dyDescent="0.25">
      <c r="A7" t="s">
        <v>83</v>
      </c>
      <c r="B7" s="16" t="s">
        <v>72</v>
      </c>
      <c r="C7" t="s">
        <v>74</v>
      </c>
      <c r="D7" s="4">
        <v>288</v>
      </c>
      <c r="E7" s="4">
        <v>59</v>
      </c>
      <c r="F7" s="4">
        <f>D7-E7</f>
        <v>229</v>
      </c>
      <c r="G7">
        <v>30</v>
      </c>
      <c r="H7">
        <v>8</v>
      </c>
      <c r="I7">
        <f>G7*H7</f>
        <v>240</v>
      </c>
      <c r="J7" s="11">
        <v>119.9</v>
      </c>
      <c r="K7" s="23">
        <f>J7*H7</f>
        <v>959.2</v>
      </c>
    </row>
    <row r="8" spans="1:12" x14ac:dyDescent="0.25">
      <c r="A8" t="s">
        <v>83</v>
      </c>
      <c r="B8" s="17" t="s">
        <v>64</v>
      </c>
      <c r="C8" t="s">
        <v>61</v>
      </c>
      <c r="D8" s="4"/>
      <c r="E8" s="4"/>
      <c r="F8" s="4"/>
      <c r="G8" s="1">
        <v>10</v>
      </c>
      <c r="H8">
        <v>10</v>
      </c>
      <c r="I8">
        <f>G8*H8</f>
        <v>100</v>
      </c>
      <c r="J8" s="11">
        <v>30</v>
      </c>
      <c r="K8" s="23">
        <f>J8*H8</f>
        <v>300</v>
      </c>
      <c r="L8" s="11">
        <f>K8/I8</f>
        <v>3</v>
      </c>
    </row>
    <row r="9" spans="1:12" x14ac:dyDescent="0.25">
      <c r="A9" t="s">
        <v>83</v>
      </c>
      <c r="B9" s="17" t="s">
        <v>73</v>
      </c>
      <c r="C9" t="s">
        <v>61</v>
      </c>
      <c r="D9" s="4"/>
      <c r="E9" s="4"/>
      <c r="F9" s="4"/>
      <c r="G9" s="1" t="s">
        <v>63</v>
      </c>
      <c r="I9" s="13">
        <f>I6*25/1000*0.5</f>
        <v>3</v>
      </c>
      <c r="J9" s="11">
        <v>30</v>
      </c>
      <c r="K9" s="23">
        <f>I9*J9</f>
        <v>90</v>
      </c>
    </row>
    <row r="10" spans="1:12" x14ac:dyDescent="0.25">
      <c r="A10" t="s">
        <v>83</v>
      </c>
      <c r="B10" s="14" t="s">
        <v>88</v>
      </c>
      <c r="C10" t="s">
        <v>61</v>
      </c>
      <c r="D10" s="4"/>
      <c r="E10" s="4"/>
      <c r="F10" s="4"/>
      <c r="G10" s="1" t="s">
        <v>63</v>
      </c>
      <c r="I10">
        <v>1.5</v>
      </c>
      <c r="J10" s="11">
        <v>35</v>
      </c>
      <c r="K10" s="23">
        <f>I10*J10</f>
        <v>52.5</v>
      </c>
    </row>
    <row r="11" spans="1:12" x14ac:dyDescent="0.25">
      <c r="A11" t="s">
        <v>83</v>
      </c>
      <c r="B11" s="17" t="s">
        <v>65</v>
      </c>
      <c r="C11" t="s">
        <v>81</v>
      </c>
      <c r="D11" s="4"/>
      <c r="E11" s="4"/>
      <c r="F11" s="4"/>
      <c r="G11">
        <v>1</v>
      </c>
      <c r="H11">
        <v>1</v>
      </c>
      <c r="I11">
        <f>G11*H11</f>
        <v>1</v>
      </c>
      <c r="J11" s="11">
        <v>90</v>
      </c>
      <c r="K11" s="23">
        <f t="shared" ref="K11:K18" si="0">J11*H11</f>
        <v>90</v>
      </c>
    </row>
    <row r="12" spans="1:12" x14ac:dyDescent="0.25">
      <c r="A12" t="s">
        <v>83</v>
      </c>
      <c r="B12" s="15" t="s">
        <v>35</v>
      </c>
      <c r="C12" t="s">
        <v>74</v>
      </c>
      <c r="D12" s="4"/>
      <c r="E12" s="4"/>
      <c r="F12" s="4"/>
      <c r="G12" s="1">
        <v>1</v>
      </c>
      <c r="H12">
        <v>3</v>
      </c>
      <c r="I12">
        <f>G12*H12</f>
        <v>3</v>
      </c>
      <c r="J12" s="11">
        <v>19.899999999999999</v>
      </c>
      <c r="K12" s="23">
        <f t="shared" si="0"/>
        <v>59.699999999999996</v>
      </c>
    </row>
    <row r="13" spans="1:12" x14ac:dyDescent="0.25">
      <c r="A13" t="s">
        <v>83</v>
      </c>
      <c r="B13" s="17" t="s">
        <v>89</v>
      </c>
      <c r="C13" t="s">
        <v>61</v>
      </c>
      <c r="D13" s="4" t="s">
        <v>22</v>
      </c>
      <c r="E13" s="4" t="s">
        <v>23</v>
      </c>
      <c r="F13" s="4" t="s">
        <v>23</v>
      </c>
      <c r="H13">
        <v>2</v>
      </c>
      <c r="J13" s="11">
        <v>39</v>
      </c>
      <c r="K13" s="23">
        <f t="shared" si="0"/>
        <v>78</v>
      </c>
    </row>
    <row r="14" spans="1:12" x14ac:dyDescent="0.25">
      <c r="A14" t="s">
        <v>83</v>
      </c>
      <c r="B14" s="15" t="s">
        <v>77</v>
      </c>
      <c r="C14" t="s">
        <v>74</v>
      </c>
      <c r="D14" s="4">
        <v>2</v>
      </c>
      <c r="E14" s="5" t="s">
        <v>47</v>
      </c>
      <c r="F14" s="4"/>
      <c r="G14">
        <v>1</v>
      </c>
      <c r="H14">
        <v>2</v>
      </c>
      <c r="I14">
        <f>G14*H14</f>
        <v>2</v>
      </c>
      <c r="J14" s="11">
        <v>30.9</v>
      </c>
      <c r="K14" s="23">
        <f t="shared" si="0"/>
        <v>61.8</v>
      </c>
    </row>
    <row r="15" spans="1:12" x14ac:dyDescent="0.25">
      <c r="A15" t="s">
        <v>83</v>
      </c>
      <c r="B15" s="15" t="s">
        <v>75</v>
      </c>
      <c r="C15" t="s">
        <v>74</v>
      </c>
      <c r="D15" s="4">
        <v>2</v>
      </c>
      <c r="E15" s="5" t="s">
        <v>47</v>
      </c>
      <c r="F15" s="4"/>
      <c r="G15">
        <v>1</v>
      </c>
      <c r="H15">
        <v>2</v>
      </c>
      <c r="I15">
        <f>G15*H15</f>
        <v>2</v>
      </c>
      <c r="J15" s="11">
        <v>34.9</v>
      </c>
      <c r="K15" s="23">
        <f t="shared" si="0"/>
        <v>69.8</v>
      </c>
    </row>
    <row r="16" spans="1:12" x14ac:dyDescent="0.25">
      <c r="A16" t="s">
        <v>83</v>
      </c>
      <c r="B16" s="15" t="s">
        <v>76</v>
      </c>
      <c r="C16" t="s">
        <v>74</v>
      </c>
      <c r="D16" s="4">
        <v>4</v>
      </c>
      <c r="E16" s="4">
        <v>1</v>
      </c>
      <c r="F16" s="4">
        <f t="shared" ref="F16" si="1">D16-E16</f>
        <v>3</v>
      </c>
      <c r="G16">
        <v>1</v>
      </c>
      <c r="H16">
        <v>3</v>
      </c>
      <c r="I16">
        <f>G16*H16</f>
        <v>3</v>
      </c>
      <c r="J16" s="11">
        <v>35.9</v>
      </c>
      <c r="K16" s="23">
        <f t="shared" si="0"/>
        <v>107.69999999999999</v>
      </c>
    </row>
    <row r="17" spans="1:12" x14ac:dyDescent="0.25">
      <c r="A17" t="s">
        <v>83</v>
      </c>
      <c r="B17" s="16" t="s">
        <v>68</v>
      </c>
      <c r="C17" t="s">
        <v>74</v>
      </c>
      <c r="D17" s="4">
        <v>130</v>
      </c>
      <c r="E17" s="4">
        <v>0</v>
      </c>
      <c r="F17" s="4">
        <f t="shared" ref="F17:F18" si="2">D17-E17</f>
        <v>130</v>
      </c>
      <c r="G17">
        <f>9*15</f>
        <v>135</v>
      </c>
      <c r="H17">
        <v>1</v>
      </c>
      <c r="I17">
        <f>G17*H17</f>
        <v>135</v>
      </c>
      <c r="J17" s="11">
        <v>476.1</v>
      </c>
      <c r="K17" s="23">
        <f t="shared" si="0"/>
        <v>476.1</v>
      </c>
      <c r="L17" s="11">
        <f>J17/I17</f>
        <v>3.5266666666666668</v>
      </c>
    </row>
    <row r="18" spans="1:12" x14ac:dyDescent="0.25">
      <c r="A18" s="27"/>
      <c r="B18" s="31" t="s">
        <v>66</v>
      </c>
      <c r="C18" s="27" t="s">
        <v>61</v>
      </c>
      <c r="D18" s="28">
        <v>35</v>
      </c>
      <c r="E18" s="28">
        <v>0</v>
      </c>
      <c r="F18" s="28">
        <f t="shared" si="2"/>
        <v>35</v>
      </c>
      <c r="G18" s="27">
        <v>10</v>
      </c>
      <c r="H18" s="27">
        <v>5</v>
      </c>
      <c r="I18" s="27">
        <f>G18*H18</f>
        <v>50</v>
      </c>
      <c r="J18" s="29">
        <v>20</v>
      </c>
      <c r="K18" s="30">
        <f t="shared" si="0"/>
        <v>100</v>
      </c>
    </row>
    <row r="19" spans="1:12" x14ac:dyDescent="0.25">
      <c r="A19" t="s">
        <v>83</v>
      </c>
      <c r="B19" s="17" t="s">
        <v>94</v>
      </c>
      <c r="C19" t="s">
        <v>61</v>
      </c>
      <c r="D19" s="4"/>
      <c r="E19" s="4"/>
      <c r="F19" s="4"/>
      <c r="G19">
        <v>12</v>
      </c>
      <c r="H19">
        <v>2</v>
      </c>
      <c r="I19">
        <f t="shared" ref="I19:I24" si="3">G19*H19</f>
        <v>24</v>
      </c>
      <c r="J19" s="11">
        <v>80</v>
      </c>
      <c r="K19" s="23">
        <f t="shared" ref="K19:K24" si="4">J19*H19</f>
        <v>160</v>
      </c>
      <c r="L19" s="11">
        <f>J19/I19</f>
        <v>3.3333333333333335</v>
      </c>
    </row>
    <row r="20" spans="1:12" x14ac:dyDescent="0.25">
      <c r="A20" t="s">
        <v>83</v>
      </c>
      <c r="B20" s="17" t="s">
        <v>84</v>
      </c>
      <c r="C20" t="s">
        <v>61</v>
      </c>
      <c r="D20" s="4">
        <v>165</v>
      </c>
      <c r="E20" s="4">
        <v>0</v>
      </c>
      <c r="F20" s="4">
        <v>165</v>
      </c>
      <c r="G20" s="4">
        <v>16</v>
      </c>
      <c r="H20" s="4">
        <v>11</v>
      </c>
      <c r="I20">
        <f t="shared" si="3"/>
        <v>176</v>
      </c>
      <c r="J20" s="11">
        <v>22.9</v>
      </c>
      <c r="K20" s="23">
        <f t="shared" si="4"/>
        <v>251.89999999999998</v>
      </c>
    </row>
    <row r="21" spans="1:12" x14ac:dyDescent="0.25">
      <c r="A21" t="s">
        <v>83</v>
      </c>
      <c r="B21" t="s">
        <v>36</v>
      </c>
      <c r="C21" t="s">
        <v>61</v>
      </c>
      <c r="D21" s="4"/>
      <c r="E21" s="4"/>
      <c r="F21" s="4"/>
      <c r="I21">
        <f t="shared" si="3"/>
        <v>0</v>
      </c>
      <c r="J21" s="11"/>
      <c r="K21" s="23">
        <f t="shared" si="4"/>
        <v>0</v>
      </c>
    </row>
    <row r="22" spans="1:12" x14ac:dyDescent="0.25">
      <c r="A22" t="s">
        <v>83</v>
      </c>
      <c r="B22" s="15" t="s">
        <v>17</v>
      </c>
      <c r="C22" t="s">
        <v>74</v>
      </c>
      <c r="D22" s="4">
        <v>96</v>
      </c>
      <c r="E22" s="4">
        <v>68</v>
      </c>
      <c r="F22" s="4">
        <f t="shared" ref="F22" si="5">D22-E22</f>
        <v>28</v>
      </c>
      <c r="G22">
        <v>48</v>
      </c>
      <c r="H22" s="4">
        <v>1</v>
      </c>
      <c r="I22">
        <f t="shared" si="3"/>
        <v>48</v>
      </c>
      <c r="J22" s="11">
        <f>5.29*G22</f>
        <v>253.92000000000002</v>
      </c>
      <c r="K22" s="23">
        <f t="shared" si="4"/>
        <v>253.92000000000002</v>
      </c>
    </row>
    <row r="23" spans="1:12" x14ac:dyDescent="0.25">
      <c r="B23" s="14" t="s">
        <v>37</v>
      </c>
      <c r="D23" s="4"/>
      <c r="E23" s="4"/>
      <c r="F23" s="4"/>
      <c r="I23">
        <f t="shared" si="3"/>
        <v>0</v>
      </c>
      <c r="J23" s="11"/>
      <c r="K23" s="23">
        <f t="shared" si="4"/>
        <v>0</v>
      </c>
    </row>
    <row r="24" spans="1:12" x14ac:dyDescent="0.25">
      <c r="A24" t="s">
        <v>83</v>
      </c>
      <c r="B24" s="15" t="s">
        <v>18</v>
      </c>
      <c r="C24" t="s">
        <v>74</v>
      </c>
      <c r="D24" s="4">
        <v>24</v>
      </c>
      <c r="E24" s="4">
        <v>0</v>
      </c>
      <c r="F24" s="4">
        <f t="shared" ref="F24:F27" si="6">D24-E24</f>
        <v>24</v>
      </c>
      <c r="G24">
        <v>24</v>
      </c>
      <c r="H24">
        <v>1</v>
      </c>
      <c r="I24">
        <f t="shared" si="3"/>
        <v>24</v>
      </c>
      <c r="J24" s="11">
        <f>7.3*24</f>
        <v>175.2</v>
      </c>
      <c r="K24" s="23">
        <f t="shared" si="4"/>
        <v>175.2</v>
      </c>
    </row>
    <row r="25" spans="1:12" x14ac:dyDescent="0.25">
      <c r="A25" t="s">
        <v>83</v>
      </c>
      <c r="B25" s="15" t="s">
        <v>19</v>
      </c>
      <c r="C25" t="s">
        <v>74</v>
      </c>
      <c r="D25" s="4">
        <v>24</v>
      </c>
      <c r="E25" s="4">
        <v>0</v>
      </c>
      <c r="F25" s="4">
        <f t="shared" si="6"/>
        <v>24</v>
      </c>
      <c r="G25">
        <v>24</v>
      </c>
      <c r="H25" s="4">
        <v>1</v>
      </c>
      <c r="I25">
        <f t="shared" ref="I25:I27" si="7">G25*H25</f>
        <v>24</v>
      </c>
      <c r="J25" s="11">
        <f t="shared" ref="J25:J27" si="8">7.3*24</f>
        <v>175.2</v>
      </c>
      <c r="K25" s="23">
        <f t="shared" ref="K25:K28" si="9">J25*H25</f>
        <v>175.2</v>
      </c>
    </row>
    <row r="26" spans="1:12" x14ac:dyDescent="0.25">
      <c r="A26" t="s">
        <v>83</v>
      </c>
      <c r="B26" s="15" t="s">
        <v>20</v>
      </c>
      <c r="C26" t="s">
        <v>74</v>
      </c>
      <c r="D26" s="4">
        <v>24</v>
      </c>
      <c r="E26" s="4">
        <v>0</v>
      </c>
      <c r="F26" s="4">
        <f t="shared" si="6"/>
        <v>24</v>
      </c>
      <c r="G26">
        <v>24</v>
      </c>
      <c r="H26" s="4">
        <v>1</v>
      </c>
      <c r="I26">
        <f t="shared" si="7"/>
        <v>24</v>
      </c>
      <c r="J26" s="11">
        <f t="shared" si="8"/>
        <v>175.2</v>
      </c>
      <c r="K26" s="23">
        <f t="shared" si="9"/>
        <v>175.2</v>
      </c>
    </row>
    <row r="27" spans="1:12" s="27" customFormat="1" x14ac:dyDescent="0.25">
      <c r="B27" s="26" t="s">
        <v>21</v>
      </c>
      <c r="C27" s="27" t="s">
        <v>74</v>
      </c>
      <c r="D27" s="28">
        <v>24</v>
      </c>
      <c r="E27" s="28">
        <v>0</v>
      </c>
      <c r="F27" s="28">
        <f t="shared" si="6"/>
        <v>24</v>
      </c>
      <c r="G27" s="27">
        <v>24</v>
      </c>
      <c r="H27" s="28">
        <v>1</v>
      </c>
      <c r="I27" s="27">
        <f t="shared" si="7"/>
        <v>24</v>
      </c>
      <c r="J27" s="29">
        <f t="shared" si="8"/>
        <v>175.2</v>
      </c>
      <c r="K27" s="30">
        <f t="shared" si="9"/>
        <v>175.2</v>
      </c>
    </row>
    <row r="28" spans="1:12" x14ac:dyDescent="0.25">
      <c r="A28" t="s">
        <v>83</v>
      </c>
      <c r="B28" s="15" t="s">
        <v>106</v>
      </c>
      <c r="C28" t="s">
        <v>74</v>
      </c>
      <c r="D28" s="4"/>
      <c r="E28" s="4"/>
      <c r="F28" s="4"/>
      <c r="G28">
        <v>18</v>
      </c>
      <c r="H28" s="4">
        <v>1</v>
      </c>
      <c r="I28">
        <v>18</v>
      </c>
      <c r="J28" s="11">
        <v>136.80000000000001</v>
      </c>
      <c r="K28" s="23">
        <f t="shared" si="9"/>
        <v>136.80000000000001</v>
      </c>
    </row>
    <row r="29" spans="1:12" x14ac:dyDescent="0.25">
      <c r="A29" t="s">
        <v>83</v>
      </c>
      <c r="B29" s="15" t="s">
        <v>38</v>
      </c>
      <c r="C29" t="s">
        <v>74</v>
      </c>
      <c r="D29" s="4"/>
      <c r="E29" s="4"/>
      <c r="F29" s="4"/>
      <c r="G29">
        <v>35</v>
      </c>
      <c r="H29" s="4">
        <v>2</v>
      </c>
      <c r="I29">
        <f t="shared" ref="I29:I34" si="10">G29*H29</f>
        <v>70</v>
      </c>
      <c r="J29" s="11">
        <f>189/5</f>
        <v>37.799999999999997</v>
      </c>
      <c r="K29" s="23">
        <f t="shared" ref="K29:K34" si="11">J29*H29</f>
        <v>75.599999999999994</v>
      </c>
    </row>
    <row r="30" spans="1:12" x14ac:dyDescent="0.25">
      <c r="B30" s="19" t="s">
        <v>82</v>
      </c>
      <c r="C30" t="s">
        <v>74</v>
      </c>
      <c r="D30" s="4"/>
      <c r="E30" s="4"/>
      <c r="F30" s="4"/>
      <c r="G30">
        <v>100</v>
      </c>
      <c r="H30" s="4">
        <v>1</v>
      </c>
      <c r="I30">
        <f t="shared" si="10"/>
        <v>100</v>
      </c>
      <c r="J30" s="11">
        <v>169</v>
      </c>
      <c r="K30" s="23">
        <f t="shared" si="11"/>
        <v>169</v>
      </c>
    </row>
    <row r="31" spans="1:12" x14ac:dyDescent="0.25">
      <c r="A31" t="s">
        <v>83</v>
      </c>
      <c r="B31" s="14" t="s">
        <v>39</v>
      </c>
      <c r="D31" s="4"/>
      <c r="E31" s="4"/>
      <c r="F31" s="4"/>
      <c r="H31" s="4">
        <v>2</v>
      </c>
      <c r="J31" s="11">
        <v>22.5</v>
      </c>
      <c r="K31" s="23">
        <f t="shared" si="11"/>
        <v>45</v>
      </c>
    </row>
    <row r="32" spans="1:12" x14ac:dyDescent="0.25">
      <c r="A32" s="27"/>
      <c r="B32" s="32" t="s">
        <v>40</v>
      </c>
      <c r="C32" s="27"/>
      <c r="D32" s="28"/>
      <c r="E32" s="28"/>
      <c r="F32" s="28"/>
      <c r="G32" s="27"/>
      <c r="H32" s="27"/>
      <c r="I32" s="27"/>
      <c r="J32" s="29"/>
      <c r="K32" s="30"/>
    </row>
    <row r="33" spans="1:12" x14ac:dyDescent="0.25">
      <c r="B33" s="18"/>
      <c r="D33" s="4"/>
      <c r="E33" s="4"/>
      <c r="F33" s="4"/>
      <c r="J33" s="11"/>
      <c r="K33" s="23"/>
    </row>
    <row r="34" spans="1:12" x14ac:dyDescent="0.25">
      <c r="B34" s="26" t="s">
        <v>41</v>
      </c>
      <c r="C34" s="27" t="s">
        <v>93</v>
      </c>
      <c r="D34" s="28"/>
      <c r="E34" s="28"/>
      <c r="F34" s="28"/>
      <c r="G34" s="27">
        <v>35</v>
      </c>
      <c r="H34" s="27">
        <v>1</v>
      </c>
      <c r="I34" s="27">
        <f t="shared" si="10"/>
        <v>35</v>
      </c>
      <c r="J34" s="29">
        <f>5.9*G34</f>
        <v>206.5</v>
      </c>
      <c r="K34" s="30">
        <f t="shared" si="11"/>
        <v>206.5</v>
      </c>
      <c r="L34" s="11">
        <f>J34/G34</f>
        <v>5.9</v>
      </c>
    </row>
    <row r="35" spans="1:12" x14ac:dyDescent="0.25">
      <c r="B35" s="26" t="s">
        <v>42</v>
      </c>
      <c r="C35" s="27" t="s">
        <v>93</v>
      </c>
      <c r="D35" s="28"/>
      <c r="E35" s="28"/>
      <c r="F35" s="28"/>
      <c r="G35" s="27">
        <v>42</v>
      </c>
      <c r="H35" s="27">
        <v>1</v>
      </c>
      <c r="I35" s="27">
        <f t="shared" ref="I35" si="12">G35*H35</f>
        <v>42</v>
      </c>
      <c r="J35" s="29">
        <f>11.9*G35</f>
        <v>499.8</v>
      </c>
      <c r="K35" s="30">
        <f t="shared" ref="K35" si="13">J35*H35</f>
        <v>499.8</v>
      </c>
      <c r="L35" s="11">
        <f>J35/G35</f>
        <v>11.9</v>
      </c>
    </row>
    <row r="36" spans="1:12" ht="15.75" thickBot="1" x14ac:dyDescent="0.3">
      <c r="A36" t="s">
        <v>83</v>
      </c>
      <c r="B36" s="3" t="s">
        <v>104</v>
      </c>
      <c r="C36" s="3"/>
      <c r="D36" s="6">
        <v>54</v>
      </c>
      <c r="E36" s="6">
        <v>36</v>
      </c>
      <c r="F36" s="6">
        <f>D36-E36</f>
        <v>18</v>
      </c>
      <c r="G36" s="3">
        <v>27</v>
      </c>
      <c r="H36" s="3">
        <v>1</v>
      </c>
      <c r="I36" s="3">
        <f>G36*H36</f>
        <v>27</v>
      </c>
      <c r="J36" s="12">
        <f>2.99*G36</f>
        <v>80.73</v>
      </c>
      <c r="K36" s="24">
        <f t="shared" ref="K36" si="14">J36*H36</f>
        <v>80.73</v>
      </c>
    </row>
    <row r="37" spans="1:12" x14ac:dyDescent="0.25">
      <c r="B37" s="15" t="s">
        <v>5</v>
      </c>
      <c r="D37" s="4">
        <v>80</v>
      </c>
      <c r="E37" s="4">
        <v>45</v>
      </c>
      <c r="F37" s="4">
        <f t="shared" ref="F37:F40" si="15">D37-E37</f>
        <v>35</v>
      </c>
      <c r="J37" s="11"/>
      <c r="K37" s="23"/>
    </row>
    <row r="38" spans="1:12" x14ac:dyDescent="0.25">
      <c r="B38" s="15" t="s">
        <v>6</v>
      </c>
      <c r="D38" s="4">
        <v>60</v>
      </c>
      <c r="E38" s="4">
        <v>20</v>
      </c>
      <c r="F38" s="4">
        <f t="shared" si="15"/>
        <v>40</v>
      </c>
      <c r="J38" s="11"/>
      <c r="K38" s="23"/>
    </row>
    <row r="39" spans="1:12" x14ac:dyDescent="0.25">
      <c r="B39" s="15" t="s">
        <v>8</v>
      </c>
      <c r="D39" s="4">
        <v>20</v>
      </c>
      <c r="E39" s="4">
        <v>0</v>
      </c>
      <c r="F39" s="4">
        <f t="shared" si="15"/>
        <v>20</v>
      </c>
      <c r="J39" s="11"/>
      <c r="K39" s="23"/>
    </row>
    <row r="40" spans="1:12" x14ac:dyDescent="0.25">
      <c r="B40" s="15" t="s">
        <v>9</v>
      </c>
      <c r="D40" s="4">
        <v>130</v>
      </c>
      <c r="E40" s="4">
        <v>0</v>
      </c>
      <c r="F40" s="4">
        <f t="shared" si="15"/>
        <v>130</v>
      </c>
      <c r="J40" s="11"/>
      <c r="K40" s="23"/>
    </row>
    <row r="41" spans="1:12" x14ac:dyDescent="0.25">
      <c r="B41" s="15" t="s">
        <v>43</v>
      </c>
      <c r="D41" s="4"/>
      <c r="E41" s="4"/>
      <c r="F41" s="4"/>
      <c r="J41" s="11"/>
      <c r="K41" s="23"/>
    </row>
    <row r="42" spans="1:12" x14ac:dyDescent="0.25">
      <c r="B42" s="15" t="s">
        <v>44</v>
      </c>
      <c r="D42" s="4"/>
      <c r="E42" s="4"/>
      <c r="F42" s="4"/>
      <c r="H42" s="33">
        <v>5</v>
      </c>
      <c r="J42" s="11"/>
      <c r="K42" s="23"/>
    </row>
    <row r="43" spans="1:12" x14ac:dyDescent="0.25">
      <c r="B43" s="15" t="s">
        <v>45</v>
      </c>
      <c r="D43" s="4"/>
      <c r="E43" s="4"/>
      <c r="F43" s="4"/>
      <c r="H43" s="33">
        <v>2</v>
      </c>
      <c r="J43" s="11"/>
      <c r="K43" s="23"/>
    </row>
    <row r="44" spans="1:12" x14ac:dyDescent="0.25">
      <c r="B44" s="15" t="s">
        <v>46</v>
      </c>
      <c r="D44" s="4"/>
      <c r="E44" s="4"/>
      <c r="F44" s="4"/>
      <c r="H44" s="33">
        <v>2</v>
      </c>
      <c r="J44" s="11"/>
      <c r="K44" s="23"/>
    </row>
    <row r="45" spans="1:12" x14ac:dyDescent="0.25">
      <c r="B45" s="15" t="s">
        <v>99</v>
      </c>
      <c r="D45" s="4"/>
      <c r="E45" s="4"/>
      <c r="F45" s="4"/>
      <c r="H45" s="33">
        <v>4</v>
      </c>
      <c r="J45" s="11"/>
      <c r="K45" s="23"/>
    </row>
    <row r="46" spans="1:12" ht="15.75" thickBot="1" x14ac:dyDescent="0.3">
      <c r="A46" s="3" t="s">
        <v>83</v>
      </c>
      <c r="B46" s="3" t="s">
        <v>62</v>
      </c>
      <c r="C46" s="3"/>
      <c r="D46" s="6">
        <f>SUM(D37:D45)</f>
        <v>290</v>
      </c>
      <c r="E46" s="6">
        <f>SUM(E37:E45)</f>
        <v>65</v>
      </c>
      <c r="F46" s="6">
        <f>SUM(F37:F45)</f>
        <v>225</v>
      </c>
      <c r="G46" s="3">
        <v>20</v>
      </c>
      <c r="H46" s="3">
        <v>13</v>
      </c>
      <c r="I46" s="3">
        <f>G46*H46</f>
        <v>260</v>
      </c>
      <c r="J46" s="12">
        <f>(86.4+20*1)</f>
        <v>106.4</v>
      </c>
      <c r="K46" s="24">
        <f>J46*H46</f>
        <v>1383.2</v>
      </c>
    </row>
    <row r="47" spans="1:12" x14ac:dyDescent="0.25">
      <c r="B47" s="15" t="s">
        <v>101</v>
      </c>
      <c r="D47" s="4"/>
      <c r="E47" s="4"/>
      <c r="F47" s="4"/>
      <c r="I47" s="33">
        <v>40</v>
      </c>
      <c r="J47" s="11"/>
      <c r="K47" s="23"/>
    </row>
    <row r="48" spans="1:12" x14ac:dyDescent="0.25">
      <c r="B48" s="15" t="s">
        <v>103</v>
      </c>
      <c r="D48" s="4"/>
      <c r="E48" s="4"/>
      <c r="F48" s="4"/>
      <c r="G48">
        <v>20</v>
      </c>
      <c r="H48" s="33">
        <v>2</v>
      </c>
      <c r="J48" s="11"/>
      <c r="K48" s="23"/>
    </row>
    <row r="49" spans="1:11" x14ac:dyDescent="0.25">
      <c r="B49" s="15" t="s">
        <v>50</v>
      </c>
      <c r="D49" s="4"/>
      <c r="E49" s="4"/>
      <c r="F49" s="4"/>
      <c r="G49">
        <v>20</v>
      </c>
      <c r="H49" s="33">
        <v>1</v>
      </c>
      <c r="J49" s="11"/>
      <c r="K49" s="23"/>
    </row>
    <row r="50" spans="1:11" ht="15.75" thickBot="1" x14ac:dyDescent="0.3">
      <c r="A50" t="s">
        <v>83</v>
      </c>
      <c r="B50" s="3" t="s">
        <v>48</v>
      </c>
      <c r="C50" s="3"/>
      <c r="D50" s="6"/>
      <c r="E50" s="6"/>
      <c r="F50" s="6"/>
      <c r="G50" s="3">
        <v>20</v>
      </c>
      <c r="H50" s="3">
        <v>3</v>
      </c>
      <c r="I50" s="3">
        <f>G50*H50</f>
        <v>60</v>
      </c>
      <c r="J50" s="12">
        <v>98</v>
      </c>
      <c r="K50" s="24">
        <f>J50*H50</f>
        <v>294</v>
      </c>
    </row>
    <row r="51" spans="1:11" x14ac:dyDescent="0.25">
      <c r="A51" t="s">
        <v>83</v>
      </c>
      <c r="B51" s="15" t="s">
        <v>53</v>
      </c>
      <c r="D51" s="4"/>
      <c r="E51" s="4"/>
      <c r="F51" s="4"/>
      <c r="G51">
        <v>1</v>
      </c>
      <c r="H51">
        <v>3</v>
      </c>
      <c r="I51">
        <f>G51*H51</f>
        <v>3</v>
      </c>
      <c r="J51" s="11">
        <v>63.9</v>
      </c>
      <c r="K51" s="23">
        <f>H51*J51</f>
        <v>191.7</v>
      </c>
    </row>
    <row r="52" spans="1:11" x14ac:dyDescent="0.25">
      <c r="A52" t="s">
        <v>83</v>
      </c>
      <c r="B52" s="14" t="s">
        <v>91</v>
      </c>
      <c r="D52" s="4"/>
      <c r="E52" s="4"/>
      <c r="F52" s="4"/>
      <c r="H52">
        <v>12</v>
      </c>
      <c r="J52" s="11">
        <v>40</v>
      </c>
      <c r="K52" s="23">
        <f t="shared" ref="K52:K56" si="16">H52*J52</f>
        <v>480</v>
      </c>
    </row>
    <row r="53" spans="1:11" x14ac:dyDescent="0.25">
      <c r="A53" t="s">
        <v>83</v>
      </c>
      <c r="B53" s="14" t="s">
        <v>54</v>
      </c>
      <c r="D53" s="4"/>
      <c r="E53" s="4"/>
      <c r="F53" s="4"/>
      <c r="J53" s="11"/>
      <c r="K53" s="23">
        <f t="shared" si="16"/>
        <v>0</v>
      </c>
    </row>
    <row r="54" spans="1:11" x14ac:dyDescent="0.25">
      <c r="A54" t="s">
        <v>83</v>
      </c>
      <c r="B54" s="14" t="s">
        <v>55</v>
      </c>
      <c r="D54" s="4"/>
      <c r="E54" s="4"/>
      <c r="F54" s="4"/>
      <c r="J54" s="11"/>
      <c r="K54" s="23">
        <f t="shared" si="16"/>
        <v>0</v>
      </c>
    </row>
    <row r="55" spans="1:11" x14ac:dyDescent="0.25">
      <c r="A55" t="s">
        <v>83</v>
      </c>
      <c r="B55" s="17" t="s">
        <v>90</v>
      </c>
      <c r="C55" t="s">
        <v>61</v>
      </c>
      <c r="D55" s="4"/>
      <c r="E55" s="4"/>
      <c r="F55" s="4"/>
      <c r="H55">
        <v>1</v>
      </c>
      <c r="J55" s="11">
        <v>95</v>
      </c>
      <c r="K55" s="23">
        <f t="shared" si="16"/>
        <v>95</v>
      </c>
    </row>
    <row r="56" spans="1:11" x14ac:dyDescent="0.25">
      <c r="A56" t="s">
        <v>83</v>
      </c>
      <c r="B56" s="15" t="s">
        <v>79</v>
      </c>
      <c r="C56" t="s">
        <v>74</v>
      </c>
      <c r="D56" s="4"/>
      <c r="E56" s="4"/>
      <c r="F56" s="4"/>
      <c r="G56">
        <v>2000</v>
      </c>
      <c r="H56">
        <v>1</v>
      </c>
      <c r="I56">
        <f>G56*H56</f>
        <v>2000</v>
      </c>
      <c r="J56" s="11">
        <v>274</v>
      </c>
      <c r="K56" s="23">
        <f t="shared" si="16"/>
        <v>274</v>
      </c>
    </row>
    <row r="57" spans="1:11" x14ac:dyDescent="0.25">
      <c r="A57" t="s">
        <v>83</v>
      </c>
      <c r="B57" s="15" t="s">
        <v>80</v>
      </c>
      <c r="C57" t="s">
        <v>74</v>
      </c>
      <c r="D57" s="4"/>
      <c r="E57" s="4"/>
      <c r="F57" s="4"/>
      <c r="G57">
        <v>250</v>
      </c>
      <c r="H57">
        <v>2</v>
      </c>
      <c r="I57">
        <f>G57*H57</f>
        <v>500</v>
      </c>
      <c r="J57" s="11">
        <v>50.9</v>
      </c>
      <c r="K57" s="23">
        <f>H57*J57</f>
        <v>101.8</v>
      </c>
    </row>
    <row r="58" spans="1:11" x14ac:dyDescent="0.25">
      <c r="A58" t="s">
        <v>83</v>
      </c>
      <c r="B58" s="14" t="s">
        <v>56</v>
      </c>
      <c r="D58" s="4"/>
      <c r="E58" s="4"/>
      <c r="F58" s="4"/>
      <c r="J58" s="11"/>
      <c r="K58" s="23"/>
    </row>
    <row r="59" spans="1:11" x14ac:dyDescent="0.25">
      <c r="A59" t="s">
        <v>83</v>
      </c>
      <c r="B59" s="14" t="s">
        <v>57</v>
      </c>
      <c r="D59" s="4"/>
      <c r="E59" s="4"/>
      <c r="F59" s="4"/>
      <c r="J59" s="11"/>
      <c r="K59" s="23"/>
    </row>
    <row r="60" spans="1:11" x14ac:dyDescent="0.25">
      <c r="A60" t="s">
        <v>83</v>
      </c>
      <c r="B60" s="14" t="s">
        <v>58</v>
      </c>
      <c r="D60" s="4"/>
      <c r="E60" s="4"/>
      <c r="F60" s="4"/>
      <c r="J60" s="11"/>
      <c r="K60" s="23"/>
    </row>
    <row r="61" spans="1:11" x14ac:dyDescent="0.25">
      <c r="B61" s="14" t="s">
        <v>92</v>
      </c>
    </row>
  </sheetData>
  <mergeCells count="1">
    <mergeCell ref="D4:F4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1C52-554E-49D8-AC37-18229C025D29}">
  <dimension ref="A1:A11"/>
  <sheetViews>
    <sheetView workbookViewId="0">
      <selection activeCell="A12" sqref="A12"/>
    </sheetView>
  </sheetViews>
  <sheetFormatPr defaultRowHeight="15" x14ac:dyDescent="0.25"/>
  <sheetData>
    <row r="1" spans="1:1" x14ac:dyDescent="0.25">
      <c r="A1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7" spans="1:1" x14ac:dyDescent="0.25">
      <c r="A7" t="s">
        <v>112</v>
      </c>
    </row>
    <row r="8" spans="1:1" x14ac:dyDescent="0.25">
      <c r="A8" t="s">
        <v>111</v>
      </c>
    </row>
    <row r="10" spans="1:1" x14ac:dyDescent="0.25">
      <c r="A10" t="s">
        <v>113</v>
      </c>
    </row>
    <row r="11" spans="1:1" x14ac:dyDescent="0.25">
      <c r="A11" t="s">
        <v>114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3DDF-3700-4B10-9F6C-9AE68A4A1939}">
  <dimension ref="A1:D17"/>
  <sheetViews>
    <sheetView topLeftCell="A2" workbookViewId="0">
      <selection activeCell="C16" sqref="C16"/>
    </sheetView>
  </sheetViews>
  <sheetFormatPr defaultRowHeight="15" x14ac:dyDescent="0.25"/>
  <cols>
    <col min="1" max="1" width="30.5703125" customWidth="1"/>
    <col min="2" max="2" width="7.5703125" bestFit="1" customWidth="1"/>
    <col min="3" max="3" width="12.28515625" customWidth="1"/>
  </cols>
  <sheetData>
    <row r="1" spans="1:4" x14ac:dyDescent="0.25">
      <c r="A1">
        <f>259.2/21.6</f>
        <v>11.999999999999998</v>
      </c>
      <c r="D1">
        <f>79.08/13.18</f>
        <v>6</v>
      </c>
    </row>
    <row r="4" spans="1:4" x14ac:dyDescent="0.25">
      <c r="A4" t="s">
        <v>24</v>
      </c>
      <c r="B4" t="s">
        <v>98</v>
      </c>
    </row>
    <row r="5" spans="1:4" x14ac:dyDescent="0.25">
      <c r="A5" t="s">
        <v>95</v>
      </c>
      <c r="C5">
        <v>55</v>
      </c>
    </row>
    <row r="6" spans="1:4" x14ac:dyDescent="0.25">
      <c r="A6" t="s">
        <v>96</v>
      </c>
      <c r="C6">
        <v>60</v>
      </c>
    </row>
    <row r="7" spans="1:4" x14ac:dyDescent="0.25">
      <c r="A7" t="s">
        <v>62</v>
      </c>
      <c r="C7">
        <v>20</v>
      </c>
    </row>
    <row r="8" spans="1:4" x14ac:dyDescent="0.25">
      <c r="A8" t="s">
        <v>149</v>
      </c>
      <c r="C8">
        <v>20</v>
      </c>
    </row>
    <row r="9" spans="1:4" x14ac:dyDescent="0.25">
      <c r="A9" t="s">
        <v>25</v>
      </c>
      <c r="C9">
        <v>25</v>
      </c>
    </row>
    <row r="10" spans="1:4" x14ac:dyDescent="0.25">
      <c r="A10" t="s">
        <v>97</v>
      </c>
      <c r="C10">
        <v>25</v>
      </c>
    </row>
    <row r="11" spans="1:4" x14ac:dyDescent="0.25">
      <c r="A11" t="s">
        <v>100</v>
      </c>
      <c r="C11">
        <v>15</v>
      </c>
    </row>
    <row r="12" spans="1:4" x14ac:dyDescent="0.25">
      <c r="A12" t="s">
        <v>49</v>
      </c>
      <c r="C12">
        <v>20</v>
      </c>
    </row>
    <row r="13" spans="1:4" x14ac:dyDescent="0.25">
      <c r="A13" t="s">
        <v>105</v>
      </c>
      <c r="C13">
        <v>15</v>
      </c>
    </row>
    <row r="14" spans="1:4" x14ac:dyDescent="0.25">
      <c r="A14" t="s">
        <v>17</v>
      </c>
      <c r="C14">
        <v>15</v>
      </c>
    </row>
    <row r="15" spans="1:4" x14ac:dyDescent="0.25">
      <c r="A15" t="s">
        <v>30</v>
      </c>
      <c r="C15">
        <v>20</v>
      </c>
    </row>
    <row r="16" spans="1:4" x14ac:dyDescent="0.25">
      <c r="A16" t="s">
        <v>26</v>
      </c>
      <c r="C16">
        <v>20</v>
      </c>
    </row>
    <row r="17" spans="1:3" x14ac:dyDescent="0.25">
      <c r="A17" t="s">
        <v>150</v>
      </c>
      <c r="C17" s="48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Inköpslista</vt:lpstr>
      <vt:lpstr>Fördelning arbetsuppgifter</vt:lpstr>
      <vt:lpstr>Arbetsschema</vt:lpstr>
      <vt:lpstr>Hällby</vt:lpstr>
      <vt:lpstr>Sammandrag försäljnings plan</vt:lpstr>
      <vt:lpstr>Att göra</vt:lpstr>
      <vt:lpstr>Prislista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Erik Wister</cp:lastModifiedBy>
  <cp:lastPrinted>2024-09-25T14:09:54Z</cp:lastPrinted>
  <dcterms:created xsi:type="dcterms:W3CDTF">2023-07-10T20:56:53Z</dcterms:created>
  <dcterms:modified xsi:type="dcterms:W3CDTF">2024-10-10T16:57:48Z</dcterms:modified>
</cp:coreProperties>
</file>