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ny\Dropbox\Arameisk Syrianska p05\"/>
    </mc:Choice>
  </mc:AlternateContent>
  <xr:revisionPtr revIDLastSave="0" documentId="13_ncr:1_{3C72338D-6596-410C-830A-915C737ADA5A}" xr6:coauthVersionLast="45" xr6:coauthVersionMax="45" xr10:uidLastSave="{00000000-0000-0000-0000-000000000000}"/>
  <bookViews>
    <workbookView xWindow="-108" yWindow="-108" windowWidth="23256" windowHeight="12576" tabRatio="854" xr2:uid="{9E8A5D97-A62F-413C-82B3-F20D17C8EE58}"/>
  </bookViews>
  <sheets>
    <sheet name="Sammanställning" sheetId="1" r:id="rId1"/>
    <sheet name="Lagkassa" sheetId="16" r:id="rId2"/>
    <sheet name="Blad2" sheetId="28" r:id="rId3"/>
    <sheet name="SHBkonto" sheetId="27" r:id="rId4"/>
    <sheet name="Sebastian Barazi" sheetId="3" r:id="rId5"/>
    <sheet name="Gabriel Botrus" sheetId="4" r:id="rId6"/>
    <sheet name="Simon Gofar" sheetId="18" r:id="rId7"/>
    <sheet name="Filipos Goudas" sheetId="17" r:id="rId8"/>
    <sheet name="Alex Haddad" sheetId="26" r:id="rId9"/>
    <sheet name="Elias Ilyasson" sheetId="5" r:id="rId10"/>
    <sheet name="Amadeus Jibrael" sheetId="6" r:id="rId11"/>
    <sheet name="Aleksej Kabro" sheetId="15" r:id="rId12"/>
    <sheet name="Kristian Korkis" sheetId="7" r:id="rId13"/>
    <sheet name="David Kulhan" sheetId="21" r:id="rId14"/>
    <sheet name="David Lahoud" sheetId="24" r:id="rId15"/>
    <sheet name="Giovanni Melki" sheetId="9" r:id="rId16"/>
    <sheet name="Sebastian Mourad" sheetId="10" r:id="rId17"/>
    <sheet name="Volkan Sensoy" sheetId="14" r:id="rId18"/>
    <sheet name="Hosip Youssef" sheetId="13" r:id="rId19"/>
    <sheet name="Josef Bahar" sheetId="2" r:id="rId20"/>
    <sheet name="Ali Al Haddad" sheetId="23" r:id="rId21"/>
    <sheet name="Ceasar Falk" sheetId="20" r:id="rId22"/>
    <sheet name="Hugo Lannemar" sheetId="8" r:id="rId23"/>
    <sheet name="Oscar Nygårds" sheetId="11" r:id="rId24"/>
    <sheet name="Leo Torres" sheetId="12" r:id="rId25"/>
    <sheet name="Tröjor" sheetId="22" r:id="rId26"/>
    <sheet name="SHB konto" sheetId="19" r:id="rId27"/>
    <sheet name="Blad1" sheetId="25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6" l="1"/>
  <c r="G14" i="11"/>
  <c r="C54" i="16"/>
  <c r="C1" i="24"/>
  <c r="C16" i="1"/>
  <c r="C1" i="21"/>
  <c r="C1" i="23"/>
  <c r="F42" i="16"/>
  <c r="C28" i="16"/>
  <c r="F47" i="16"/>
  <c r="G47" i="16" s="1"/>
  <c r="F46" i="16"/>
  <c r="F41" i="16"/>
  <c r="F40" i="16"/>
  <c r="D39" i="16"/>
  <c r="F39" i="16"/>
  <c r="F38" i="16"/>
  <c r="G39" i="16" s="1"/>
  <c r="C24" i="3"/>
  <c r="C34" i="16"/>
  <c r="F24" i="16"/>
  <c r="G27" i="16" s="1"/>
  <c r="F27" i="16"/>
  <c r="D26" i="16"/>
  <c r="F26" i="16" s="1"/>
  <c r="D25" i="16"/>
  <c r="F25" i="16"/>
  <c r="C23" i="16"/>
  <c r="C1" i="16" s="1"/>
  <c r="C4" i="1" s="1"/>
  <c r="F19" i="16"/>
  <c r="F17" i="16"/>
  <c r="F18" i="16"/>
  <c r="G19" i="16" s="1"/>
  <c r="C13" i="15"/>
  <c r="C14" i="14"/>
  <c r="C13" i="13"/>
  <c r="C14" i="12"/>
  <c r="C13" i="10"/>
  <c r="C14" i="9"/>
  <c r="C16" i="8"/>
  <c r="C15" i="7"/>
  <c r="C15" i="6"/>
  <c r="C17" i="5"/>
  <c r="C16" i="4"/>
  <c r="C11" i="17"/>
  <c r="C9" i="18"/>
  <c r="C14" i="3"/>
  <c r="C16" i="2"/>
  <c r="C6" i="17"/>
  <c r="C7" i="17"/>
  <c r="C8" i="17"/>
  <c r="C12" i="15"/>
  <c r="C12" i="14"/>
  <c r="C12" i="13"/>
  <c r="C13" i="12"/>
  <c r="C15" i="11"/>
  <c r="C12" i="10"/>
  <c r="C13" i="9"/>
  <c r="C14" i="8"/>
  <c r="C13" i="7"/>
  <c r="C13" i="6"/>
  <c r="C15" i="5"/>
  <c r="C13" i="4"/>
  <c r="C8" i="18"/>
  <c r="C12" i="3"/>
  <c r="C14" i="2"/>
  <c r="C10" i="15"/>
  <c r="C11" i="15"/>
  <c r="C10" i="3"/>
  <c r="C11" i="3"/>
  <c r="C11" i="12"/>
  <c r="C12" i="12"/>
  <c r="C10" i="14"/>
  <c r="C11" i="14"/>
  <c r="C10" i="13"/>
  <c r="C13" i="11"/>
  <c r="C10" i="10"/>
  <c r="C11" i="9"/>
  <c r="C12" i="8"/>
  <c r="C11" i="7"/>
  <c r="C11" i="6"/>
  <c r="C13" i="5"/>
  <c r="C11" i="4"/>
  <c r="C6" i="18"/>
  <c r="C12" i="2"/>
  <c r="C1" i="2" s="1"/>
  <c r="N18" i="19"/>
  <c r="C11" i="13"/>
  <c r="C11" i="10"/>
  <c r="C12" i="9"/>
  <c r="C13" i="8"/>
  <c r="C12" i="7"/>
  <c r="C12" i="6"/>
  <c r="C14" i="5"/>
  <c r="C12" i="4"/>
  <c r="C7" i="18"/>
  <c r="C13" i="2"/>
  <c r="C11" i="11"/>
  <c r="C8" i="2"/>
  <c r="C7" i="5"/>
  <c r="C15" i="1"/>
  <c r="C20" i="17" l="1"/>
  <c r="C22" i="9"/>
  <c r="C1" i="9" s="1"/>
  <c r="C17" i="1" s="1"/>
  <c r="C22" i="12"/>
  <c r="C1" i="12" s="1"/>
  <c r="C25" i="3"/>
  <c r="C22" i="7"/>
  <c r="C23" i="4"/>
  <c r="C25" i="11"/>
  <c r="C22" i="14"/>
  <c r="C24" i="13"/>
  <c r="C25" i="6"/>
  <c r="C17" i="15"/>
  <c r="C1" i="15" s="1"/>
  <c r="C13" i="1" s="1"/>
  <c r="C20" i="18"/>
  <c r="C6" i="26"/>
  <c r="C25" i="8"/>
  <c r="C13" i="20"/>
  <c r="C1" i="14"/>
  <c r="C19" i="1" s="1"/>
  <c r="C21" i="13"/>
  <c r="C20" i="9"/>
  <c r="C21" i="3"/>
  <c r="C1" i="3" s="1"/>
  <c r="C6" i="1" s="1"/>
  <c r="C19" i="14"/>
  <c r="C21" i="6"/>
  <c r="C1" i="6" s="1"/>
  <c r="C12" i="1" s="1"/>
  <c r="C20" i="12"/>
  <c r="C21" i="4"/>
  <c r="C16" i="18"/>
  <c r="C1" i="18" s="1"/>
  <c r="C8" i="1" s="1"/>
  <c r="C10" i="20"/>
  <c r="C1" i="20" s="1"/>
  <c r="C18" i="10"/>
  <c r="C22" i="8"/>
  <c r="C16" i="17"/>
  <c r="C1" i="17" s="1"/>
  <c r="C9" i="1" s="1"/>
  <c r="C20" i="7"/>
  <c r="C1" i="7" s="1"/>
  <c r="C14" i="1" s="1"/>
  <c r="C21" i="11"/>
  <c r="C1" i="11" s="1"/>
  <c r="C23" i="5"/>
  <c r="C1" i="13"/>
  <c r="C20" i="1" s="1"/>
  <c r="C26" i="3"/>
  <c r="C21" i="18"/>
  <c r="C23" i="12"/>
  <c r="C24" i="9"/>
  <c r="C20" i="10"/>
  <c r="C22" i="17"/>
  <c r="C25" i="13"/>
  <c r="C27" i="8"/>
  <c r="C24" i="7"/>
  <c r="C25" i="4"/>
  <c r="C28" i="6"/>
  <c r="C5" i="26"/>
  <c r="C1" i="26" s="1"/>
  <c r="C10" i="1" s="1"/>
  <c r="C24" i="5"/>
  <c r="C1" i="5"/>
  <c r="C11" i="1" s="1"/>
  <c r="C1" i="4" l="1"/>
  <c r="C7" i="1" s="1"/>
  <c r="C3" i="1" s="1"/>
  <c r="C1" i="8"/>
  <c r="C1" i="10"/>
  <c r="C18" i="1" s="1"/>
</calcChain>
</file>

<file path=xl/sharedStrings.xml><?xml version="1.0" encoding="utf-8"?>
<sst xmlns="http://schemas.openxmlformats.org/spreadsheetml/2006/main" count="1335" uniqueCount="268">
  <si>
    <t>Saldo</t>
  </si>
  <si>
    <t>Insättning</t>
  </si>
  <si>
    <t>Transaktioner</t>
  </si>
  <si>
    <t>Saldo på kontot</t>
  </si>
  <si>
    <t>Josef Bahar</t>
  </si>
  <si>
    <t>Sebastian Barazi</t>
  </si>
  <si>
    <t>Gabriel Botrus</t>
  </si>
  <si>
    <t>Elias Ilyasson</t>
  </si>
  <si>
    <t>Amadeus Jibrael</t>
  </si>
  <si>
    <t>Kristin Korkis</t>
  </si>
  <si>
    <t>Hugo Lannemar</t>
  </si>
  <si>
    <t>Giovanni Melki</t>
  </si>
  <si>
    <t>Oscar Nygårds</t>
  </si>
  <si>
    <t>Leo Torres</t>
  </si>
  <si>
    <t>Hosip Youssef</t>
  </si>
  <si>
    <t>Volkan Sensoy</t>
  </si>
  <si>
    <t>Lunch Åland</t>
  </si>
  <si>
    <t xml:space="preserve">Lunch Åland </t>
  </si>
  <si>
    <t>Gemensam lagkassa</t>
  </si>
  <si>
    <t>Future cup anmälan</t>
  </si>
  <si>
    <t xml:space="preserve">Insättning </t>
  </si>
  <si>
    <t>Insattning</t>
  </si>
  <si>
    <t>Café Swish</t>
  </si>
  <si>
    <t>Charbel inköp</t>
  </si>
  <si>
    <t>Inköp ers</t>
  </si>
  <si>
    <t>Kontanter Café</t>
  </si>
  <si>
    <t>Betalning domare</t>
  </si>
  <si>
    <t>Domarersättnig</t>
  </si>
  <si>
    <t>Justering kassa</t>
  </si>
  <si>
    <t>Snöboll cup anmälan</t>
  </si>
  <si>
    <t>EskilsCup anmälan</t>
  </si>
  <si>
    <t>Hotell Future förhandsbet</t>
  </si>
  <si>
    <t>Novemberpokalen</t>
  </si>
  <si>
    <t>Novemberpokaken utlägg</t>
  </si>
  <si>
    <t>Utlägg Göteborghotell</t>
  </si>
  <si>
    <t>insättning</t>
  </si>
  <si>
    <t>Sebastian Mourad</t>
  </si>
  <si>
    <t>Leo novemberpokalen</t>
  </si>
  <si>
    <t>novemberpokalen</t>
  </si>
  <si>
    <t>Mat Haninge</t>
  </si>
  <si>
    <t>Domare Haninge</t>
  </si>
  <si>
    <t>Saldo Josef Bahar</t>
  </si>
  <si>
    <t>Saldo Sebastian Barazi</t>
  </si>
  <si>
    <t>Saldo Simon</t>
  </si>
  <si>
    <t>Saldo Filipos Goudas</t>
  </si>
  <si>
    <t>Saldo Gabriel Botrus</t>
  </si>
  <si>
    <t>Saldo Elias Ilyasson</t>
  </si>
  <si>
    <t>Saldo Amadeus Jibrael</t>
  </si>
  <si>
    <t>Saldo Kristian Korkis</t>
  </si>
  <si>
    <t>Saldo Hugo Lannemar</t>
  </si>
  <si>
    <t>Saldo Giovanni Melki</t>
  </si>
  <si>
    <t>Saldo Sebastian Mourad</t>
  </si>
  <si>
    <t>Saldo Oscar Nygårds</t>
  </si>
  <si>
    <t>Saldo Leo Torres</t>
  </si>
  <si>
    <t>Saldo Hosip Youssef</t>
  </si>
  <si>
    <t>Saldo Volkan Sensoy</t>
  </si>
  <si>
    <t>Saldo Aleksej Kabro</t>
  </si>
  <si>
    <r>
      <rPr>
        <b/>
        <sz val="11"/>
        <color theme="1"/>
        <rFont val="Calibri"/>
        <family val="2"/>
        <scheme val="minor"/>
      </rPr>
      <t>070 3093415</t>
    </r>
    <r>
      <rPr>
        <sz val="11"/>
        <color theme="1"/>
        <rFont val="Calibri"/>
        <family val="2"/>
        <scheme val="minor"/>
      </rPr>
      <t xml:space="preserve"> (Mikael Nygårds)</t>
    </r>
  </si>
  <si>
    <r>
      <t>I</t>
    </r>
    <r>
      <rPr>
        <b/>
        <sz val="11"/>
        <color theme="1"/>
        <rFont val="Calibri"/>
        <family val="2"/>
        <scheme val="minor"/>
      </rPr>
      <t xml:space="preserve">nsättning till </t>
    </r>
  </si>
  <si>
    <t>Uttag</t>
  </si>
  <si>
    <t>Filipos Goudas</t>
  </si>
  <si>
    <t>Järfälla Cup</t>
  </si>
  <si>
    <t>Reskontradatum</t>
  </si>
  <si>
    <t>Transaktionsdatum</t>
  </si>
  <si>
    <t>Text</t>
  </si>
  <si>
    <t>Belopp</t>
  </si>
  <si>
    <t>Oscar AS</t>
  </si>
  <si>
    <t>Olearys Haning</t>
  </si>
  <si>
    <t>Järfällacup</t>
  </si>
  <si>
    <t>YOUSSEF,DIMA</t>
  </si>
  <si>
    <t>NISSAN,LAMYAA</t>
  </si>
  <si>
    <t>NELI BOYAJYAN</t>
  </si>
  <si>
    <t>JULIA KABRO</t>
  </si>
  <si>
    <t>SENSOY,ERDOGAN</t>
  </si>
  <si>
    <t>Samir Botrus</t>
  </si>
  <si>
    <t>SAMI BARAZI</t>
  </si>
  <si>
    <t>KORKIS,FAHAD</t>
  </si>
  <si>
    <t>CHARBEL JIBRAE</t>
  </si>
  <si>
    <t>BAHAR TOMAS</t>
  </si>
  <si>
    <t>Jonatan Lannem</t>
  </si>
  <si>
    <t>Oscar</t>
  </si>
  <si>
    <t>Benny Slottebo</t>
  </si>
  <si>
    <t>AL NASSER,IZZE</t>
  </si>
  <si>
    <t>Figge Falk</t>
  </si>
  <si>
    <t>Nygårds</t>
  </si>
  <si>
    <t>FREDRIK EKLÖF</t>
  </si>
  <si>
    <t>TORRES,JOFFRE</t>
  </si>
  <si>
    <t>Göteborgs Fotb</t>
  </si>
  <si>
    <t>NABIL KABRO</t>
  </si>
  <si>
    <t>DIMA YOUSSEF</t>
  </si>
  <si>
    <t>Kristian</t>
  </si>
  <si>
    <t>GABRIEL ASSO</t>
  </si>
  <si>
    <t>Sebbe M</t>
  </si>
  <si>
    <t>Giovanni</t>
  </si>
  <si>
    <t>Hosip</t>
  </si>
  <si>
    <t>Aleksej</t>
  </si>
  <si>
    <t>Volkan</t>
  </si>
  <si>
    <t>Gabriel B</t>
  </si>
  <si>
    <t>Sebbe B</t>
  </si>
  <si>
    <t>Amadeus</t>
  </si>
  <si>
    <t>Josef</t>
  </si>
  <si>
    <t>Hugo</t>
  </si>
  <si>
    <t>Cafe</t>
  </si>
  <si>
    <t>Leo</t>
  </si>
  <si>
    <t>Lagkasssa</t>
  </si>
  <si>
    <t>Eskiklcupen</t>
  </si>
  <si>
    <t>Swish</t>
  </si>
  <si>
    <t>Medicinväska</t>
  </si>
  <si>
    <t>Julkalender</t>
  </si>
  <si>
    <t>Kalendrar</t>
  </si>
  <si>
    <t>Dalecarlia</t>
  </si>
  <si>
    <t>Julkalendrar</t>
  </si>
  <si>
    <t>Domare Segeltorp</t>
  </si>
  <si>
    <t>Domarutlägg Segeltorp</t>
  </si>
  <si>
    <t>julkalender</t>
  </si>
  <si>
    <t>julkalendern</t>
  </si>
  <si>
    <t>Boende Borlänge</t>
  </si>
  <si>
    <t>Julkaldrar</t>
  </si>
  <si>
    <t>Betalning kalendrar</t>
  </si>
  <si>
    <t>Simon Gofar</t>
  </si>
  <si>
    <t>Kalendrar insättning</t>
  </si>
  <si>
    <t>Boxning 14 jan</t>
  </si>
  <si>
    <t>Inbetalning</t>
  </si>
  <si>
    <t>Utbetalning</t>
  </si>
  <si>
    <t>domare Järfälla</t>
  </si>
  <si>
    <t>Ceasar Falk</t>
  </si>
  <si>
    <t>EM-kvalsbiljetter</t>
  </si>
  <si>
    <t>Karslundscupen</t>
  </si>
  <si>
    <t>Karslundscupen 17 deltagarav</t>
  </si>
  <si>
    <t>kostnad/spelare</t>
  </si>
  <si>
    <t>#spelare</t>
  </si>
  <si>
    <t>Lagkassa Januari</t>
  </si>
  <si>
    <t>Saldo David</t>
  </si>
  <si>
    <t>David Kulhan</t>
  </si>
  <si>
    <t>från spelarkonton</t>
  </si>
  <si>
    <t>Hotell Karlsund</t>
  </si>
  <si>
    <r>
      <rPr>
        <b/>
        <sz val="12"/>
        <color theme="1"/>
        <rFont val="Calibri"/>
        <family val="2"/>
        <scheme val="minor"/>
      </rPr>
      <t>070 3093415</t>
    </r>
    <r>
      <rPr>
        <sz val="12"/>
        <color theme="1"/>
        <rFont val="Calibri"/>
        <family val="2"/>
        <scheme val="minor"/>
      </rPr>
      <t xml:space="preserve"> (Mikael Nygårds)</t>
    </r>
  </si>
  <si>
    <t>XL youth</t>
  </si>
  <si>
    <t>M men</t>
  </si>
  <si>
    <t>Saldo Ceasar Falk</t>
  </si>
  <si>
    <t>Storlek</t>
  </si>
  <si>
    <t>Spelare</t>
  </si>
  <si>
    <t>Röd</t>
  </si>
  <si>
    <t>Extra 1</t>
  </si>
  <si>
    <t>Extra 2</t>
  </si>
  <si>
    <t>Extra 3</t>
  </si>
  <si>
    <t>Extra 4</t>
  </si>
  <si>
    <t>Extra 5</t>
  </si>
  <si>
    <t>1 Svart</t>
  </si>
  <si>
    <t>99 vit</t>
  </si>
  <si>
    <t>Målvaktströja</t>
  </si>
  <si>
    <t>Målvakt 2</t>
  </si>
  <si>
    <t>bowling</t>
  </si>
  <si>
    <t>mat Asso</t>
  </si>
  <si>
    <t>Insättning Örebro</t>
  </si>
  <si>
    <t>Futurecup deltagaravg</t>
  </si>
  <si>
    <t>Future deltagarav</t>
  </si>
  <si>
    <t>Insättning Jonathan</t>
  </si>
  <si>
    <t>boxning 31 jan</t>
  </si>
  <si>
    <t>David Lahoud</t>
  </si>
  <si>
    <t>Futurecup hotell1</t>
  </si>
  <si>
    <t>Futurecup hotell2</t>
  </si>
  <si>
    <t>Saldo David L</t>
  </si>
  <si>
    <t>Future cup</t>
  </si>
  <si>
    <t>Lagkassa Feb+Mars</t>
  </si>
  <si>
    <t>Tröja</t>
  </si>
  <si>
    <t>2019-04018</t>
  </si>
  <si>
    <t>Mat Asso</t>
  </si>
  <si>
    <t>Pizza, kebab</t>
  </si>
  <si>
    <t>Kebaberia</t>
  </si>
  <si>
    <t>Sami utlägg</t>
  </si>
  <si>
    <t>Charbel utlägg</t>
  </si>
  <si>
    <t>Mikael Diesel</t>
  </si>
  <si>
    <t>Asso utlägg frukt 591</t>
  </si>
  <si>
    <t>Mikael Diesel+park</t>
  </si>
  <si>
    <t>Dalecarlia anmälan</t>
  </si>
  <si>
    <t>Till lagkassa</t>
  </si>
  <si>
    <t>Josef spons</t>
  </si>
  <si>
    <t>Diff</t>
  </si>
  <si>
    <t>Total Cup kostnad/spelare</t>
  </si>
  <si>
    <t>Jonathan sponsring</t>
  </si>
  <si>
    <t>Boende Borlänge 2</t>
  </si>
  <si>
    <t>Mat Asso 16/3</t>
  </si>
  <si>
    <t>Diesel Mikael</t>
  </si>
  <si>
    <t>Diesel o korr</t>
  </si>
  <si>
    <t>Kebab+pizza</t>
  </si>
  <si>
    <t>Kebab</t>
  </si>
  <si>
    <t>Scandic</t>
  </si>
  <si>
    <t>SETRAK YOUSSEF</t>
  </si>
  <si>
    <t>ROBERT KULHAN</t>
  </si>
  <si>
    <t>GOUDAS,SILVI</t>
  </si>
  <si>
    <t>TECLE,ASMERET</t>
  </si>
  <si>
    <t>Camilla Grøn F</t>
  </si>
  <si>
    <t>Hotell Örebro</t>
  </si>
  <si>
    <t>Asso mat</t>
  </si>
  <si>
    <t>Utsiktens Boll</t>
  </si>
  <si>
    <t>Bowling</t>
  </si>
  <si>
    <t>Boxning 31 jan</t>
  </si>
  <si>
    <t>KARLSLUNDS IF</t>
  </si>
  <si>
    <t>Fotbollsbiljet</t>
  </si>
  <si>
    <t>VIVIANNE BARAZ</t>
  </si>
  <si>
    <t>Domare</t>
  </si>
  <si>
    <t>Boxning 17 jan</t>
  </si>
  <si>
    <t>Benjamin Ilyas</t>
  </si>
  <si>
    <t>GOFAR,SARA</t>
  </si>
  <si>
    <t>sifferbo</t>
  </si>
  <si>
    <t>IK Brage (DC 2</t>
  </si>
  <si>
    <t>ESKILSMINNE ID</t>
  </si>
  <si>
    <t>Filip</t>
  </si>
  <si>
    <t>Kalender</t>
  </si>
  <si>
    <t>Elias</t>
  </si>
  <si>
    <t>FutureCup</t>
  </si>
  <si>
    <t>KarlslundsCup</t>
  </si>
  <si>
    <t>David K</t>
  </si>
  <si>
    <t>Simon</t>
  </si>
  <si>
    <t>Sebastian B</t>
  </si>
  <si>
    <t>Ceasar</t>
  </si>
  <si>
    <t>Alexej</t>
  </si>
  <si>
    <t>Hosip?</t>
  </si>
  <si>
    <r>
      <t>Swish-I</t>
    </r>
    <r>
      <rPr>
        <b/>
        <sz val="12"/>
        <color theme="1"/>
        <rFont val="Calibri"/>
        <family val="2"/>
        <scheme val="minor"/>
      </rPr>
      <t xml:space="preserve">nsättning till </t>
    </r>
  </si>
  <si>
    <t>Boende Borlänge 3</t>
  </si>
  <si>
    <t>Eskilscupen</t>
  </si>
  <si>
    <t>Utlägg</t>
  </si>
  <si>
    <t>Utlägg Charbel</t>
  </si>
  <si>
    <t>Eskilscupen anmälan</t>
  </si>
  <si>
    <t>Boende Eskilscupen</t>
  </si>
  <si>
    <t>Saldo Alex</t>
  </si>
  <si>
    <t>Alex Haddad</t>
  </si>
  <si>
    <t>Alexej dispens</t>
  </si>
  <si>
    <t>uttag</t>
  </si>
  <si>
    <t>Mourad dalecarlia</t>
  </si>
  <si>
    <t>Aleksej Kabro</t>
  </si>
  <si>
    <t>Mat borlänge</t>
  </si>
  <si>
    <t>Mat Borlänge</t>
  </si>
  <si>
    <t>Vintercupen</t>
  </si>
  <si>
    <t>Asso utlägg Borlänge</t>
  </si>
  <si>
    <t>insättning dispens</t>
  </si>
  <si>
    <t>Lagkassa April-Juni</t>
  </si>
  <si>
    <t>mat Dalecarlia</t>
  </si>
  <si>
    <t>Vintercup AS05</t>
  </si>
  <si>
    <t>Ali Spelarkont</t>
  </si>
  <si>
    <t>Fadi Haddad</t>
  </si>
  <si>
    <t>Oscar uttag as</t>
  </si>
  <si>
    <t>RAFID AL-HADDA</t>
  </si>
  <si>
    <t>Gustav Marin</t>
  </si>
  <si>
    <t>MARIN,GUSTAV</t>
  </si>
  <si>
    <t>Dalec boende3</t>
  </si>
  <si>
    <t>Dalecarlia bo2</t>
  </si>
  <si>
    <t>Vintercup</t>
  </si>
  <si>
    <t>Ali</t>
  </si>
  <si>
    <t>Alex</t>
  </si>
  <si>
    <t>Fel</t>
  </si>
  <si>
    <t>Eskilscup</t>
  </si>
  <si>
    <t>4726 Asso, 3312 Alex, 2181 Ama, 357 Barazi, 374 Hugo, 599 Kristian</t>
  </si>
  <si>
    <t>Kristian Korkis</t>
  </si>
  <si>
    <t>Mat Dalecarlia Assoutl</t>
  </si>
  <si>
    <t>Mat och utlägg Eskilscupen</t>
  </si>
  <si>
    <t>Utlägg Eskil</t>
  </si>
  <si>
    <t>lagkassa</t>
  </si>
  <si>
    <t>Alexej Dalecarlia</t>
  </si>
  <si>
    <t>Diff Leo</t>
  </si>
  <si>
    <t>Lagkassa</t>
  </si>
  <si>
    <t>Domare Santan*4</t>
  </si>
  <si>
    <t>David lagkassa</t>
  </si>
  <si>
    <t>utrag</t>
  </si>
  <si>
    <t>minibusar</t>
  </si>
  <si>
    <t>domare*2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</si>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</sst>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#,##0_ ;[Red]\-#,##0\ "/>
    <numFmt numFmtId="166" formatCode="0.00_ ;[Red]\-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14" fontId="0" fillId="0" borderId="0" xfId="0" applyNumberFormat="1"/>
    <xf numFmtId="0" fontId="1" fillId="0" borderId="0" xfId="0" applyFont="1"/>
    <xf numFmtId="38" fontId="0" fillId="0" borderId="0" xfId="0" applyNumberFormat="1"/>
    <xf numFmtId="38" fontId="1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wrapText="1"/>
    </xf>
    <xf numFmtId="165" fontId="1" fillId="0" borderId="0" xfId="0" applyNumberFormat="1" applyFont="1"/>
    <xf numFmtId="165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1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3" fontId="1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8" fillId="0" borderId="0" xfId="1" applyFont="1"/>
    <xf numFmtId="0" fontId="5" fillId="0" borderId="0" xfId="1"/>
    <xf numFmtId="166" fontId="0" fillId="0" borderId="0" xfId="0" applyNumberFormat="1"/>
    <xf numFmtId="0" fontId="0" fillId="0" borderId="0" xfId="0" applyFont="1" applyAlignment="1">
      <alignment horizontal="center"/>
    </xf>
    <xf numFmtId="164" fontId="6" fillId="0" borderId="0" xfId="0" applyNumberFormat="1" applyFont="1"/>
    <xf numFmtId="0" fontId="9" fillId="4" borderId="0" xfId="0" applyFont="1" applyFill="1" applyAlignment="1">
      <alignment vertical="center" wrapText="1"/>
    </xf>
    <xf numFmtId="0" fontId="5" fillId="4" borderId="0" xfId="1" applyFill="1" applyAlignment="1">
      <alignment vertical="center" wrapText="1"/>
    </xf>
    <xf numFmtId="0" fontId="9" fillId="4" borderId="0" xfId="0" applyFont="1" applyFill="1" applyAlignment="1">
      <alignment horizontal="right" vertical="center" wrapText="1"/>
    </xf>
    <xf numFmtId="14" fontId="10" fillId="3" borderId="0" xfId="0" applyNumberFormat="1" applyFont="1" applyFill="1" applyAlignment="1">
      <alignment vertical="center"/>
    </xf>
    <xf numFmtId="14" fontId="5" fillId="3" borderId="0" xfId="1" applyNumberForma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14" fontId="10" fillId="2" borderId="0" xfId="0" applyNumberFormat="1" applyFont="1" applyFill="1" applyAlignment="1">
      <alignment vertical="center"/>
    </xf>
    <xf numFmtId="14" fontId="5" fillId="2" borderId="0" xfId="1" applyNumberForma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4" fontId="10" fillId="2" borderId="0" xfId="0" applyNumberFormat="1" applyFont="1" applyFill="1" applyAlignment="1">
      <alignment horizontal="right" vertical="center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0" fontId="0" fillId="5" borderId="0" xfId="0" applyFill="1"/>
    <xf numFmtId="14" fontId="0" fillId="5" borderId="0" xfId="0" applyNumberFormat="1" applyFill="1"/>
    <xf numFmtId="165" fontId="0" fillId="0" borderId="0" xfId="0" applyNumberFormat="1" applyFont="1"/>
    <xf numFmtId="165" fontId="0" fillId="5" borderId="0" xfId="0" applyNumberFormat="1" applyFill="1"/>
    <xf numFmtId="165" fontId="0" fillId="0" borderId="0" xfId="0" quotePrefix="1" applyNumberForma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26" Type="http://schemas.openxmlformats.org/officeDocument/2006/relationships/hyperlink" Target="https://secure.handelsbanken.se/bb/seip/servlet/UASipko?&amp;random=199531" TargetMode="External"/><Relationship Id="rId117" Type="http://schemas.openxmlformats.org/officeDocument/2006/relationships/hyperlink" Target="https://secure.handelsbanken.se/bb/seip/servlet/UASipko?&amp;random=199531" TargetMode="External"/><Relationship Id="rId21" Type="http://schemas.openxmlformats.org/officeDocument/2006/relationships/hyperlink" Target="https://secure.handelsbanken.se/bb/seip/servlet/UASipko?&amp;random=199531" TargetMode="External"/><Relationship Id="rId42" Type="http://schemas.openxmlformats.org/officeDocument/2006/relationships/hyperlink" Target="https://secure.handelsbanken.se/bb/seip/servlet/UASipko?&amp;random=199531" TargetMode="External"/><Relationship Id="rId47" Type="http://schemas.openxmlformats.org/officeDocument/2006/relationships/hyperlink" Target="https://secure.handelsbanken.se/bb/seip/servlet/UASipko?&amp;random=199531" TargetMode="External"/><Relationship Id="rId63" Type="http://schemas.openxmlformats.org/officeDocument/2006/relationships/hyperlink" Target="https://secure.handelsbanken.se/bb/seip/servlet/UASipko?&amp;random=199531" TargetMode="External"/><Relationship Id="rId68" Type="http://schemas.openxmlformats.org/officeDocument/2006/relationships/hyperlink" Target="https://secure.handelsbanken.se/bb/seip/servlet/UASipko?&amp;random=199531" TargetMode="External"/><Relationship Id="rId84" Type="http://schemas.openxmlformats.org/officeDocument/2006/relationships/hyperlink" Target="https://secure.handelsbanken.se/bb/seip/servlet/UASipko?&amp;random=199531" TargetMode="External"/><Relationship Id="rId89" Type="http://schemas.openxmlformats.org/officeDocument/2006/relationships/hyperlink" Target="https://secure.handelsbanken.se/bb/seip/servlet/UASipko?&amp;random=199531" TargetMode="External"/><Relationship Id="rId112" Type="http://schemas.openxmlformats.org/officeDocument/2006/relationships/hyperlink" Target="https://secure.handelsbanken.se/bb/seip/servlet/UASipko?&amp;random=199531" TargetMode="External"/><Relationship Id="rId133" Type="http://schemas.openxmlformats.org/officeDocument/2006/relationships/hyperlink" Target="https://secure.handelsbanken.se/bb/seip/servlet/UASipko?&amp;random=494346" TargetMode="External"/><Relationship Id="rId138" Type="http://schemas.openxmlformats.org/officeDocument/2006/relationships/hyperlink" Target="https://secure.handelsbanken.se/bb/seip/servlet/UASipko?&amp;random=494346" TargetMode="External"/><Relationship Id="rId154" Type="http://schemas.openxmlformats.org/officeDocument/2006/relationships/hyperlink" Target="https://secure.handelsbanken.se/bb/seip/servlet/UASipko?&amp;random=494346" TargetMode="External"/><Relationship Id="rId159" Type="http://schemas.openxmlformats.org/officeDocument/2006/relationships/printerSettings" Target="../printerSettings/printerSettings9.bin"/><Relationship Id="rId16" Type="http://schemas.openxmlformats.org/officeDocument/2006/relationships/hyperlink" Target="https://secure.handelsbanken.se/bb/seip/servlet/UASipko?&amp;random=199531" TargetMode="External"/><Relationship Id="rId107" Type="http://schemas.openxmlformats.org/officeDocument/2006/relationships/hyperlink" Target="https://secure.handelsbanken.se/bb/seip/servlet/UASipko?&amp;random=199531" TargetMode="External"/><Relationship Id="rId11" Type="http://schemas.openxmlformats.org/officeDocument/2006/relationships/hyperlink" Target="https://secure.handelsbanken.se/bb/seip/servlet/UASipko?&amp;random=199531" TargetMode="External"/><Relationship Id="rId32" Type="http://schemas.openxmlformats.org/officeDocument/2006/relationships/hyperlink" Target="https://secure.handelsbanken.se/bb/seip/servlet/UASipko?&amp;random=199531" TargetMode="External"/><Relationship Id="rId37" Type="http://schemas.openxmlformats.org/officeDocument/2006/relationships/hyperlink" Target="https://secure.handelsbanken.se/bb/seip/servlet/UASipko?&amp;random=199531" TargetMode="External"/><Relationship Id="rId53" Type="http://schemas.openxmlformats.org/officeDocument/2006/relationships/hyperlink" Target="https://secure.handelsbanken.se/bb/seip/servlet/UASipko?&amp;random=199531" TargetMode="External"/><Relationship Id="rId58" Type="http://schemas.openxmlformats.org/officeDocument/2006/relationships/hyperlink" Target="https://secure.handelsbanken.se/bb/seip/servlet/UASipko?&amp;random=199531" TargetMode="External"/><Relationship Id="rId74" Type="http://schemas.openxmlformats.org/officeDocument/2006/relationships/hyperlink" Target="https://secure.handelsbanken.se/bb/seip/servlet/UASipko?&amp;random=199531" TargetMode="External"/><Relationship Id="rId79" Type="http://schemas.openxmlformats.org/officeDocument/2006/relationships/hyperlink" Target="https://secure.handelsbanken.se/bb/seip/servlet/UASipko?&amp;random=199531" TargetMode="External"/><Relationship Id="rId102" Type="http://schemas.openxmlformats.org/officeDocument/2006/relationships/hyperlink" Target="https://secure.handelsbanken.se/bb/seip/servlet/UASipko?&amp;random=199531" TargetMode="External"/><Relationship Id="rId123" Type="http://schemas.openxmlformats.org/officeDocument/2006/relationships/hyperlink" Target="https://secure.handelsbanken.se/bb/seip/servlet/UASipko?&amp;random=199531" TargetMode="External"/><Relationship Id="rId128" Type="http://schemas.openxmlformats.org/officeDocument/2006/relationships/hyperlink" Target="https://secure.handelsbanken.se/bb/seip/servlet/UASipko?&amp;random=494346" TargetMode="External"/><Relationship Id="rId144" Type="http://schemas.openxmlformats.org/officeDocument/2006/relationships/hyperlink" Target="https://secure.handelsbanken.se/bb/seip/servlet/UASipko?&amp;random=494346" TargetMode="External"/><Relationship Id="rId149" Type="http://schemas.openxmlformats.org/officeDocument/2006/relationships/hyperlink" Target="https://secure.handelsbanken.se/bb/seip/servlet/UASipko?&amp;random=494346" TargetMode="External"/><Relationship Id="rId5" Type="http://schemas.openxmlformats.org/officeDocument/2006/relationships/hyperlink" Target="https://secure.handelsbanken.se/bb/seip/servlet/UASipko?&amp;random=199531" TargetMode="External"/><Relationship Id="rId90" Type="http://schemas.openxmlformats.org/officeDocument/2006/relationships/hyperlink" Target="https://secure.handelsbanken.se/bb/seip/servlet/UASipko?&amp;random=199531" TargetMode="External"/><Relationship Id="rId95" Type="http://schemas.openxmlformats.org/officeDocument/2006/relationships/hyperlink" Target="https://secure.handelsbanken.se/bb/seip/servlet/UASipko?&amp;random=199531" TargetMode="External"/><Relationship Id="rId22" Type="http://schemas.openxmlformats.org/officeDocument/2006/relationships/hyperlink" Target="https://secure.handelsbanken.se/bb/seip/servlet/UASipko?&amp;random=199531" TargetMode="External"/><Relationship Id="rId27" Type="http://schemas.openxmlformats.org/officeDocument/2006/relationships/hyperlink" Target="https://secure.handelsbanken.se/bb/seip/servlet/UASipko?&amp;random=199531" TargetMode="External"/><Relationship Id="rId43" Type="http://schemas.openxmlformats.org/officeDocument/2006/relationships/hyperlink" Target="https://secure.handelsbanken.se/bb/seip/servlet/UASipko?&amp;random=199531" TargetMode="External"/><Relationship Id="rId48" Type="http://schemas.openxmlformats.org/officeDocument/2006/relationships/hyperlink" Target="https://secure.handelsbanken.se/bb/seip/servlet/UASipko?&amp;random=199531" TargetMode="External"/><Relationship Id="rId64" Type="http://schemas.openxmlformats.org/officeDocument/2006/relationships/hyperlink" Target="https://secure.handelsbanken.se/bb/seip/servlet/UASipko?&amp;random=199531" TargetMode="External"/><Relationship Id="rId69" Type="http://schemas.openxmlformats.org/officeDocument/2006/relationships/hyperlink" Target="https://secure.handelsbanken.se/bb/seip/servlet/UASipko?&amp;random=199531" TargetMode="External"/><Relationship Id="rId113" Type="http://schemas.openxmlformats.org/officeDocument/2006/relationships/hyperlink" Target="https://secure.handelsbanken.se/bb/seip/servlet/UASipko?&amp;random=199531" TargetMode="External"/><Relationship Id="rId118" Type="http://schemas.openxmlformats.org/officeDocument/2006/relationships/hyperlink" Target="https://secure.handelsbanken.se/bb/seip/servlet/UASipko?&amp;random=199531" TargetMode="External"/><Relationship Id="rId134" Type="http://schemas.openxmlformats.org/officeDocument/2006/relationships/hyperlink" Target="https://secure.handelsbanken.se/bb/seip/servlet/UASipko?&amp;random=494346" TargetMode="External"/><Relationship Id="rId139" Type="http://schemas.openxmlformats.org/officeDocument/2006/relationships/hyperlink" Target="https://secure.handelsbanken.se/bb/seip/servlet/UASipko?&amp;random=494346" TargetMode="External"/><Relationship Id="rId80" Type="http://schemas.openxmlformats.org/officeDocument/2006/relationships/hyperlink" Target="https://secure.handelsbanken.se/bb/seip/servlet/UASipko?&amp;random=199531" TargetMode="External"/><Relationship Id="rId85" Type="http://schemas.openxmlformats.org/officeDocument/2006/relationships/hyperlink" Target="https://secure.handelsbanken.se/bb/seip/servlet/UASipko?&amp;random=199531" TargetMode="External"/><Relationship Id="rId150" Type="http://schemas.openxmlformats.org/officeDocument/2006/relationships/hyperlink" Target="https://secure.handelsbanken.se/bb/seip/servlet/UASipko?&amp;random=494346" TargetMode="External"/><Relationship Id="rId155" Type="http://schemas.openxmlformats.org/officeDocument/2006/relationships/hyperlink" Target="https://secure.handelsbanken.se/bb/seip/servlet/UASipko?&amp;random=494346" TargetMode="External"/><Relationship Id="rId12" Type="http://schemas.openxmlformats.org/officeDocument/2006/relationships/hyperlink" Target="https://secure.handelsbanken.se/bb/seip/servlet/UASipko?&amp;random=199531" TargetMode="External"/><Relationship Id="rId17" Type="http://schemas.openxmlformats.org/officeDocument/2006/relationships/hyperlink" Target="https://secure.handelsbanken.se/bb/seip/servlet/UASipko?&amp;random=199531" TargetMode="External"/><Relationship Id="rId33" Type="http://schemas.openxmlformats.org/officeDocument/2006/relationships/hyperlink" Target="https://secure.handelsbanken.se/bb/seip/servlet/UASipko?&amp;random=199531" TargetMode="External"/><Relationship Id="rId38" Type="http://schemas.openxmlformats.org/officeDocument/2006/relationships/hyperlink" Target="https://secure.handelsbanken.se/bb/seip/servlet/UASipko?&amp;random=199531" TargetMode="External"/><Relationship Id="rId59" Type="http://schemas.openxmlformats.org/officeDocument/2006/relationships/hyperlink" Target="https://secure.handelsbanken.se/bb/seip/servlet/UASipko?&amp;random=199531" TargetMode="External"/><Relationship Id="rId103" Type="http://schemas.openxmlformats.org/officeDocument/2006/relationships/hyperlink" Target="https://secure.handelsbanken.se/bb/seip/servlet/UASipko?&amp;random=199531" TargetMode="External"/><Relationship Id="rId108" Type="http://schemas.openxmlformats.org/officeDocument/2006/relationships/hyperlink" Target="https://secure.handelsbanken.se/bb/seip/servlet/UASipko?&amp;random=199531" TargetMode="External"/><Relationship Id="rId124" Type="http://schemas.openxmlformats.org/officeDocument/2006/relationships/hyperlink" Target="https://secure.handelsbanken.se/bb/seip/servlet/UASipko?&amp;random=199531" TargetMode="External"/><Relationship Id="rId129" Type="http://schemas.openxmlformats.org/officeDocument/2006/relationships/hyperlink" Target="https://secure.handelsbanken.se/bb/seip/servlet/UASipko?&amp;random=494346" TargetMode="External"/><Relationship Id="rId20" Type="http://schemas.openxmlformats.org/officeDocument/2006/relationships/hyperlink" Target="https://secure.handelsbanken.se/bb/seip/servlet/UASipko?&amp;random=199531" TargetMode="External"/><Relationship Id="rId41" Type="http://schemas.openxmlformats.org/officeDocument/2006/relationships/hyperlink" Target="https://secure.handelsbanken.se/bb/seip/servlet/UASipko?&amp;random=199531" TargetMode="External"/><Relationship Id="rId54" Type="http://schemas.openxmlformats.org/officeDocument/2006/relationships/hyperlink" Target="https://secure.handelsbanken.se/bb/seip/servlet/UASipko?&amp;random=199531" TargetMode="External"/><Relationship Id="rId62" Type="http://schemas.openxmlformats.org/officeDocument/2006/relationships/hyperlink" Target="https://secure.handelsbanken.se/bb/seip/servlet/UASipko?&amp;random=199531" TargetMode="External"/><Relationship Id="rId70" Type="http://schemas.openxmlformats.org/officeDocument/2006/relationships/hyperlink" Target="https://secure.handelsbanken.se/bb/seip/servlet/UASipko?&amp;random=199531" TargetMode="External"/><Relationship Id="rId75" Type="http://schemas.openxmlformats.org/officeDocument/2006/relationships/hyperlink" Target="https://secure.handelsbanken.se/bb/seip/servlet/UASipko?&amp;random=199531" TargetMode="External"/><Relationship Id="rId83" Type="http://schemas.openxmlformats.org/officeDocument/2006/relationships/hyperlink" Target="https://secure.handelsbanken.se/bb/seip/servlet/UASipko?&amp;random=199531" TargetMode="External"/><Relationship Id="rId88" Type="http://schemas.openxmlformats.org/officeDocument/2006/relationships/hyperlink" Target="https://secure.handelsbanken.se/bb/seip/servlet/UASipko?&amp;random=199531" TargetMode="External"/><Relationship Id="rId91" Type="http://schemas.openxmlformats.org/officeDocument/2006/relationships/hyperlink" Target="https://secure.handelsbanken.se/bb/seip/servlet/UASipko?&amp;random=199531" TargetMode="External"/><Relationship Id="rId96" Type="http://schemas.openxmlformats.org/officeDocument/2006/relationships/hyperlink" Target="https://secure.handelsbanken.se/bb/seip/servlet/UASipko?&amp;random=199531" TargetMode="External"/><Relationship Id="rId111" Type="http://schemas.openxmlformats.org/officeDocument/2006/relationships/hyperlink" Target="https://secure.handelsbanken.se/bb/seip/servlet/UASipko?&amp;random=199531" TargetMode="External"/><Relationship Id="rId132" Type="http://schemas.openxmlformats.org/officeDocument/2006/relationships/hyperlink" Target="https://secure.handelsbanken.se/bb/seip/servlet/UASipko?&amp;random=494346" TargetMode="External"/><Relationship Id="rId140" Type="http://schemas.openxmlformats.org/officeDocument/2006/relationships/hyperlink" Target="https://secure.handelsbanken.se/bb/seip/servlet/UASipko?&amp;random=494346" TargetMode="External"/><Relationship Id="rId145" Type="http://schemas.openxmlformats.org/officeDocument/2006/relationships/hyperlink" Target="https://secure.handelsbanken.se/bb/seip/servlet/UASipko?&amp;random=494346" TargetMode="External"/><Relationship Id="rId153" Type="http://schemas.openxmlformats.org/officeDocument/2006/relationships/hyperlink" Target="https://secure.handelsbanken.se/bb/seip/servlet/UASipko?&amp;random=494346" TargetMode="External"/><Relationship Id="rId1" Type="http://schemas.openxmlformats.org/officeDocument/2006/relationships/hyperlink" Target="javascript:openHelpWindow('','http://www.handelsbanken.se/shb/Inet/ICentSv.nsf/Default/q45529328136C7DCBC12576E2004322C0?opendocument&amp;frame=0','500','500')" TargetMode="External"/><Relationship Id="rId6" Type="http://schemas.openxmlformats.org/officeDocument/2006/relationships/hyperlink" Target="https://secure.handelsbanken.se/bb/seip/servlet/UASipko?&amp;random=199531" TargetMode="External"/><Relationship Id="rId15" Type="http://schemas.openxmlformats.org/officeDocument/2006/relationships/hyperlink" Target="https://secure.handelsbanken.se/bb/seip/servlet/UASipko?&amp;random=199531" TargetMode="External"/><Relationship Id="rId23" Type="http://schemas.openxmlformats.org/officeDocument/2006/relationships/hyperlink" Target="https://secure.handelsbanken.se/bb/seip/servlet/UASipko?&amp;random=199531" TargetMode="External"/><Relationship Id="rId28" Type="http://schemas.openxmlformats.org/officeDocument/2006/relationships/hyperlink" Target="https://secure.handelsbanken.se/bb/seip/servlet/UASipko?&amp;random=199531" TargetMode="External"/><Relationship Id="rId36" Type="http://schemas.openxmlformats.org/officeDocument/2006/relationships/hyperlink" Target="https://secure.handelsbanken.se/bb/seip/servlet/UASipko?&amp;random=199531" TargetMode="External"/><Relationship Id="rId49" Type="http://schemas.openxmlformats.org/officeDocument/2006/relationships/hyperlink" Target="https://secure.handelsbanken.se/bb/seip/servlet/UASipko?&amp;random=199531" TargetMode="External"/><Relationship Id="rId57" Type="http://schemas.openxmlformats.org/officeDocument/2006/relationships/hyperlink" Target="https://secure.handelsbanken.se/bb/seip/servlet/UASipko?&amp;random=199531" TargetMode="External"/><Relationship Id="rId106" Type="http://schemas.openxmlformats.org/officeDocument/2006/relationships/hyperlink" Target="https://secure.handelsbanken.se/bb/seip/servlet/UASipko?&amp;random=199531" TargetMode="External"/><Relationship Id="rId114" Type="http://schemas.openxmlformats.org/officeDocument/2006/relationships/hyperlink" Target="https://secure.handelsbanken.se/bb/seip/servlet/UASipko?&amp;random=199531" TargetMode="External"/><Relationship Id="rId119" Type="http://schemas.openxmlformats.org/officeDocument/2006/relationships/hyperlink" Target="https://secure.handelsbanken.se/bb/seip/servlet/UASipko?&amp;random=199531" TargetMode="External"/><Relationship Id="rId127" Type="http://schemas.openxmlformats.org/officeDocument/2006/relationships/hyperlink" Target="https://secure.handelsbanken.se/bb/seip/servlet/UASipko?&amp;random=199531" TargetMode="External"/><Relationship Id="rId10" Type="http://schemas.openxmlformats.org/officeDocument/2006/relationships/hyperlink" Target="https://secure.handelsbanken.se/bb/seip/servlet/UASipko?&amp;random=199531" TargetMode="External"/><Relationship Id="rId31" Type="http://schemas.openxmlformats.org/officeDocument/2006/relationships/hyperlink" Target="https://secure.handelsbanken.se/bb/seip/servlet/UASipko?&amp;random=199531" TargetMode="External"/><Relationship Id="rId44" Type="http://schemas.openxmlformats.org/officeDocument/2006/relationships/hyperlink" Target="https://secure.handelsbanken.se/bb/seip/servlet/UASipko?&amp;random=199531" TargetMode="External"/><Relationship Id="rId52" Type="http://schemas.openxmlformats.org/officeDocument/2006/relationships/hyperlink" Target="https://secure.handelsbanken.se/bb/seip/servlet/UASipko?&amp;random=199531" TargetMode="External"/><Relationship Id="rId60" Type="http://schemas.openxmlformats.org/officeDocument/2006/relationships/hyperlink" Target="https://secure.handelsbanken.se/bb/seip/servlet/UASipko?&amp;random=199531" TargetMode="External"/><Relationship Id="rId65" Type="http://schemas.openxmlformats.org/officeDocument/2006/relationships/hyperlink" Target="https://secure.handelsbanken.se/bb/seip/servlet/UASipko?&amp;random=199531" TargetMode="External"/><Relationship Id="rId73" Type="http://schemas.openxmlformats.org/officeDocument/2006/relationships/hyperlink" Target="https://secure.handelsbanken.se/bb/seip/servlet/UASipko?&amp;random=199531" TargetMode="External"/><Relationship Id="rId78" Type="http://schemas.openxmlformats.org/officeDocument/2006/relationships/hyperlink" Target="https://secure.handelsbanken.se/bb/seip/servlet/UASipko?&amp;random=199531" TargetMode="External"/><Relationship Id="rId81" Type="http://schemas.openxmlformats.org/officeDocument/2006/relationships/hyperlink" Target="https://secure.handelsbanken.se/bb/seip/servlet/UASipko?&amp;random=199531" TargetMode="External"/><Relationship Id="rId86" Type="http://schemas.openxmlformats.org/officeDocument/2006/relationships/hyperlink" Target="https://secure.handelsbanken.se/bb/seip/servlet/UASipko?&amp;random=199531" TargetMode="External"/><Relationship Id="rId94" Type="http://schemas.openxmlformats.org/officeDocument/2006/relationships/hyperlink" Target="https://secure.handelsbanken.se/bb/seip/servlet/UASipko?&amp;random=199531" TargetMode="External"/><Relationship Id="rId99" Type="http://schemas.openxmlformats.org/officeDocument/2006/relationships/hyperlink" Target="https://secure.handelsbanken.se/bb/seip/servlet/UASipko?&amp;random=199531" TargetMode="External"/><Relationship Id="rId101" Type="http://schemas.openxmlformats.org/officeDocument/2006/relationships/hyperlink" Target="https://secure.handelsbanken.se/bb/seip/servlet/UASipko?&amp;random=199531" TargetMode="External"/><Relationship Id="rId122" Type="http://schemas.openxmlformats.org/officeDocument/2006/relationships/hyperlink" Target="https://secure.handelsbanken.se/bb/seip/servlet/UASipko?&amp;random=199531" TargetMode="External"/><Relationship Id="rId130" Type="http://schemas.openxmlformats.org/officeDocument/2006/relationships/hyperlink" Target="https://secure.handelsbanken.se/bb/seip/servlet/UASipko?&amp;random=494346" TargetMode="External"/><Relationship Id="rId135" Type="http://schemas.openxmlformats.org/officeDocument/2006/relationships/hyperlink" Target="https://secure.handelsbanken.se/bb/seip/servlet/UASipko?&amp;random=494346" TargetMode="External"/><Relationship Id="rId143" Type="http://schemas.openxmlformats.org/officeDocument/2006/relationships/hyperlink" Target="https://secure.handelsbanken.se/bb/seip/servlet/UASipko?&amp;random=494346" TargetMode="External"/><Relationship Id="rId148" Type="http://schemas.openxmlformats.org/officeDocument/2006/relationships/hyperlink" Target="https://secure.handelsbanken.se/bb/seip/servlet/UASipko?&amp;random=494346" TargetMode="External"/><Relationship Id="rId151" Type="http://schemas.openxmlformats.org/officeDocument/2006/relationships/hyperlink" Target="https://secure.handelsbanken.se/bb/seip/servlet/UASipko?&amp;random=494346" TargetMode="External"/><Relationship Id="rId156" Type="http://schemas.openxmlformats.org/officeDocument/2006/relationships/hyperlink" Target="https://secure.handelsbanken.se/bb/seip/servlet/UASipko?&amp;random=494346" TargetMode="External"/><Relationship Id="rId4" Type="http://schemas.openxmlformats.org/officeDocument/2006/relationships/hyperlink" Target="https://secure.handelsbanken.se/bb/seip/servlet/UASipko?&amp;random=199531" TargetMode="External"/><Relationship Id="rId9" Type="http://schemas.openxmlformats.org/officeDocument/2006/relationships/hyperlink" Target="https://secure.handelsbanken.se/bb/seip/servlet/UASipko?&amp;random=199531" TargetMode="External"/><Relationship Id="rId13" Type="http://schemas.openxmlformats.org/officeDocument/2006/relationships/hyperlink" Target="https://secure.handelsbanken.se/bb/seip/servlet/UASipko?&amp;random=199531" TargetMode="External"/><Relationship Id="rId18" Type="http://schemas.openxmlformats.org/officeDocument/2006/relationships/hyperlink" Target="https://secure.handelsbanken.se/bb/seip/servlet/UASipko?&amp;random=199531" TargetMode="External"/><Relationship Id="rId39" Type="http://schemas.openxmlformats.org/officeDocument/2006/relationships/hyperlink" Target="https://secure.handelsbanken.se/bb/seip/servlet/UASipko?&amp;random=199531" TargetMode="External"/><Relationship Id="rId109" Type="http://schemas.openxmlformats.org/officeDocument/2006/relationships/hyperlink" Target="https://secure.handelsbanken.se/bb/seip/servlet/UASipko?&amp;random=199531" TargetMode="External"/><Relationship Id="rId34" Type="http://schemas.openxmlformats.org/officeDocument/2006/relationships/hyperlink" Target="https://secure.handelsbanken.se/bb/seip/servlet/UASipko?&amp;random=199531" TargetMode="External"/><Relationship Id="rId50" Type="http://schemas.openxmlformats.org/officeDocument/2006/relationships/hyperlink" Target="https://secure.handelsbanken.se/bb/seip/servlet/UASipko?&amp;random=199531" TargetMode="External"/><Relationship Id="rId55" Type="http://schemas.openxmlformats.org/officeDocument/2006/relationships/hyperlink" Target="https://secure.handelsbanken.se/bb/seip/servlet/UASipko?&amp;random=199531" TargetMode="External"/><Relationship Id="rId76" Type="http://schemas.openxmlformats.org/officeDocument/2006/relationships/hyperlink" Target="https://secure.handelsbanken.se/bb/seip/servlet/UASipko?&amp;random=199531" TargetMode="External"/><Relationship Id="rId97" Type="http://schemas.openxmlformats.org/officeDocument/2006/relationships/hyperlink" Target="https://secure.handelsbanken.se/bb/seip/servlet/UASipko?&amp;random=199531" TargetMode="External"/><Relationship Id="rId104" Type="http://schemas.openxmlformats.org/officeDocument/2006/relationships/hyperlink" Target="https://secure.handelsbanken.se/bb/seip/servlet/UASipko?&amp;random=199531" TargetMode="External"/><Relationship Id="rId120" Type="http://schemas.openxmlformats.org/officeDocument/2006/relationships/hyperlink" Target="https://secure.handelsbanken.se/bb/seip/servlet/UASipko?&amp;random=199531" TargetMode="External"/><Relationship Id="rId125" Type="http://schemas.openxmlformats.org/officeDocument/2006/relationships/hyperlink" Target="https://secure.handelsbanken.se/bb/seip/servlet/UASipko?&amp;random=199531" TargetMode="External"/><Relationship Id="rId141" Type="http://schemas.openxmlformats.org/officeDocument/2006/relationships/hyperlink" Target="https://secure.handelsbanken.se/bb/seip/servlet/UASipko?&amp;random=494346" TargetMode="External"/><Relationship Id="rId146" Type="http://schemas.openxmlformats.org/officeDocument/2006/relationships/hyperlink" Target="https://secure.handelsbanken.se/bb/seip/servlet/UASipko?&amp;random=494346" TargetMode="External"/><Relationship Id="rId7" Type="http://schemas.openxmlformats.org/officeDocument/2006/relationships/hyperlink" Target="https://secure.handelsbanken.se/bb/seip/servlet/UASipko?&amp;random=199531" TargetMode="External"/><Relationship Id="rId71" Type="http://schemas.openxmlformats.org/officeDocument/2006/relationships/hyperlink" Target="https://secure.handelsbanken.se/bb/seip/servlet/UASipko?&amp;random=199531" TargetMode="External"/><Relationship Id="rId92" Type="http://schemas.openxmlformats.org/officeDocument/2006/relationships/hyperlink" Target="https://secure.handelsbanken.se/bb/seip/servlet/UASipko?&amp;random=199531" TargetMode="External"/><Relationship Id="rId2" Type="http://schemas.openxmlformats.org/officeDocument/2006/relationships/hyperlink" Target="javascript:openHelpWindow('','http://www.handelsbanken.se/shb/Inet/ICentSv.nsf/Default/q0983A0EBE3994B4AC12576E200434D76?opendocument&amp;frame=0','500','500')" TargetMode="External"/><Relationship Id="rId29" Type="http://schemas.openxmlformats.org/officeDocument/2006/relationships/hyperlink" Target="https://secure.handelsbanken.se/bb/seip/servlet/UASipko?&amp;random=199531" TargetMode="External"/><Relationship Id="rId24" Type="http://schemas.openxmlformats.org/officeDocument/2006/relationships/hyperlink" Target="https://secure.handelsbanken.se/bb/seip/servlet/UASipko?&amp;random=199531" TargetMode="External"/><Relationship Id="rId40" Type="http://schemas.openxmlformats.org/officeDocument/2006/relationships/hyperlink" Target="https://secure.handelsbanken.se/bb/seip/servlet/UASipko?&amp;random=199531" TargetMode="External"/><Relationship Id="rId45" Type="http://schemas.openxmlformats.org/officeDocument/2006/relationships/hyperlink" Target="https://secure.handelsbanken.se/bb/seip/servlet/UASipko?&amp;random=199531" TargetMode="External"/><Relationship Id="rId66" Type="http://schemas.openxmlformats.org/officeDocument/2006/relationships/hyperlink" Target="https://secure.handelsbanken.se/bb/seip/servlet/UASipko?&amp;random=199531" TargetMode="External"/><Relationship Id="rId87" Type="http://schemas.openxmlformats.org/officeDocument/2006/relationships/hyperlink" Target="https://secure.handelsbanken.se/bb/seip/servlet/UASipko?&amp;random=199531" TargetMode="External"/><Relationship Id="rId110" Type="http://schemas.openxmlformats.org/officeDocument/2006/relationships/hyperlink" Target="https://secure.handelsbanken.se/bb/seip/servlet/UASipko?&amp;random=199531" TargetMode="External"/><Relationship Id="rId115" Type="http://schemas.openxmlformats.org/officeDocument/2006/relationships/hyperlink" Target="https://secure.handelsbanken.se/bb/seip/servlet/UASipko?&amp;random=199531" TargetMode="External"/><Relationship Id="rId131" Type="http://schemas.openxmlformats.org/officeDocument/2006/relationships/hyperlink" Target="https://secure.handelsbanken.se/bb/seip/servlet/UASipko?&amp;random=494346" TargetMode="External"/><Relationship Id="rId136" Type="http://schemas.openxmlformats.org/officeDocument/2006/relationships/hyperlink" Target="https://secure.handelsbanken.se/bb/seip/servlet/UASipko?&amp;random=494346" TargetMode="External"/><Relationship Id="rId157" Type="http://schemas.openxmlformats.org/officeDocument/2006/relationships/hyperlink" Target="https://secure.handelsbanken.se/bb/seip/servlet/UASipko?&amp;random=494346" TargetMode="External"/><Relationship Id="rId61" Type="http://schemas.openxmlformats.org/officeDocument/2006/relationships/hyperlink" Target="https://secure.handelsbanken.se/bb/seip/servlet/UASipko?&amp;random=199531" TargetMode="External"/><Relationship Id="rId82" Type="http://schemas.openxmlformats.org/officeDocument/2006/relationships/hyperlink" Target="https://secure.handelsbanken.se/bb/seip/servlet/UASipko?&amp;random=199531" TargetMode="External"/><Relationship Id="rId152" Type="http://schemas.openxmlformats.org/officeDocument/2006/relationships/hyperlink" Target="https://secure.handelsbanken.se/bb/seip/servlet/UASipko?&amp;random=494346" TargetMode="External"/><Relationship Id="rId19" Type="http://schemas.openxmlformats.org/officeDocument/2006/relationships/hyperlink" Target="https://secure.handelsbanken.se/bb/seip/servlet/UASipko?&amp;random=199531" TargetMode="External"/><Relationship Id="rId14" Type="http://schemas.openxmlformats.org/officeDocument/2006/relationships/hyperlink" Target="https://secure.handelsbanken.se/bb/seip/servlet/UASipko?&amp;random=199531" TargetMode="External"/><Relationship Id="rId30" Type="http://schemas.openxmlformats.org/officeDocument/2006/relationships/hyperlink" Target="https://secure.handelsbanken.se/bb/seip/servlet/UASipko?&amp;random=199531" TargetMode="External"/><Relationship Id="rId35" Type="http://schemas.openxmlformats.org/officeDocument/2006/relationships/hyperlink" Target="https://secure.handelsbanken.se/bb/seip/servlet/UASipko?&amp;random=199531" TargetMode="External"/><Relationship Id="rId56" Type="http://schemas.openxmlformats.org/officeDocument/2006/relationships/hyperlink" Target="https://secure.handelsbanken.se/bb/seip/servlet/UASipko?&amp;random=199531" TargetMode="External"/><Relationship Id="rId77" Type="http://schemas.openxmlformats.org/officeDocument/2006/relationships/hyperlink" Target="https://secure.handelsbanken.se/bb/seip/servlet/UASipko?&amp;random=199531" TargetMode="External"/><Relationship Id="rId100" Type="http://schemas.openxmlformats.org/officeDocument/2006/relationships/hyperlink" Target="https://secure.handelsbanken.se/bb/seip/servlet/UASipko?&amp;random=199531" TargetMode="External"/><Relationship Id="rId105" Type="http://schemas.openxmlformats.org/officeDocument/2006/relationships/hyperlink" Target="https://secure.handelsbanken.se/bb/seip/servlet/UASipko?&amp;random=199531" TargetMode="External"/><Relationship Id="rId126" Type="http://schemas.openxmlformats.org/officeDocument/2006/relationships/hyperlink" Target="https://secure.handelsbanken.se/bb/seip/servlet/UASipko?&amp;random=199531" TargetMode="External"/><Relationship Id="rId147" Type="http://schemas.openxmlformats.org/officeDocument/2006/relationships/hyperlink" Target="https://secure.handelsbanken.se/bb/seip/servlet/UASipko?&amp;random=494346" TargetMode="External"/><Relationship Id="rId8" Type="http://schemas.openxmlformats.org/officeDocument/2006/relationships/hyperlink" Target="https://secure.handelsbanken.se/bb/seip/servlet/UASipko?&amp;random=199531" TargetMode="External"/><Relationship Id="rId51" Type="http://schemas.openxmlformats.org/officeDocument/2006/relationships/hyperlink" Target="https://secure.handelsbanken.se/bb/seip/servlet/UASipko?&amp;random=199531" TargetMode="External"/><Relationship Id="rId72" Type="http://schemas.openxmlformats.org/officeDocument/2006/relationships/hyperlink" Target="https://secure.handelsbanken.se/bb/seip/servlet/UASipko?&amp;random=199531" TargetMode="External"/><Relationship Id="rId93" Type="http://schemas.openxmlformats.org/officeDocument/2006/relationships/hyperlink" Target="https://secure.handelsbanken.se/bb/seip/servlet/UASipko?&amp;random=199531" TargetMode="External"/><Relationship Id="rId98" Type="http://schemas.openxmlformats.org/officeDocument/2006/relationships/hyperlink" Target="https://secure.handelsbanken.se/bb/seip/servlet/UASipko?&amp;random=199531" TargetMode="External"/><Relationship Id="rId121" Type="http://schemas.openxmlformats.org/officeDocument/2006/relationships/hyperlink" Target="https://secure.handelsbanken.se/bb/seip/servlet/UASipko?&amp;random=199531" TargetMode="External"/><Relationship Id="rId142" Type="http://schemas.openxmlformats.org/officeDocument/2006/relationships/hyperlink" Target="https://secure.handelsbanken.se/bb/seip/servlet/UASipko?&amp;random=494346" TargetMode="External"/><Relationship Id="rId3" Type="http://schemas.openxmlformats.org/officeDocument/2006/relationships/hyperlink" Target="https://secure.handelsbanken.se/bb/seip/servlet/UASipko?&amp;random=199531" TargetMode="External"/><Relationship Id="rId25" Type="http://schemas.openxmlformats.org/officeDocument/2006/relationships/hyperlink" Target="https://secure.handelsbanken.se/bb/seip/servlet/UASipko?&amp;random=199531" TargetMode="External"/><Relationship Id="rId46" Type="http://schemas.openxmlformats.org/officeDocument/2006/relationships/hyperlink" Target="https://secure.handelsbanken.se/bb/seip/servlet/UASipko?&amp;random=199531" TargetMode="External"/><Relationship Id="rId67" Type="http://schemas.openxmlformats.org/officeDocument/2006/relationships/hyperlink" Target="https://secure.handelsbanken.se/bb/seip/servlet/UASipko?&amp;random=199531" TargetMode="External"/><Relationship Id="rId116" Type="http://schemas.openxmlformats.org/officeDocument/2006/relationships/hyperlink" Target="https://secure.handelsbanken.se/bb/seip/servlet/UASipko?&amp;random=199531" TargetMode="External"/><Relationship Id="rId137" Type="http://schemas.openxmlformats.org/officeDocument/2006/relationships/hyperlink" Target="https://secure.handelsbanken.se/bb/seip/servlet/UASipko?&amp;random=494346" TargetMode="External"/><Relationship Id="rId158" Type="http://schemas.openxmlformats.org/officeDocument/2006/relationships/hyperlink" Target="https://secure.handelsbanken.se/bb/seip/servlet/UASipko?&amp;random=494346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secure.handelsbanken.se/bb/seip/servlet/UASipko?&amp;random=199531" TargetMode="External"/><Relationship Id="rId117" Type="http://schemas.openxmlformats.org/officeDocument/2006/relationships/hyperlink" Target="https://secure.handelsbanken.se/bb/seip/servlet/UASipko?&amp;random=199531" TargetMode="External"/><Relationship Id="rId21" Type="http://schemas.openxmlformats.org/officeDocument/2006/relationships/hyperlink" Target="https://secure.handelsbanken.se/bb/seip/servlet/UASipko?&amp;random=199531" TargetMode="External"/><Relationship Id="rId42" Type="http://schemas.openxmlformats.org/officeDocument/2006/relationships/hyperlink" Target="https://secure.handelsbanken.se/bb/seip/servlet/UASipko?&amp;random=199531" TargetMode="External"/><Relationship Id="rId47" Type="http://schemas.openxmlformats.org/officeDocument/2006/relationships/hyperlink" Target="https://secure.handelsbanken.se/bb/seip/servlet/UASipko?&amp;random=199531" TargetMode="External"/><Relationship Id="rId63" Type="http://schemas.openxmlformats.org/officeDocument/2006/relationships/hyperlink" Target="https://secure.handelsbanken.se/bb/seip/servlet/UASipko?&amp;random=199531" TargetMode="External"/><Relationship Id="rId68" Type="http://schemas.openxmlformats.org/officeDocument/2006/relationships/hyperlink" Target="https://secure.handelsbanken.se/bb/seip/servlet/UASipko?&amp;random=199531" TargetMode="External"/><Relationship Id="rId84" Type="http://schemas.openxmlformats.org/officeDocument/2006/relationships/hyperlink" Target="https://secure.handelsbanken.se/bb/seip/servlet/UASipko?&amp;random=199531" TargetMode="External"/><Relationship Id="rId89" Type="http://schemas.openxmlformats.org/officeDocument/2006/relationships/hyperlink" Target="https://secure.handelsbanken.se/bb/seip/servlet/UASipko?&amp;random=199531" TargetMode="External"/><Relationship Id="rId112" Type="http://schemas.openxmlformats.org/officeDocument/2006/relationships/hyperlink" Target="https://secure.handelsbanken.se/bb/seip/servlet/UASipko?&amp;random=199531" TargetMode="External"/><Relationship Id="rId133" Type="http://schemas.openxmlformats.org/officeDocument/2006/relationships/hyperlink" Target="https://secure.handelsbanken.se/bb/seip/servlet/UASipko?&amp;random=494346" TargetMode="External"/><Relationship Id="rId138" Type="http://schemas.openxmlformats.org/officeDocument/2006/relationships/hyperlink" Target="https://secure.handelsbanken.se/bb/seip/servlet/UASipko?&amp;random=494346" TargetMode="External"/><Relationship Id="rId154" Type="http://schemas.openxmlformats.org/officeDocument/2006/relationships/hyperlink" Target="https://secure.handelsbanken.se/bb/seip/servlet/UASipko?&amp;random=494346" TargetMode="External"/><Relationship Id="rId159" Type="http://schemas.openxmlformats.org/officeDocument/2006/relationships/printerSettings" Target="../printerSettings/printerSettings3.bin"/><Relationship Id="rId16" Type="http://schemas.openxmlformats.org/officeDocument/2006/relationships/hyperlink" Target="https://secure.handelsbanken.se/bb/seip/servlet/UASipko?&amp;random=199531" TargetMode="External"/><Relationship Id="rId107" Type="http://schemas.openxmlformats.org/officeDocument/2006/relationships/hyperlink" Target="https://secure.handelsbanken.se/bb/seip/servlet/UASipko?&amp;random=199531" TargetMode="External"/><Relationship Id="rId11" Type="http://schemas.openxmlformats.org/officeDocument/2006/relationships/hyperlink" Target="https://secure.handelsbanken.se/bb/seip/servlet/UASipko?&amp;random=199531" TargetMode="External"/><Relationship Id="rId32" Type="http://schemas.openxmlformats.org/officeDocument/2006/relationships/hyperlink" Target="https://secure.handelsbanken.se/bb/seip/servlet/UASipko?&amp;random=199531" TargetMode="External"/><Relationship Id="rId37" Type="http://schemas.openxmlformats.org/officeDocument/2006/relationships/hyperlink" Target="https://secure.handelsbanken.se/bb/seip/servlet/UASipko?&amp;random=199531" TargetMode="External"/><Relationship Id="rId53" Type="http://schemas.openxmlformats.org/officeDocument/2006/relationships/hyperlink" Target="https://secure.handelsbanken.se/bb/seip/servlet/UASipko?&amp;random=199531" TargetMode="External"/><Relationship Id="rId58" Type="http://schemas.openxmlformats.org/officeDocument/2006/relationships/hyperlink" Target="https://secure.handelsbanken.se/bb/seip/servlet/UASipko?&amp;random=199531" TargetMode="External"/><Relationship Id="rId74" Type="http://schemas.openxmlformats.org/officeDocument/2006/relationships/hyperlink" Target="https://secure.handelsbanken.se/bb/seip/servlet/UASipko?&amp;random=199531" TargetMode="External"/><Relationship Id="rId79" Type="http://schemas.openxmlformats.org/officeDocument/2006/relationships/hyperlink" Target="https://secure.handelsbanken.se/bb/seip/servlet/UASipko?&amp;random=199531" TargetMode="External"/><Relationship Id="rId102" Type="http://schemas.openxmlformats.org/officeDocument/2006/relationships/hyperlink" Target="https://secure.handelsbanken.se/bb/seip/servlet/UASipko?&amp;random=199531" TargetMode="External"/><Relationship Id="rId123" Type="http://schemas.openxmlformats.org/officeDocument/2006/relationships/hyperlink" Target="https://secure.handelsbanken.se/bb/seip/servlet/UASipko?&amp;random=199531" TargetMode="External"/><Relationship Id="rId128" Type="http://schemas.openxmlformats.org/officeDocument/2006/relationships/hyperlink" Target="https://secure.handelsbanken.se/bb/seip/servlet/UASipko?&amp;random=494346" TargetMode="External"/><Relationship Id="rId144" Type="http://schemas.openxmlformats.org/officeDocument/2006/relationships/hyperlink" Target="https://secure.handelsbanken.se/bb/seip/servlet/UASipko?&amp;random=494346" TargetMode="External"/><Relationship Id="rId149" Type="http://schemas.openxmlformats.org/officeDocument/2006/relationships/hyperlink" Target="https://secure.handelsbanken.se/bb/seip/servlet/UASipko?&amp;random=494346" TargetMode="External"/><Relationship Id="rId5" Type="http://schemas.openxmlformats.org/officeDocument/2006/relationships/hyperlink" Target="https://secure.handelsbanken.se/bb/seip/servlet/UASipko?&amp;random=199531" TargetMode="External"/><Relationship Id="rId90" Type="http://schemas.openxmlformats.org/officeDocument/2006/relationships/hyperlink" Target="https://secure.handelsbanken.se/bb/seip/servlet/UASipko?&amp;random=199531" TargetMode="External"/><Relationship Id="rId95" Type="http://schemas.openxmlformats.org/officeDocument/2006/relationships/hyperlink" Target="https://secure.handelsbanken.se/bb/seip/servlet/UASipko?&amp;random=199531" TargetMode="External"/><Relationship Id="rId22" Type="http://schemas.openxmlformats.org/officeDocument/2006/relationships/hyperlink" Target="https://secure.handelsbanken.se/bb/seip/servlet/UASipko?&amp;random=199531" TargetMode="External"/><Relationship Id="rId27" Type="http://schemas.openxmlformats.org/officeDocument/2006/relationships/hyperlink" Target="https://secure.handelsbanken.se/bb/seip/servlet/UASipko?&amp;random=199531" TargetMode="External"/><Relationship Id="rId43" Type="http://schemas.openxmlformats.org/officeDocument/2006/relationships/hyperlink" Target="https://secure.handelsbanken.se/bb/seip/servlet/UASipko?&amp;random=199531" TargetMode="External"/><Relationship Id="rId48" Type="http://schemas.openxmlformats.org/officeDocument/2006/relationships/hyperlink" Target="https://secure.handelsbanken.se/bb/seip/servlet/UASipko?&amp;random=199531" TargetMode="External"/><Relationship Id="rId64" Type="http://schemas.openxmlformats.org/officeDocument/2006/relationships/hyperlink" Target="https://secure.handelsbanken.se/bb/seip/servlet/UASipko?&amp;random=199531" TargetMode="External"/><Relationship Id="rId69" Type="http://schemas.openxmlformats.org/officeDocument/2006/relationships/hyperlink" Target="https://secure.handelsbanken.se/bb/seip/servlet/UASipko?&amp;random=199531" TargetMode="External"/><Relationship Id="rId113" Type="http://schemas.openxmlformats.org/officeDocument/2006/relationships/hyperlink" Target="https://secure.handelsbanken.se/bb/seip/servlet/UASipko?&amp;random=199531" TargetMode="External"/><Relationship Id="rId118" Type="http://schemas.openxmlformats.org/officeDocument/2006/relationships/hyperlink" Target="https://secure.handelsbanken.se/bb/seip/servlet/UASipko?&amp;random=199531" TargetMode="External"/><Relationship Id="rId134" Type="http://schemas.openxmlformats.org/officeDocument/2006/relationships/hyperlink" Target="https://secure.handelsbanken.se/bb/seip/servlet/UASipko?&amp;random=494346" TargetMode="External"/><Relationship Id="rId139" Type="http://schemas.openxmlformats.org/officeDocument/2006/relationships/hyperlink" Target="https://secure.handelsbanken.se/bb/seip/servlet/UASipko?&amp;random=494346" TargetMode="External"/><Relationship Id="rId80" Type="http://schemas.openxmlformats.org/officeDocument/2006/relationships/hyperlink" Target="https://secure.handelsbanken.se/bb/seip/servlet/UASipko?&amp;random=199531" TargetMode="External"/><Relationship Id="rId85" Type="http://schemas.openxmlformats.org/officeDocument/2006/relationships/hyperlink" Target="https://secure.handelsbanken.se/bb/seip/servlet/UASipko?&amp;random=199531" TargetMode="External"/><Relationship Id="rId150" Type="http://schemas.openxmlformats.org/officeDocument/2006/relationships/hyperlink" Target="https://secure.handelsbanken.se/bb/seip/servlet/UASipko?&amp;random=494346" TargetMode="External"/><Relationship Id="rId155" Type="http://schemas.openxmlformats.org/officeDocument/2006/relationships/hyperlink" Target="https://secure.handelsbanken.se/bb/seip/servlet/UASipko?&amp;random=494346" TargetMode="External"/><Relationship Id="rId12" Type="http://schemas.openxmlformats.org/officeDocument/2006/relationships/hyperlink" Target="https://secure.handelsbanken.se/bb/seip/servlet/UASipko?&amp;random=199531" TargetMode="External"/><Relationship Id="rId17" Type="http://schemas.openxmlformats.org/officeDocument/2006/relationships/hyperlink" Target="https://secure.handelsbanken.se/bb/seip/servlet/UASipko?&amp;random=199531" TargetMode="External"/><Relationship Id="rId33" Type="http://schemas.openxmlformats.org/officeDocument/2006/relationships/hyperlink" Target="https://secure.handelsbanken.se/bb/seip/servlet/UASipko?&amp;random=199531" TargetMode="External"/><Relationship Id="rId38" Type="http://schemas.openxmlformats.org/officeDocument/2006/relationships/hyperlink" Target="https://secure.handelsbanken.se/bb/seip/servlet/UASipko?&amp;random=199531" TargetMode="External"/><Relationship Id="rId59" Type="http://schemas.openxmlformats.org/officeDocument/2006/relationships/hyperlink" Target="https://secure.handelsbanken.se/bb/seip/servlet/UASipko?&amp;random=199531" TargetMode="External"/><Relationship Id="rId103" Type="http://schemas.openxmlformats.org/officeDocument/2006/relationships/hyperlink" Target="https://secure.handelsbanken.se/bb/seip/servlet/UASipko?&amp;random=199531" TargetMode="External"/><Relationship Id="rId108" Type="http://schemas.openxmlformats.org/officeDocument/2006/relationships/hyperlink" Target="https://secure.handelsbanken.se/bb/seip/servlet/UASipko?&amp;random=199531" TargetMode="External"/><Relationship Id="rId124" Type="http://schemas.openxmlformats.org/officeDocument/2006/relationships/hyperlink" Target="https://secure.handelsbanken.se/bb/seip/servlet/UASipko?&amp;random=199531" TargetMode="External"/><Relationship Id="rId129" Type="http://schemas.openxmlformats.org/officeDocument/2006/relationships/hyperlink" Target="https://secure.handelsbanken.se/bb/seip/servlet/UASipko?&amp;random=494346" TargetMode="External"/><Relationship Id="rId20" Type="http://schemas.openxmlformats.org/officeDocument/2006/relationships/hyperlink" Target="https://secure.handelsbanken.se/bb/seip/servlet/UASipko?&amp;random=199531" TargetMode="External"/><Relationship Id="rId41" Type="http://schemas.openxmlformats.org/officeDocument/2006/relationships/hyperlink" Target="https://secure.handelsbanken.se/bb/seip/servlet/UASipko?&amp;random=199531" TargetMode="External"/><Relationship Id="rId54" Type="http://schemas.openxmlformats.org/officeDocument/2006/relationships/hyperlink" Target="https://secure.handelsbanken.se/bb/seip/servlet/UASipko?&amp;random=199531" TargetMode="External"/><Relationship Id="rId62" Type="http://schemas.openxmlformats.org/officeDocument/2006/relationships/hyperlink" Target="https://secure.handelsbanken.se/bb/seip/servlet/UASipko?&amp;random=199531" TargetMode="External"/><Relationship Id="rId70" Type="http://schemas.openxmlformats.org/officeDocument/2006/relationships/hyperlink" Target="https://secure.handelsbanken.se/bb/seip/servlet/UASipko?&amp;random=199531" TargetMode="External"/><Relationship Id="rId75" Type="http://schemas.openxmlformats.org/officeDocument/2006/relationships/hyperlink" Target="https://secure.handelsbanken.se/bb/seip/servlet/UASipko?&amp;random=199531" TargetMode="External"/><Relationship Id="rId83" Type="http://schemas.openxmlformats.org/officeDocument/2006/relationships/hyperlink" Target="https://secure.handelsbanken.se/bb/seip/servlet/UASipko?&amp;random=199531" TargetMode="External"/><Relationship Id="rId88" Type="http://schemas.openxmlformats.org/officeDocument/2006/relationships/hyperlink" Target="https://secure.handelsbanken.se/bb/seip/servlet/UASipko?&amp;random=199531" TargetMode="External"/><Relationship Id="rId91" Type="http://schemas.openxmlformats.org/officeDocument/2006/relationships/hyperlink" Target="https://secure.handelsbanken.se/bb/seip/servlet/UASipko?&amp;random=199531" TargetMode="External"/><Relationship Id="rId96" Type="http://schemas.openxmlformats.org/officeDocument/2006/relationships/hyperlink" Target="https://secure.handelsbanken.se/bb/seip/servlet/UASipko?&amp;random=199531" TargetMode="External"/><Relationship Id="rId111" Type="http://schemas.openxmlformats.org/officeDocument/2006/relationships/hyperlink" Target="https://secure.handelsbanken.se/bb/seip/servlet/UASipko?&amp;random=199531" TargetMode="External"/><Relationship Id="rId132" Type="http://schemas.openxmlformats.org/officeDocument/2006/relationships/hyperlink" Target="https://secure.handelsbanken.se/bb/seip/servlet/UASipko?&amp;random=494346" TargetMode="External"/><Relationship Id="rId140" Type="http://schemas.openxmlformats.org/officeDocument/2006/relationships/hyperlink" Target="https://secure.handelsbanken.se/bb/seip/servlet/UASipko?&amp;random=494346" TargetMode="External"/><Relationship Id="rId145" Type="http://schemas.openxmlformats.org/officeDocument/2006/relationships/hyperlink" Target="https://secure.handelsbanken.se/bb/seip/servlet/UASipko?&amp;random=494346" TargetMode="External"/><Relationship Id="rId153" Type="http://schemas.openxmlformats.org/officeDocument/2006/relationships/hyperlink" Target="https://secure.handelsbanken.se/bb/seip/servlet/UASipko?&amp;random=494346" TargetMode="External"/><Relationship Id="rId1" Type="http://schemas.openxmlformats.org/officeDocument/2006/relationships/hyperlink" Target="javascript:openHelpWindow('','http://www.handelsbanken.se/shb/Inet/ICentSv.nsf/Default/q45529328136C7DCBC12576E2004322C0?opendocument&amp;frame=0','500','500')" TargetMode="External"/><Relationship Id="rId6" Type="http://schemas.openxmlformats.org/officeDocument/2006/relationships/hyperlink" Target="https://secure.handelsbanken.se/bb/seip/servlet/UASipko?&amp;random=199531" TargetMode="External"/><Relationship Id="rId15" Type="http://schemas.openxmlformats.org/officeDocument/2006/relationships/hyperlink" Target="https://secure.handelsbanken.se/bb/seip/servlet/UASipko?&amp;random=199531" TargetMode="External"/><Relationship Id="rId23" Type="http://schemas.openxmlformats.org/officeDocument/2006/relationships/hyperlink" Target="https://secure.handelsbanken.se/bb/seip/servlet/UASipko?&amp;random=199531" TargetMode="External"/><Relationship Id="rId28" Type="http://schemas.openxmlformats.org/officeDocument/2006/relationships/hyperlink" Target="https://secure.handelsbanken.se/bb/seip/servlet/UASipko?&amp;random=199531" TargetMode="External"/><Relationship Id="rId36" Type="http://schemas.openxmlformats.org/officeDocument/2006/relationships/hyperlink" Target="https://secure.handelsbanken.se/bb/seip/servlet/UASipko?&amp;random=199531" TargetMode="External"/><Relationship Id="rId49" Type="http://schemas.openxmlformats.org/officeDocument/2006/relationships/hyperlink" Target="https://secure.handelsbanken.se/bb/seip/servlet/UASipko?&amp;random=199531" TargetMode="External"/><Relationship Id="rId57" Type="http://schemas.openxmlformats.org/officeDocument/2006/relationships/hyperlink" Target="https://secure.handelsbanken.se/bb/seip/servlet/UASipko?&amp;random=199531" TargetMode="External"/><Relationship Id="rId106" Type="http://schemas.openxmlformats.org/officeDocument/2006/relationships/hyperlink" Target="https://secure.handelsbanken.se/bb/seip/servlet/UASipko?&amp;random=199531" TargetMode="External"/><Relationship Id="rId114" Type="http://schemas.openxmlformats.org/officeDocument/2006/relationships/hyperlink" Target="https://secure.handelsbanken.se/bb/seip/servlet/UASipko?&amp;random=199531" TargetMode="External"/><Relationship Id="rId119" Type="http://schemas.openxmlformats.org/officeDocument/2006/relationships/hyperlink" Target="https://secure.handelsbanken.se/bb/seip/servlet/UASipko?&amp;random=199531" TargetMode="External"/><Relationship Id="rId127" Type="http://schemas.openxmlformats.org/officeDocument/2006/relationships/hyperlink" Target="https://secure.handelsbanken.se/bb/seip/servlet/UASipko?&amp;random=199531" TargetMode="External"/><Relationship Id="rId10" Type="http://schemas.openxmlformats.org/officeDocument/2006/relationships/hyperlink" Target="https://secure.handelsbanken.se/bb/seip/servlet/UASipko?&amp;random=199531" TargetMode="External"/><Relationship Id="rId31" Type="http://schemas.openxmlformats.org/officeDocument/2006/relationships/hyperlink" Target="https://secure.handelsbanken.se/bb/seip/servlet/UASipko?&amp;random=199531" TargetMode="External"/><Relationship Id="rId44" Type="http://schemas.openxmlformats.org/officeDocument/2006/relationships/hyperlink" Target="https://secure.handelsbanken.se/bb/seip/servlet/UASipko?&amp;random=199531" TargetMode="External"/><Relationship Id="rId52" Type="http://schemas.openxmlformats.org/officeDocument/2006/relationships/hyperlink" Target="https://secure.handelsbanken.se/bb/seip/servlet/UASipko?&amp;random=199531" TargetMode="External"/><Relationship Id="rId60" Type="http://schemas.openxmlformats.org/officeDocument/2006/relationships/hyperlink" Target="https://secure.handelsbanken.se/bb/seip/servlet/UASipko?&amp;random=199531" TargetMode="External"/><Relationship Id="rId65" Type="http://schemas.openxmlformats.org/officeDocument/2006/relationships/hyperlink" Target="https://secure.handelsbanken.se/bb/seip/servlet/UASipko?&amp;random=199531" TargetMode="External"/><Relationship Id="rId73" Type="http://schemas.openxmlformats.org/officeDocument/2006/relationships/hyperlink" Target="https://secure.handelsbanken.se/bb/seip/servlet/UASipko?&amp;random=199531" TargetMode="External"/><Relationship Id="rId78" Type="http://schemas.openxmlformats.org/officeDocument/2006/relationships/hyperlink" Target="https://secure.handelsbanken.se/bb/seip/servlet/UASipko?&amp;random=199531" TargetMode="External"/><Relationship Id="rId81" Type="http://schemas.openxmlformats.org/officeDocument/2006/relationships/hyperlink" Target="https://secure.handelsbanken.se/bb/seip/servlet/UASipko?&amp;random=199531" TargetMode="External"/><Relationship Id="rId86" Type="http://schemas.openxmlformats.org/officeDocument/2006/relationships/hyperlink" Target="https://secure.handelsbanken.se/bb/seip/servlet/UASipko?&amp;random=199531" TargetMode="External"/><Relationship Id="rId94" Type="http://schemas.openxmlformats.org/officeDocument/2006/relationships/hyperlink" Target="https://secure.handelsbanken.se/bb/seip/servlet/UASipko?&amp;random=199531" TargetMode="External"/><Relationship Id="rId99" Type="http://schemas.openxmlformats.org/officeDocument/2006/relationships/hyperlink" Target="https://secure.handelsbanken.se/bb/seip/servlet/UASipko?&amp;random=199531" TargetMode="External"/><Relationship Id="rId101" Type="http://schemas.openxmlformats.org/officeDocument/2006/relationships/hyperlink" Target="https://secure.handelsbanken.se/bb/seip/servlet/UASipko?&amp;random=199531" TargetMode="External"/><Relationship Id="rId122" Type="http://schemas.openxmlformats.org/officeDocument/2006/relationships/hyperlink" Target="https://secure.handelsbanken.se/bb/seip/servlet/UASipko?&amp;random=199531" TargetMode="External"/><Relationship Id="rId130" Type="http://schemas.openxmlformats.org/officeDocument/2006/relationships/hyperlink" Target="https://secure.handelsbanken.se/bb/seip/servlet/UASipko?&amp;random=494346" TargetMode="External"/><Relationship Id="rId135" Type="http://schemas.openxmlformats.org/officeDocument/2006/relationships/hyperlink" Target="https://secure.handelsbanken.se/bb/seip/servlet/UASipko?&amp;random=494346" TargetMode="External"/><Relationship Id="rId143" Type="http://schemas.openxmlformats.org/officeDocument/2006/relationships/hyperlink" Target="https://secure.handelsbanken.se/bb/seip/servlet/UASipko?&amp;random=494346" TargetMode="External"/><Relationship Id="rId148" Type="http://schemas.openxmlformats.org/officeDocument/2006/relationships/hyperlink" Target="https://secure.handelsbanken.se/bb/seip/servlet/UASipko?&amp;random=494346" TargetMode="External"/><Relationship Id="rId151" Type="http://schemas.openxmlformats.org/officeDocument/2006/relationships/hyperlink" Target="https://secure.handelsbanken.se/bb/seip/servlet/UASipko?&amp;random=494346" TargetMode="External"/><Relationship Id="rId156" Type="http://schemas.openxmlformats.org/officeDocument/2006/relationships/hyperlink" Target="https://secure.handelsbanken.se/bb/seip/servlet/UASipko?&amp;random=494346" TargetMode="External"/><Relationship Id="rId4" Type="http://schemas.openxmlformats.org/officeDocument/2006/relationships/hyperlink" Target="https://secure.handelsbanken.se/bb/seip/servlet/UASipko?&amp;random=199531" TargetMode="External"/><Relationship Id="rId9" Type="http://schemas.openxmlformats.org/officeDocument/2006/relationships/hyperlink" Target="https://secure.handelsbanken.se/bb/seip/servlet/UASipko?&amp;random=199531" TargetMode="External"/><Relationship Id="rId13" Type="http://schemas.openxmlformats.org/officeDocument/2006/relationships/hyperlink" Target="https://secure.handelsbanken.se/bb/seip/servlet/UASipko?&amp;random=199531" TargetMode="External"/><Relationship Id="rId18" Type="http://schemas.openxmlformats.org/officeDocument/2006/relationships/hyperlink" Target="https://secure.handelsbanken.se/bb/seip/servlet/UASipko?&amp;random=199531" TargetMode="External"/><Relationship Id="rId39" Type="http://schemas.openxmlformats.org/officeDocument/2006/relationships/hyperlink" Target="https://secure.handelsbanken.se/bb/seip/servlet/UASipko?&amp;random=199531" TargetMode="External"/><Relationship Id="rId109" Type="http://schemas.openxmlformats.org/officeDocument/2006/relationships/hyperlink" Target="https://secure.handelsbanken.se/bb/seip/servlet/UASipko?&amp;random=199531" TargetMode="External"/><Relationship Id="rId34" Type="http://schemas.openxmlformats.org/officeDocument/2006/relationships/hyperlink" Target="https://secure.handelsbanken.se/bb/seip/servlet/UASipko?&amp;random=199531" TargetMode="External"/><Relationship Id="rId50" Type="http://schemas.openxmlformats.org/officeDocument/2006/relationships/hyperlink" Target="https://secure.handelsbanken.se/bb/seip/servlet/UASipko?&amp;random=199531" TargetMode="External"/><Relationship Id="rId55" Type="http://schemas.openxmlformats.org/officeDocument/2006/relationships/hyperlink" Target="https://secure.handelsbanken.se/bb/seip/servlet/UASipko?&amp;random=199531" TargetMode="External"/><Relationship Id="rId76" Type="http://schemas.openxmlformats.org/officeDocument/2006/relationships/hyperlink" Target="https://secure.handelsbanken.se/bb/seip/servlet/UASipko?&amp;random=199531" TargetMode="External"/><Relationship Id="rId97" Type="http://schemas.openxmlformats.org/officeDocument/2006/relationships/hyperlink" Target="https://secure.handelsbanken.se/bb/seip/servlet/UASipko?&amp;random=199531" TargetMode="External"/><Relationship Id="rId104" Type="http://schemas.openxmlformats.org/officeDocument/2006/relationships/hyperlink" Target="https://secure.handelsbanken.se/bb/seip/servlet/UASipko?&amp;random=199531" TargetMode="External"/><Relationship Id="rId120" Type="http://schemas.openxmlformats.org/officeDocument/2006/relationships/hyperlink" Target="https://secure.handelsbanken.se/bb/seip/servlet/UASipko?&amp;random=199531" TargetMode="External"/><Relationship Id="rId125" Type="http://schemas.openxmlformats.org/officeDocument/2006/relationships/hyperlink" Target="https://secure.handelsbanken.se/bb/seip/servlet/UASipko?&amp;random=199531" TargetMode="External"/><Relationship Id="rId141" Type="http://schemas.openxmlformats.org/officeDocument/2006/relationships/hyperlink" Target="https://secure.handelsbanken.se/bb/seip/servlet/UASipko?&amp;random=494346" TargetMode="External"/><Relationship Id="rId146" Type="http://schemas.openxmlformats.org/officeDocument/2006/relationships/hyperlink" Target="https://secure.handelsbanken.se/bb/seip/servlet/UASipko?&amp;random=494346" TargetMode="External"/><Relationship Id="rId7" Type="http://schemas.openxmlformats.org/officeDocument/2006/relationships/hyperlink" Target="https://secure.handelsbanken.se/bb/seip/servlet/UASipko?&amp;random=199531" TargetMode="External"/><Relationship Id="rId71" Type="http://schemas.openxmlformats.org/officeDocument/2006/relationships/hyperlink" Target="https://secure.handelsbanken.se/bb/seip/servlet/UASipko?&amp;random=199531" TargetMode="External"/><Relationship Id="rId92" Type="http://schemas.openxmlformats.org/officeDocument/2006/relationships/hyperlink" Target="https://secure.handelsbanken.se/bb/seip/servlet/UASipko?&amp;random=199531" TargetMode="External"/><Relationship Id="rId2" Type="http://schemas.openxmlformats.org/officeDocument/2006/relationships/hyperlink" Target="javascript:openHelpWindow('','http://www.handelsbanken.se/shb/Inet/ICentSv.nsf/Default/q0983A0EBE3994B4AC12576E200434D76?opendocument&amp;frame=0','500','500')" TargetMode="External"/><Relationship Id="rId29" Type="http://schemas.openxmlformats.org/officeDocument/2006/relationships/hyperlink" Target="https://secure.handelsbanken.se/bb/seip/servlet/UASipko?&amp;random=199531" TargetMode="External"/><Relationship Id="rId24" Type="http://schemas.openxmlformats.org/officeDocument/2006/relationships/hyperlink" Target="https://secure.handelsbanken.se/bb/seip/servlet/UASipko?&amp;random=199531" TargetMode="External"/><Relationship Id="rId40" Type="http://schemas.openxmlformats.org/officeDocument/2006/relationships/hyperlink" Target="https://secure.handelsbanken.se/bb/seip/servlet/UASipko?&amp;random=199531" TargetMode="External"/><Relationship Id="rId45" Type="http://schemas.openxmlformats.org/officeDocument/2006/relationships/hyperlink" Target="https://secure.handelsbanken.se/bb/seip/servlet/UASipko?&amp;random=199531" TargetMode="External"/><Relationship Id="rId66" Type="http://schemas.openxmlformats.org/officeDocument/2006/relationships/hyperlink" Target="https://secure.handelsbanken.se/bb/seip/servlet/UASipko?&amp;random=199531" TargetMode="External"/><Relationship Id="rId87" Type="http://schemas.openxmlformats.org/officeDocument/2006/relationships/hyperlink" Target="https://secure.handelsbanken.se/bb/seip/servlet/UASipko?&amp;random=199531" TargetMode="External"/><Relationship Id="rId110" Type="http://schemas.openxmlformats.org/officeDocument/2006/relationships/hyperlink" Target="https://secure.handelsbanken.se/bb/seip/servlet/UASipko?&amp;random=199531" TargetMode="External"/><Relationship Id="rId115" Type="http://schemas.openxmlformats.org/officeDocument/2006/relationships/hyperlink" Target="https://secure.handelsbanken.se/bb/seip/servlet/UASipko?&amp;random=199531" TargetMode="External"/><Relationship Id="rId131" Type="http://schemas.openxmlformats.org/officeDocument/2006/relationships/hyperlink" Target="https://secure.handelsbanken.se/bb/seip/servlet/UASipko?&amp;random=494346" TargetMode="External"/><Relationship Id="rId136" Type="http://schemas.openxmlformats.org/officeDocument/2006/relationships/hyperlink" Target="https://secure.handelsbanken.se/bb/seip/servlet/UASipko?&amp;random=494346" TargetMode="External"/><Relationship Id="rId157" Type="http://schemas.openxmlformats.org/officeDocument/2006/relationships/hyperlink" Target="https://secure.handelsbanken.se/bb/seip/servlet/UASipko?&amp;random=494346" TargetMode="External"/><Relationship Id="rId61" Type="http://schemas.openxmlformats.org/officeDocument/2006/relationships/hyperlink" Target="https://secure.handelsbanken.se/bb/seip/servlet/UASipko?&amp;random=199531" TargetMode="External"/><Relationship Id="rId82" Type="http://schemas.openxmlformats.org/officeDocument/2006/relationships/hyperlink" Target="https://secure.handelsbanken.se/bb/seip/servlet/UASipko?&amp;random=199531" TargetMode="External"/><Relationship Id="rId152" Type="http://schemas.openxmlformats.org/officeDocument/2006/relationships/hyperlink" Target="https://secure.handelsbanken.se/bb/seip/servlet/UASipko?&amp;random=494346" TargetMode="External"/><Relationship Id="rId19" Type="http://schemas.openxmlformats.org/officeDocument/2006/relationships/hyperlink" Target="https://secure.handelsbanken.se/bb/seip/servlet/UASipko?&amp;random=199531" TargetMode="External"/><Relationship Id="rId14" Type="http://schemas.openxmlformats.org/officeDocument/2006/relationships/hyperlink" Target="https://secure.handelsbanken.se/bb/seip/servlet/UASipko?&amp;random=199531" TargetMode="External"/><Relationship Id="rId30" Type="http://schemas.openxmlformats.org/officeDocument/2006/relationships/hyperlink" Target="https://secure.handelsbanken.se/bb/seip/servlet/UASipko?&amp;random=199531" TargetMode="External"/><Relationship Id="rId35" Type="http://schemas.openxmlformats.org/officeDocument/2006/relationships/hyperlink" Target="https://secure.handelsbanken.se/bb/seip/servlet/UASipko?&amp;random=199531" TargetMode="External"/><Relationship Id="rId56" Type="http://schemas.openxmlformats.org/officeDocument/2006/relationships/hyperlink" Target="https://secure.handelsbanken.se/bb/seip/servlet/UASipko?&amp;random=199531" TargetMode="External"/><Relationship Id="rId77" Type="http://schemas.openxmlformats.org/officeDocument/2006/relationships/hyperlink" Target="https://secure.handelsbanken.se/bb/seip/servlet/UASipko?&amp;random=199531" TargetMode="External"/><Relationship Id="rId100" Type="http://schemas.openxmlformats.org/officeDocument/2006/relationships/hyperlink" Target="https://secure.handelsbanken.se/bb/seip/servlet/UASipko?&amp;random=199531" TargetMode="External"/><Relationship Id="rId105" Type="http://schemas.openxmlformats.org/officeDocument/2006/relationships/hyperlink" Target="https://secure.handelsbanken.se/bb/seip/servlet/UASipko?&amp;random=199531" TargetMode="External"/><Relationship Id="rId126" Type="http://schemas.openxmlformats.org/officeDocument/2006/relationships/hyperlink" Target="https://secure.handelsbanken.se/bb/seip/servlet/UASipko?&amp;random=199531" TargetMode="External"/><Relationship Id="rId147" Type="http://schemas.openxmlformats.org/officeDocument/2006/relationships/hyperlink" Target="https://secure.handelsbanken.se/bb/seip/servlet/UASipko?&amp;random=494346" TargetMode="External"/><Relationship Id="rId8" Type="http://schemas.openxmlformats.org/officeDocument/2006/relationships/hyperlink" Target="https://secure.handelsbanken.se/bb/seip/servlet/UASipko?&amp;random=199531" TargetMode="External"/><Relationship Id="rId51" Type="http://schemas.openxmlformats.org/officeDocument/2006/relationships/hyperlink" Target="https://secure.handelsbanken.se/bb/seip/servlet/UASipko?&amp;random=199531" TargetMode="External"/><Relationship Id="rId72" Type="http://schemas.openxmlformats.org/officeDocument/2006/relationships/hyperlink" Target="https://secure.handelsbanken.se/bb/seip/servlet/UASipko?&amp;random=199531" TargetMode="External"/><Relationship Id="rId93" Type="http://schemas.openxmlformats.org/officeDocument/2006/relationships/hyperlink" Target="https://secure.handelsbanken.se/bb/seip/servlet/UASipko?&amp;random=199531" TargetMode="External"/><Relationship Id="rId98" Type="http://schemas.openxmlformats.org/officeDocument/2006/relationships/hyperlink" Target="https://secure.handelsbanken.se/bb/seip/servlet/UASipko?&amp;random=199531" TargetMode="External"/><Relationship Id="rId121" Type="http://schemas.openxmlformats.org/officeDocument/2006/relationships/hyperlink" Target="https://secure.handelsbanken.se/bb/seip/servlet/UASipko?&amp;random=199531" TargetMode="External"/><Relationship Id="rId142" Type="http://schemas.openxmlformats.org/officeDocument/2006/relationships/hyperlink" Target="https://secure.handelsbanken.se/bb/seip/servlet/UASipko?&amp;random=494346" TargetMode="External"/><Relationship Id="rId3" Type="http://schemas.openxmlformats.org/officeDocument/2006/relationships/hyperlink" Target="https://secure.handelsbanken.se/bb/seip/servlet/UASipko?&amp;random=199531" TargetMode="External"/><Relationship Id="rId25" Type="http://schemas.openxmlformats.org/officeDocument/2006/relationships/hyperlink" Target="https://secure.handelsbanken.se/bb/seip/servlet/UASipko?&amp;random=199531" TargetMode="External"/><Relationship Id="rId46" Type="http://schemas.openxmlformats.org/officeDocument/2006/relationships/hyperlink" Target="https://secure.handelsbanken.se/bb/seip/servlet/UASipko?&amp;random=199531" TargetMode="External"/><Relationship Id="rId67" Type="http://schemas.openxmlformats.org/officeDocument/2006/relationships/hyperlink" Target="https://secure.handelsbanken.se/bb/seip/servlet/UASipko?&amp;random=199531" TargetMode="External"/><Relationship Id="rId116" Type="http://schemas.openxmlformats.org/officeDocument/2006/relationships/hyperlink" Target="https://secure.handelsbanken.se/bb/seip/servlet/UASipko?&amp;random=199531" TargetMode="External"/><Relationship Id="rId137" Type="http://schemas.openxmlformats.org/officeDocument/2006/relationships/hyperlink" Target="https://secure.handelsbanken.se/bb/seip/servlet/UASipko?&amp;random=494346" TargetMode="External"/><Relationship Id="rId158" Type="http://schemas.openxmlformats.org/officeDocument/2006/relationships/hyperlink" Target="https://secure.handelsbanken.se/bb/seip/servlet/UASipko?&amp;random=49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BB13-CD53-4ECD-9A8D-DFAC463731E8}">
  <dimension ref="A1:C27"/>
  <sheetViews>
    <sheetView tabSelected="1" zoomScale="90" zoomScaleNormal="90" workbookViewId="0">
      <selection activeCell="B20" sqref="B20"/>
    </sheetView>
  </sheetViews>
  <sheetFormatPr defaultColWidth="8.88671875" defaultRowHeight="14.4" x14ac:dyDescent="0.3"/>
  <cols>
    <col min="1" max="1" width="8.88671875" style="23"/>
    <col min="2" max="2" width="21.6640625" customWidth="1"/>
    <col min="3" max="3" width="13.88671875" style="6" customWidth="1"/>
  </cols>
  <sheetData>
    <row r="1" spans="1:3" ht="15.6" x14ac:dyDescent="0.3">
      <c r="A1" s="23" t="s">
        <v>165</v>
      </c>
      <c r="B1" s="25" t="s">
        <v>219</v>
      </c>
      <c r="C1" s="30" t="s">
        <v>136</v>
      </c>
    </row>
    <row r="2" spans="1:3" ht="15.6" x14ac:dyDescent="0.3">
      <c r="B2" s="25"/>
      <c r="C2" s="30"/>
    </row>
    <row r="3" spans="1:3" ht="15.6" x14ac:dyDescent="0.3">
      <c r="B3" s="25" t="s">
        <v>3</v>
      </c>
      <c r="C3" s="46">
        <f>SUM(C4:C27)</f>
        <v>-3.3897435897392825</v>
      </c>
    </row>
    <row r="4" spans="1:3" ht="18" x14ac:dyDescent="0.35">
      <c r="A4" s="24"/>
      <c r="B4" s="26" t="s">
        <v>18</v>
      </c>
      <c r="C4" s="46">
        <f>Lagkassa!C1</f>
        <v>0</v>
      </c>
    </row>
    <row r="5" spans="1:3" ht="18" x14ac:dyDescent="0.35">
      <c r="A5" s="24"/>
      <c r="B5" s="26"/>
      <c r="C5" s="46"/>
    </row>
    <row r="6" spans="1:3" ht="15.6" x14ac:dyDescent="0.3">
      <c r="A6" s="29">
        <v>5</v>
      </c>
      <c r="B6" s="26" t="s">
        <v>5</v>
      </c>
      <c r="C6" s="46">
        <f>'Sebastian Barazi'!C1</f>
        <v>-0.42179487179419084</v>
      </c>
    </row>
    <row r="7" spans="1:3" ht="15.6" x14ac:dyDescent="0.3">
      <c r="A7" s="29">
        <v>10</v>
      </c>
      <c r="B7" s="26" t="s">
        <v>6</v>
      </c>
      <c r="C7" s="46">
        <f>'Gabriel Botrus'!C1</f>
        <v>-0.42179487179464559</v>
      </c>
    </row>
    <row r="8" spans="1:3" ht="15.6" x14ac:dyDescent="0.3">
      <c r="A8" s="29">
        <v>12</v>
      </c>
      <c r="B8" s="26" t="s">
        <v>119</v>
      </c>
      <c r="C8" s="46">
        <f>'Simon Gofar'!C1</f>
        <v>-0.42179487179419084</v>
      </c>
    </row>
    <row r="9" spans="1:3" ht="15.6" x14ac:dyDescent="0.3">
      <c r="A9" s="29">
        <v>6</v>
      </c>
      <c r="B9" s="26" t="s">
        <v>60</v>
      </c>
      <c r="C9" s="46">
        <f>'Filipos Goudas'!C1</f>
        <v>-0.42179487179464559</v>
      </c>
    </row>
    <row r="10" spans="1:3" x14ac:dyDescent="0.3">
      <c r="A10" s="23">
        <v>1</v>
      </c>
      <c r="B10" s="27" t="s">
        <v>227</v>
      </c>
      <c r="C10" s="8">
        <f>'Alex Haddad'!C1</f>
        <v>-0.13846153846134257</v>
      </c>
    </row>
    <row r="11" spans="1:3" ht="15.6" x14ac:dyDescent="0.3">
      <c r="A11" s="29">
        <v>11</v>
      </c>
      <c r="B11" s="26" t="s">
        <v>7</v>
      </c>
      <c r="C11" s="46">
        <f>'Elias Ilyasson'!C1</f>
        <v>0.17820512820526346</v>
      </c>
    </row>
    <row r="12" spans="1:3" ht="15.6" x14ac:dyDescent="0.3">
      <c r="A12" s="29">
        <v>4</v>
      </c>
      <c r="B12" s="26" t="s">
        <v>8</v>
      </c>
      <c r="C12" s="46">
        <f>'Amadeus Jibrael'!C1</f>
        <v>-0.42179487179464559</v>
      </c>
    </row>
    <row r="13" spans="1:3" x14ac:dyDescent="0.3">
      <c r="B13" s="27" t="s">
        <v>231</v>
      </c>
      <c r="C13" s="8">
        <f>'Aleksej Kabro'!C1</f>
        <v>-0.34999999999990905</v>
      </c>
    </row>
    <row r="14" spans="1:3" ht="15.6" x14ac:dyDescent="0.3">
      <c r="A14" s="29">
        <v>17</v>
      </c>
      <c r="B14" s="26" t="s">
        <v>254</v>
      </c>
      <c r="C14" s="46">
        <f>'Kristian Korkis'!C1</f>
        <v>-0.42179487179419084</v>
      </c>
    </row>
    <row r="15" spans="1:3" ht="15.6" x14ac:dyDescent="0.3">
      <c r="A15" s="29">
        <v>14</v>
      </c>
      <c r="B15" s="26" t="s">
        <v>133</v>
      </c>
      <c r="C15" s="47">
        <f>'David Kulhan'!C1</f>
        <v>0</v>
      </c>
    </row>
    <row r="16" spans="1:3" x14ac:dyDescent="0.3">
      <c r="A16" s="29">
        <v>87</v>
      </c>
      <c r="B16" s="27" t="s">
        <v>159</v>
      </c>
      <c r="C16" s="8">
        <f>'David Lahoud'!C1</f>
        <v>0</v>
      </c>
    </row>
    <row r="17" spans="1:3" ht="15.6" x14ac:dyDescent="0.3">
      <c r="A17" s="29">
        <v>8</v>
      </c>
      <c r="B17" s="26" t="s">
        <v>11</v>
      </c>
      <c r="C17" s="46">
        <f>'Giovanni Melki'!C1</f>
        <v>-0.42179487179464559</v>
      </c>
    </row>
    <row r="18" spans="1:3" ht="15.6" x14ac:dyDescent="0.3">
      <c r="A18" s="29">
        <v>3</v>
      </c>
      <c r="B18" s="26" t="s">
        <v>36</v>
      </c>
      <c r="C18" s="46">
        <f>'Sebastian Mourad'!C1</f>
        <v>0.17820512820526346</v>
      </c>
    </row>
    <row r="19" spans="1:3" ht="15.6" x14ac:dyDescent="0.3">
      <c r="A19" s="29">
        <v>19</v>
      </c>
      <c r="B19" s="26" t="s">
        <v>15</v>
      </c>
      <c r="C19" s="46">
        <f>'Volkan Sensoy'!C1</f>
        <v>0.11666666666678793</v>
      </c>
    </row>
    <row r="20" spans="1:3" ht="15.6" x14ac:dyDescent="0.3">
      <c r="A20" s="29">
        <v>7</v>
      </c>
      <c r="B20" s="26" t="s">
        <v>14</v>
      </c>
      <c r="C20" s="46">
        <f>'Hosip Youssef'!C1</f>
        <v>-0.42179487179419084</v>
      </c>
    </row>
    <row r="23" spans="1:3" x14ac:dyDescent="0.3">
      <c r="A23" s="29"/>
      <c r="B23" s="27"/>
      <c r="C23" s="8"/>
    </row>
    <row r="24" spans="1:3" ht="15.6" x14ac:dyDescent="0.3">
      <c r="A24" s="29"/>
      <c r="B24" s="26"/>
      <c r="C24" s="46"/>
    </row>
    <row r="25" spans="1:3" ht="15.6" x14ac:dyDescent="0.3">
      <c r="A25" s="29"/>
      <c r="B25" s="26"/>
      <c r="C25" s="46"/>
    </row>
    <row r="26" spans="1:3" ht="15.6" x14ac:dyDescent="0.3">
      <c r="A26" s="29"/>
      <c r="B26" s="26"/>
      <c r="C26" s="46"/>
    </row>
    <row r="27" spans="1:3" ht="15.6" x14ac:dyDescent="0.3">
      <c r="A27" s="29"/>
      <c r="B27" s="26"/>
      <c r="C27" s="46"/>
    </row>
  </sheetData>
  <hyperlinks>
    <hyperlink ref="B6" location="'Sebastian Barazi'!A1" display="Sebastian Barazi" xr:uid="{53CF4E18-69AE-49C9-BD4D-A2DA0CC646A3}"/>
    <hyperlink ref="B7" location="'Gabriel Botrus'!A1" display="Gabriel Botrus" xr:uid="{DC4ED504-C196-47D1-A76C-19CA29273B8F}"/>
    <hyperlink ref="B11" location="'Elias Ilyasson'!A1" display="Elias Ilyasson" xr:uid="{F8184CC3-DB24-4D6B-AAE2-A680FA1EBFE8}"/>
    <hyperlink ref="B12" location="'Amadeus Jibrael'!A1" display="Amadeus Jibrael" xr:uid="{15A39BDB-1625-4918-9AAB-B73D7FA54158}"/>
    <hyperlink ref="B14" location="'Kristian Korkis'!A1" display="Kristin Korkis" xr:uid="{A5E2196A-09B0-4995-9FF6-39D18F5A5241}"/>
    <hyperlink ref="B17" location="'Giovanni Melki'!A1" display="Giovanni Melki" xr:uid="{611711F7-7B75-4E98-B313-E712D5997402}"/>
    <hyperlink ref="B18" location="'Sebastian Mourad'!A1" display="Sebastian Mourad" xr:uid="{CAA1EF20-40F7-4967-B6A9-40237B60AA53}"/>
    <hyperlink ref="B20" location="'Hosip Youssef'!A1" display="Hosip Youssef" xr:uid="{6695E04C-64B2-4B0E-A5BD-39E633469D57}"/>
    <hyperlink ref="B19" location="'Volkan Sensoy'!A1" display="Volkan Sensoy" xr:uid="{8FC8E556-5B95-455A-8050-501A44545BE1}"/>
    <hyperlink ref="B8" location="'Simon Gofar'!A1" display="Simon Gofar" xr:uid="{A36ED331-3AFF-4BCC-9814-3D7BC2A6C351}"/>
    <hyperlink ref="B9" location="'Filipos Goudas'!A1" display="Filipos Goudas" xr:uid="{769E514B-527A-488C-95E8-68CF2382887F}"/>
    <hyperlink ref="B15" location="'David Kulhan'!A1" display="David Kulhan" xr:uid="{148DE998-0B24-4341-842C-D89BED2A6ED0}"/>
    <hyperlink ref="B4" location="Lagkassa!A1" display="Gemensam lagkassa" xr:uid="{06AC5EE6-D79B-4F4C-BC4F-29B18F43D1CA}"/>
    <hyperlink ref="B16" location="'David Lahoud'!A1" display="David Lahoud" xr:uid="{21B1F359-A0EE-4531-BA00-302B075E13F2}"/>
    <hyperlink ref="B10" location="'Alex Haddad'!A1" display="Alex Haddad" xr:uid="{9D40E464-BB06-48F0-A6A9-F0E792FF0859}"/>
    <hyperlink ref="B13" location="'Aleksej Kabro'!A1" display="Aleksej Kabro" xr:uid="{226D63BF-19AB-412D-957A-CEBE29657A7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9B95-BCBA-40A2-B0D6-12AEA97570F1}">
  <dimension ref="A1:C28"/>
  <sheetViews>
    <sheetView topLeftCell="A7" workbookViewId="0">
      <selection activeCell="C29" sqref="C29"/>
    </sheetView>
  </sheetViews>
  <sheetFormatPr defaultColWidth="8.88671875" defaultRowHeight="14.4" x14ac:dyDescent="0.3"/>
  <cols>
    <col min="1" max="1" width="20.88671875" customWidth="1"/>
    <col min="2" max="2" width="12.33203125" customWidth="1"/>
    <col min="3" max="3" width="8.88671875" style="6"/>
  </cols>
  <sheetData>
    <row r="1" spans="1:3" x14ac:dyDescent="0.3">
      <c r="A1" s="2" t="s">
        <v>46</v>
      </c>
      <c r="B1" s="2"/>
      <c r="C1" s="5">
        <f>SUM(C5:C99)</f>
        <v>0.17820512820526346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16</v>
      </c>
      <c r="B5" s="1">
        <v>43404</v>
      </c>
      <c r="C5" s="6">
        <v>-71</v>
      </c>
    </row>
    <row r="6" spans="1:3" x14ac:dyDescent="0.3">
      <c r="A6" t="s">
        <v>16</v>
      </c>
      <c r="B6" s="1">
        <v>43404</v>
      </c>
      <c r="C6" s="6">
        <v>700</v>
      </c>
    </row>
    <row r="7" spans="1:3" x14ac:dyDescent="0.3">
      <c r="A7" t="s">
        <v>17</v>
      </c>
      <c r="B7" s="1">
        <v>43404</v>
      </c>
      <c r="C7" s="6">
        <f>14*71</f>
        <v>994</v>
      </c>
    </row>
    <row r="8" spans="1:3" x14ac:dyDescent="0.3">
      <c r="A8" t="s">
        <v>19</v>
      </c>
      <c r="B8" s="1">
        <v>43405</v>
      </c>
      <c r="C8" s="6">
        <v>0</v>
      </c>
    </row>
    <row r="9" spans="1:3" x14ac:dyDescent="0.3">
      <c r="A9" t="s">
        <v>29</v>
      </c>
      <c r="B9" s="1">
        <v>43411</v>
      </c>
      <c r="C9" s="6">
        <v>0</v>
      </c>
    </row>
    <row r="10" spans="1:3" x14ac:dyDescent="0.3">
      <c r="A10" t="s">
        <v>31</v>
      </c>
      <c r="B10" s="1">
        <v>43411</v>
      </c>
      <c r="C10" s="6">
        <v>0</v>
      </c>
    </row>
    <row r="11" spans="1:3" x14ac:dyDescent="0.3">
      <c r="A11" t="s">
        <v>32</v>
      </c>
      <c r="B11" s="1">
        <v>43418</v>
      </c>
      <c r="C11" s="6">
        <v>-200</v>
      </c>
    </row>
    <row r="12" spans="1:3" x14ac:dyDescent="0.3">
      <c r="A12" s="7" t="s">
        <v>39</v>
      </c>
      <c r="B12" s="1">
        <v>43428</v>
      </c>
      <c r="C12" s="6">
        <v>-90</v>
      </c>
    </row>
    <row r="13" spans="1:3" x14ac:dyDescent="0.3">
      <c r="A13" t="s">
        <v>40</v>
      </c>
      <c r="B13" s="1">
        <v>43428</v>
      </c>
      <c r="C13" s="6">
        <f>-600/16-300/16</f>
        <v>-56.25</v>
      </c>
    </row>
    <row r="14" spans="1:3" x14ac:dyDescent="0.3">
      <c r="A14" t="s">
        <v>61</v>
      </c>
      <c r="B14" s="1">
        <v>43424</v>
      </c>
      <c r="C14" s="6">
        <f>-1200/15</f>
        <v>-80</v>
      </c>
    </row>
    <row r="15" spans="1:3" x14ac:dyDescent="0.3">
      <c r="A15" t="s">
        <v>107</v>
      </c>
      <c r="B15" s="1">
        <v>43429</v>
      </c>
      <c r="C15" s="6">
        <f>-648/16</f>
        <v>-40.5</v>
      </c>
    </row>
    <row r="16" spans="1:3" x14ac:dyDescent="0.3">
      <c r="A16" t="s">
        <v>111</v>
      </c>
      <c r="B16" s="1">
        <v>43440</v>
      </c>
      <c r="C16" s="6">
        <v>2000</v>
      </c>
    </row>
    <row r="17" spans="1:3" x14ac:dyDescent="0.3">
      <c r="A17" t="s">
        <v>112</v>
      </c>
      <c r="B17" s="1">
        <v>43442</v>
      </c>
      <c r="C17" s="6">
        <f>-300/15</f>
        <v>-20</v>
      </c>
    </row>
    <row r="18" spans="1:3" x14ac:dyDescent="0.3">
      <c r="A18" t="s">
        <v>118</v>
      </c>
      <c r="B18" s="1">
        <v>43479</v>
      </c>
      <c r="C18" s="6">
        <v>-1000</v>
      </c>
    </row>
    <row r="19" spans="1:3" x14ac:dyDescent="0.3">
      <c r="A19" t="s">
        <v>20</v>
      </c>
      <c r="B19" s="1">
        <v>43484</v>
      </c>
      <c r="C19" s="6">
        <v>1000</v>
      </c>
    </row>
    <row r="20" spans="1:3" x14ac:dyDescent="0.3">
      <c r="A20" t="s">
        <v>127</v>
      </c>
      <c r="B20" s="1">
        <v>43496</v>
      </c>
      <c r="C20" s="6">
        <v>-1913</v>
      </c>
    </row>
    <row r="21" spans="1:3" x14ac:dyDescent="0.3">
      <c r="A21" t="s">
        <v>131</v>
      </c>
      <c r="B21" s="1">
        <v>43496</v>
      </c>
      <c r="C21" s="6">
        <v>-100</v>
      </c>
    </row>
    <row r="22" spans="1:3" x14ac:dyDescent="0.3">
      <c r="A22" t="s">
        <v>164</v>
      </c>
      <c r="B22" s="1">
        <v>43555</v>
      </c>
      <c r="C22" s="6">
        <v>-200</v>
      </c>
    </row>
    <row r="23" spans="1:3" x14ac:dyDescent="0.3">
      <c r="A23" t="s">
        <v>163</v>
      </c>
      <c r="B23" s="1">
        <v>43562</v>
      </c>
      <c r="C23" s="6">
        <f>Lagkassa!$G$27</f>
        <v>-2608.5333333333333</v>
      </c>
    </row>
    <row r="24" spans="1:3" x14ac:dyDescent="0.3">
      <c r="A24" t="s">
        <v>221</v>
      </c>
      <c r="B24" s="1">
        <v>43599</v>
      </c>
      <c r="C24" s="6">
        <f>Lagkassa!G$47</f>
        <v>-3432.5384615384614</v>
      </c>
    </row>
    <row r="25" spans="1:3" x14ac:dyDescent="0.3">
      <c r="A25" t="s">
        <v>35</v>
      </c>
      <c r="B25" s="1">
        <v>43621</v>
      </c>
      <c r="C25" s="6">
        <v>3500</v>
      </c>
    </row>
    <row r="26" spans="1:3" x14ac:dyDescent="0.3">
      <c r="A26" t="s">
        <v>237</v>
      </c>
      <c r="B26" s="1">
        <v>43646</v>
      </c>
      <c r="C26" s="6">
        <v>-300</v>
      </c>
    </row>
    <row r="27" spans="1:3" x14ac:dyDescent="0.3">
      <c r="A27" t="s">
        <v>1</v>
      </c>
      <c r="B27" s="1">
        <v>43683</v>
      </c>
      <c r="C27" s="6">
        <v>2000</v>
      </c>
    </row>
    <row r="28" spans="1:3" x14ac:dyDescent="0.3">
      <c r="A28" t="s">
        <v>264</v>
      </c>
      <c r="B28" s="1">
        <v>43724</v>
      </c>
      <c r="C28" s="6">
        <v>-82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D14E-955A-49B8-BEDB-702F2D3A7F2C}">
  <dimension ref="A1:C33"/>
  <sheetViews>
    <sheetView topLeftCell="A21" workbookViewId="0">
      <selection activeCell="C34" sqref="C34"/>
    </sheetView>
  </sheetViews>
  <sheetFormatPr defaultColWidth="8.88671875" defaultRowHeight="14.4" x14ac:dyDescent="0.3"/>
  <cols>
    <col min="1" max="1" width="15.5546875" customWidth="1"/>
    <col min="2" max="2" width="13.44140625" customWidth="1"/>
    <col min="3" max="3" width="8.88671875" style="6"/>
  </cols>
  <sheetData>
    <row r="1" spans="1:3" x14ac:dyDescent="0.3">
      <c r="A1" s="2" t="s">
        <v>47</v>
      </c>
      <c r="B1" s="2"/>
      <c r="C1" s="5">
        <f>SUM(C5:C99)</f>
        <v>-0.42179487179464559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43404</v>
      </c>
      <c r="C5" s="6">
        <v>600</v>
      </c>
    </row>
    <row r="6" spans="1:3" x14ac:dyDescent="0.3">
      <c r="A6" t="s">
        <v>16</v>
      </c>
      <c r="B6" s="1">
        <v>43404</v>
      </c>
      <c r="C6" s="6">
        <v>-71</v>
      </c>
    </row>
    <row r="7" spans="1:3" x14ac:dyDescent="0.3">
      <c r="A7" t="s">
        <v>24</v>
      </c>
      <c r="B7" s="1">
        <v>43408</v>
      </c>
      <c r="C7" s="6">
        <v>355</v>
      </c>
    </row>
    <row r="8" spans="1:3" x14ac:dyDescent="0.3">
      <c r="A8" t="s">
        <v>29</v>
      </c>
      <c r="B8" s="1">
        <v>43411</v>
      </c>
      <c r="C8" s="6">
        <v>0</v>
      </c>
    </row>
    <row r="9" spans="1:3" x14ac:dyDescent="0.3">
      <c r="A9" t="s">
        <v>1</v>
      </c>
      <c r="B9" s="1">
        <v>43418</v>
      </c>
      <c r="C9" s="6">
        <v>1800</v>
      </c>
    </row>
    <row r="10" spans="1:3" x14ac:dyDescent="0.3">
      <c r="A10" s="7" t="s">
        <v>39</v>
      </c>
      <c r="B10" s="1">
        <v>43428</v>
      </c>
      <c r="C10" s="6">
        <v>-90</v>
      </c>
    </row>
    <row r="11" spans="1:3" x14ac:dyDescent="0.3">
      <c r="A11" t="s">
        <v>40</v>
      </c>
      <c r="B11" s="1">
        <v>43428</v>
      </c>
      <c r="C11" s="6">
        <f>-600/16-300/16</f>
        <v>-56.25</v>
      </c>
    </row>
    <row r="12" spans="1:3" x14ac:dyDescent="0.3">
      <c r="A12" t="s">
        <v>61</v>
      </c>
      <c r="B12" s="1">
        <v>43424</v>
      </c>
      <c r="C12" s="6">
        <f>-1200/15</f>
        <v>-80</v>
      </c>
    </row>
    <row r="13" spans="1:3" x14ac:dyDescent="0.3">
      <c r="A13" t="s">
        <v>107</v>
      </c>
      <c r="B13" s="1">
        <v>43429</v>
      </c>
      <c r="C13" s="6">
        <f>-648/16</f>
        <v>-40.5</v>
      </c>
    </row>
    <row r="14" spans="1:3" x14ac:dyDescent="0.3">
      <c r="A14" t="s">
        <v>108</v>
      </c>
      <c r="B14" s="1">
        <v>43434</v>
      </c>
      <c r="C14" s="6">
        <v>2000</v>
      </c>
    </row>
    <row r="15" spans="1:3" x14ac:dyDescent="0.3">
      <c r="A15" t="s">
        <v>112</v>
      </c>
      <c r="B15" s="1">
        <v>43442</v>
      </c>
      <c r="C15" s="6">
        <f>-300/15</f>
        <v>-20</v>
      </c>
    </row>
    <row r="16" spans="1:3" x14ac:dyDescent="0.3">
      <c r="A16" t="s">
        <v>118</v>
      </c>
      <c r="B16" s="1">
        <v>43479</v>
      </c>
      <c r="C16" s="6">
        <v>-1000</v>
      </c>
    </row>
    <row r="17" spans="1:3" x14ac:dyDescent="0.3">
      <c r="A17" t="s">
        <v>127</v>
      </c>
      <c r="B17" s="1">
        <v>43496</v>
      </c>
      <c r="C17" s="6">
        <v>-1913</v>
      </c>
    </row>
    <row r="18" spans="1:3" x14ac:dyDescent="0.3">
      <c r="A18" t="s">
        <v>131</v>
      </c>
      <c r="B18" s="1">
        <v>43496</v>
      </c>
      <c r="C18" s="6">
        <v>-100</v>
      </c>
    </row>
    <row r="19" spans="1:3" x14ac:dyDescent="0.3">
      <c r="A19" t="s">
        <v>1</v>
      </c>
      <c r="B19" s="1">
        <v>43495</v>
      </c>
      <c r="C19" s="6">
        <v>1500</v>
      </c>
    </row>
    <row r="20" spans="1:3" x14ac:dyDescent="0.3">
      <c r="A20" t="s">
        <v>1</v>
      </c>
      <c r="B20" s="1">
        <v>43495</v>
      </c>
      <c r="C20" s="6">
        <v>500</v>
      </c>
    </row>
    <row r="21" spans="1:3" x14ac:dyDescent="0.3">
      <c r="A21" t="s">
        <v>163</v>
      </c>
      <c r="B21" s="1">
        <v>43562</v>
      </c>
      <c r="C21" s="6">
        <f>Lagkassa!$G$27</f>
        <v>-2608.5333333333333</v>
      </c>
    </row>
    <row r="22" spans="1:3" x14ac:dyDescent="0.3">
      <c r="A22" t="s">
        <v>164</v>
      </c>
      <c r="B22" s="1">
        <v>43555</v>
      </c>
      <c r="C22" s="6">
        <v>-200</v>
      </c>
    </row>
    <row r="23" spans="1:3" x14ac:dyDescent="0.3">
      <c r="A23" t="s">
        <v>35</v>
      </c>
      <c r="B23" s="1">
        <v>43563</v>
      </c>
      <c r="C23" s="6">
        <v>500</v>
      </c>
    </row>
    <row r="24" spans="1:3" x14ac:dyDescent="0.3">
      <c r="A24" t="s">
        <v>171</v>
      </c>
      <c r="B24" s="1">
        <v>43578</v>
      </c>
      <c r="C24" s="6">
        <v>140</v>
      </c>
    </row>
    <row r="25" spans="1:3" x14ac:dyDescent="0.3">
      <c r="A25" t="s">
        <v>110</v>
      </c>
      <c r="B25" s="1">
        <v>43578</v>
      </c>
      <c r="C25" s="6">
        <f>Lagkassa!G$39</f>
        <v>-2254.6</v>
      </c>
    </row>
    <row r="26" spans="1:3" x14ac:dyDescent="0.3">
      <c r="A26" t="s">
        <v>1</v>
      </c>
      <c r="B26" s="1">
        <v>43580</v>
      </c>
      <c r="C26" s="6">
        <v>500</v>
      </c>
    </row>
    <row r="27" spans="1:3" x14ac:dyDescent="0.3">
      <c r="A27" t="s">
        <v>222</v>
      </c>
      <c r="B27" s="1">
        <v>43590</v>
      </c>
      <c r="C27" s="6">
        <v>199</v>
      </c>
    </row>
    <row r="28" spans="1:3" x14ac:dyDescent="0.3">
      <c r="A28" t="s">
        <v>221</v>
      </c>
      <c r="B28" s="1">
        <v>43599</v>
      </c>
      <c r="C28" s="6">
        <f>Lagkassa!G$47</f>
        <v>-3432.5384615384614</v>
      </c>
    </row>
    <row r="29" spans="1:3" x14ac:dyDescent="0.3">
      <c r="A29" t="s">
        <v>1</v>
      </c>
      <c r="B29" s="1">
        <v>43609</v>
      </c>
      <c r="C29" s="6">
        <v>2000</v>
      </c>
    </row>
    <row r="30" spans="1:3" x14ac:dyDescent="0.3">
      <c r="A30" t="s">
        <v>232</v>
      </c>
      <c r="B30" s="1">
        <v>43646</v>
      </c>
      <c r="C30" s="6">
        <v>2181</v>
      </c>
    </row>
    <row r="31" spans="1:3" x14ac:dyDescent="0.3">
      <c r="A31" t="s">
        <v>237</v>
      </c>
      <c r="B31" s="1">
        <v>43646</v>
      </c>
      <c r="C31" s="6">
        <v>-300</v>
      </c>
    </row>
    <row r="32" spans="1:3" x14ac:dyDescent="0.3">
      <c r="A32" t="s">
        <v>257</v>
      </c>
      <c r="B32" s="1">
        <v>43683</v>
      </c>
      <c r="C32" s="6">
        <v>1278</v>
      </c>
    </row>
    <row r="33" spans="1:3" x14ac:dyDescent="0.3">
      <c r="A33" t="s">
        <v>229</v>
      </c>
      <c r="B33" s="1">
        <v>43724</v>
      </c>
      <c r="C33" s="6">
        <v>-1387</v>
      </c>
    </row>
  </sheetData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B270-295C-461D-B390-A0DC548B4890}">
  <dimension ref="A1:C26"/>
  <sheetViews>
    <sheetView workbookViewId="0">
      <selection activeCell="C19" sqref="C19"/>
    </sheetView>
  </sheetViews>
  <sheetFormatPr defaultColWidth="8.88671875" defaultRowHeight="14.4" x14ac:dyDescent="0.3"/>
  <cols>
    <col min="1" max="1" width="14.109375" customWidth="1"/>
    <col min="2" max="2" width="12.6640625" customWidth="1"/>
    <col min="3" max="3" width="8.88671875" style="3"/>
  </cols>
  <sheetData>
    <row r="1" spans="1:3" x14ac:dyDescent="0.3">
      <c r="A1" s="2" t="s">
        <v>56</v>
      </c>
      <c r="B1" s="2"/>
      <c r="C1" s="4">
        <f>SUM(C5:C99)</f>
        <v>-0.34999999999990905</v>
      </c>
    </row>
    <row r="2" spans="1:3" x14ac:dyDescent="0.3">
      <c r="A2" t="s">
        <v>58</v>
      </c>
      <c r="B2" t="s">
        <v>106</v>
      </c>
      <c r="C2" s="3" t="s">
        <v>57</v>
      </c>
    </row>
    <row r="3" spans="1:3" x14ac:dyDescent="0.3">
      <c r="C3" s="9"/>
    </row>
    <row r="4" spans="1:3" x14ac:dyDescent="0.3">
      <c r="A4" s="2" t="s">
        <v>2</v>
      </c>
      <c r="B4" s="2"/>
      <c r="C4" s="22"/>
    </row>
    <row r="5" spans="1:3" x14ac:dyDescent="0.3">
      <c r="A5" t="s">
        <v>16</v>
      </c>
      <c r="B5" s="1">
        <v>43404</v>
      </c>
      <c r="C5" s="9">
        <v>-71</v>
      </c>
    </row>
    <row r="6" spans="1:3" x14ac:dyDescent="0.3">
      <c r="A6" t="s">
        <v>20</v>
      </c>
      <c r="B6" s="1">
        <v>43405</v>
      </c>
      <c r="C6" s="9">
        <v>600</v>
      </c>
    </row>
    <row r="7" spans="1:3" x14ac:dyDescent="0.3">
      <c r="A7" t="s">
        <v>29</v>
      </c>
      <c r="B7" s="1">
        <v>43411</v>
      </c>
      <c r="C7" s="9">
        <v>0</v>
      </c>
    </row>
    <row r="8" spans="1:3" x14ac:dyDescent="0.3">
      <c r="A8" t="s">
        <v>20</v>
      </c>
      <c r="B8" s="1">
        <v>43420</v>
      </c>
      <c r="C8" s="9">
        <v>2000</v>
      </c>
    </row>
    <row r="9" spans="1:3" x14ac:dyDescent="0.3">
      <c r="A9" s="7" t="s">
        <v>39</v>
      </c>
      <c r="B9" s="1">
        <v>43428</v>
      </c>
      <c r="C9" s="9">
        <v>-90</v>
      </c>
    </row>
    <row r="10" spans="1:3" x14ac:dyDescent="0.3">
      <c r="A10" t="s">
        <v>40</v>
      </c>
      <c r="B10" s="1">
        <v>43428</v>
      </c>
      <c r="C10" s="9">
        <f>-600/16-300/16</f>
        <v>-56.25</v>
      </c>
    </row>
    <row r="11" spans="1:3" x14ac:dyDescent="0.3">
      <c r="A11" t="s">
        <v>61</v>
      </c>
      <c r="B11" s="1">
        <v>43424</v>
      </c>
      <c r="C11" s="9">
        <f>-1200/15</f>
        <v>-80</v>
      </c>
    </row>
    <row r="12" spans="1:3" x14ac:dyDescent="0.3">
      <c r="A12" t="s">
        <v>107</v>
      </c>
      <c r="B12" s="1">
        <v>43429</v>
      </c>
      <c r="C12" s="9">
        <f>-648/16</f>
        <v>-40.5</v>
      </c>
    </row>
    <row r="13" spans="1:3" x14ac:dyDescent="0.3">
      <c r="A13" t="s">
        <v>112</v>
      </c>
      <c r="B13" s="1">
        <v>43442</v>
      </c>
      <c r="C13" s="9">
        <f>-300/15</f>
        <v>-20</v>
      </c>
    </row>
    <row r="14" spans="1:3" x14ac:dyDescent="0.3">
      <c r="A14" t="s">
        <v>111</v>
      </c>
      <c r="B14" s="1">
        <v>43446</v>
      </c>
      <c r="C14" s="9">
        <v>500</v>
      </c>
    </row>
    <row r="15" spans="1:3" x14ac:dyDescent="0.3">
      <c r="A15" t="s">
        <v>118</v>
      </c>
      <c r="B15" s="1">
        <v>43479</v>
      </c>
      <c r="C15" s="9">
        <v>-1000</v>
      </c>
    </row>
    <row r="16" spans="1:3" x14ac:dyDescent="0.3">
      <c r="A16" t="s">
        <v>123</v>
      </c>
      <c r="B16" s="1">
        <v>43490</v>
      </c>
      <c r="C16" s="9">
        <v>-1742</v>
      </c>
    </row>
    <row r="17" spans="1:3" x14ac:dyDescent="0.3">
      <c r="A17" t="s">
        <v>110</v>
      </c>
      <c r="B17" s="1">
        <v>43578</v>
      </c>
      <c r="C17" s="9">
        <f>Lagkassa!G$39</f>
        <v>-2254.6</v>
      </c>
    </row>
    <row r="18" spans="1:3" x14ac:dyDescent="0.3">
      <c r="A18" t="s">
        <v>258</v>
      </c>
      <c r="B18" s="1">
        <v>43693</v>
      </c>
      <c r="C18" s="9">
        <v>2254</v>
      </c>
    </row>
    <row r="19" spans="1:3" x14ac:dyDescent="0.3">
      <c r="C19" s="9"/>
    </row>
    <row r="20" spans="1:3" x14ac:dyDescent="0.3">
      <c r="C20" s="9"/>
    </row>
    <row r="21" spans="1:3" x14ac:dyDescent="0.3">
      <c r="C21" s="9"/>
    </row>
    <row r="22" spans="1:3" x14ac:dyDescent="0.3">
      <c r="C22" s="9"/>
    </row>
    <row r="23" spans="1:3" x14ac:dyDescent="0.3">
      <c r="C23" s="9"/>
    </row>
    <row r="24" spans="1:3" x14ac:dyDescent="0.3">
      <c r="C24" s="9"/>
    </row>
    <row r="25" spans="1:3" x14ac:dyDescent="0.3">
      <c r="C25" s="9"/>
    </row>
    <row r="26" spans="1:3" x14ac:dyDescent="0.3">
      <c r="C26" s="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ED98-9240-48D0-A99B-22AA4002768E}">
  <dimension ref="A1:C29"/>
  <sheetViews>
    <sheetView topLeftCell="A15" workbookViewId="0">
      <selection activeCell="C30" sqref="C30"/>
    </sheetView>
  </sheetViews>
  <sheetFormatPr defaultColWidth="8.88671875" defaultRowHeight="14.4" x14ac:dyDescent="0.3"/>
  <cols>
    <col min="1" max="1" width="15.5546875" customWidth="1"/>
    <col min="2" max="2" width="12.6640625" customWidth="1"/>
    <col min="3" max="3" width="8.88671875" style="6"/>
  </cols>
  <sheetData>
    <row r="1" spans="1:3" x14ac:dyDescent="0.3">
      <c r="A1" s="2" t="s">
        <v>48</v>
      </c>
      <c r="B1" s="2"/>
      <c r="C1" s="5">
        <f>SUM(C5:C99)</f>
        <v>-0.42179487179419084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43404</v>
      </c>
      <c r="C5" s="6">
        <v>70</v>
      </c>
    </row>
    <row r="6" spans="1:3" x14ac:dyDescent="0.3">
      <c r="A6" t="s">
        <v>16</v>
      </c>
      <c r="B6" s="1">
        <v>43404</v>
      </c>
      <c r="C6" s="6">
        <v>-71</v>
      </c>
    </row>
    <row r="7" spans="1:3" x14ac:dyDescent="0.3">
      <c r="A7" t="s">
        <v>20</v>
      </c>
      <c r="B7" s="1">
        <v>43404</v>
      </c>
      <c r="C7" s="6">
        <v>530</v>
      </c>
    </row>
    <row r="8" spans="1:3" x14ac:dyDescent="0.3">
      <c r="A8" t="s">
        <v>29</v>
      </c>
      <c r="B8" s="1">
        <v>43411</v>
      </c>
      <c r="C8" s="6">
        <v>0</v>
      </c>
    </row>
    <row r="9" spans="1:3" x14ac:dyDescent="0.3">
      <c r="A9" t="s">
        <v>1</v>
      </c>
      <c r="B9" s="1">
        <v>43418</v>
      </c>
      <c r="C9" s="6">
        <v>2000</v>
      </c>
    </row>
    <row r="10" spans="1:3" x14ac:dyDescent="0.3">
      <c r="A10" s="7" t="s">
        <v>39</v>
      </c>
      <c r="B10" s="1">
        <v>43428</v>
      </c>
      <c r="C10" s="6">
        <v>-90</v>
      </c>
    </row>
    <row r="11" spans="1:3" x14ac:dyDescent="0.3">
      <c r="A11" t="s">
        <v>40</v>
      </c>
      <c r="B11" s="1">
        <v>43428</v>
      </c>
      <c r="C11" s="6">
        <f>-600/16-300/16</f>
        <v>-56.25</v>
      </c>
    </row>
    <row r="12" spans="1:3" x14ac:dyDescent="0.3">
      <c r="A12" t="s">
        <v>61</v>
      </c>
      <c r="B12" s="1">
        <v>43424</v>
      </c>
      <c r="C12" s="6">
        <f>-1200/15</f>
        <v>-80</v>
      </c>
    </row>
    <row r="13" spans="1:3" x14ac:dyDescent="0.3">
      <c r="A13" t="s">
        <v>107</v>
      </c>
      <c r="B13" s="1">
        <v>43429</v>
      </c>
      <c r="C13" s="6">
        <f>-648/16</f>
        <v>-40.5</v>
      </c>
    </row>
    <row r="14" spans="1:3" x14ac:dyDescent="0.3">
      <c r="A14" t="s">
        <v>108</v>
      </c>
      <c r="B14" s="1">
        <v>43434</v>
      </c>
      <c r="C14" s="6">
        <v>2000</v>
      </c>
    </row>
    <row r="15" spans="1:3" x14ac:dyDescent="0.3">
      <c r="A15" t="s">
        <v>112</v>
      </c>
      <c r="B15" s="1">
        <v>43442</v>
      </c>
      <c r="C15" s="6">
        <f>-300/15</f>
        <v>-20</v>
      </c>
    </row>
    <row r="16" spans="1:3" x14ac:dyDescent="0.3">
      <c r="A16" t="s">
        <v>118</v>
      </c>
      <c r="B16" s="1">
        <v>43479</v>
      </c>
      <c r="C16" s="6">
        <v>-1000</v>
      </c>
    </row>
    <row r="17" spans="1:3" x14ac:dyDescent="0.3">
      <c r="A17" t="s">
        <v>1</v>
      </c>
      <c r="B17" s="1">
        <v>43484</v>
      </c>
      <c r="C17" s="6">
        <v>3000</v>
      </c>
    </row>
    <row r="18" spans="1:3" x14ac:dyDescent="0.3">
      <c r="A18" t="s">
        <v>127</v>
      </c>
      <c r="B18" s="1">
        <v>43496</v>
      </c>
      <c r="C18" s="6">
        <v>-1913</v>
      </c>
    </row>
    <row r="19" spans="1:3" x14ac:dyDescent="0.3">
      <c r="A19" t="s">
        <v>131</v>
      </c>
      <c r="B19" s="1">
        <v>43496</v>
      </c>
      <c r="C19" s="6">
        <v>-100</v>
      </c>
    </row>
    <row r="20" spans="1:3" x14ac:dyDescent="0.3">
      <c r="A20" t="s">
        <v>163</v>
      </c>
      <c r="B20" s="1">
        <v>43562</v>
      </c>
      <c r="C20" s="6">
        <f>Lagkassa!$G$27</f>
        <v>-2608.5333333333333</v>
      </c>
    </row>
    <row r="21" spans="1:3" x14ac:dyDescent="0.3">
      <c r="A21" t="s">
        <v>164</v>
      </c>
      <c r="B21" s="1">
        <v>43555</v>
      </c>
      <c r="C21" s="6">
        <v>-200</v>
      </c>
    </row>
    <row r="22" spans="1:3" x14ac:dyDescent="0.3">
      <c r="A22" t="s">
        <v>110</v>
      </c>
      <c r="B22" s="1">
        <v>43578</v>
      </c>
      <c r="C22" s="6">
        <f>Lagkassa!G$39</f>
        <v>-2254.6</v>
      </c>
    </row>
    <row r="23" spans="1:3" x14ac:dyDescent="0.3">
      <c r="A23" t="s">
        <v>20</v>
      </c>
      <c r="B23" s="1">
        <v>43579</v>
      </c>
      <c r="C23" s="6">
        <v>3000</v>
      </c>
    </row>
    <row r="24" spans="1:3" x14ac:dyDescent="0.3">
      <c r="A24" t="s">
        <v>221</v>
      </c>
      <c r="B24" s="1">
        <v>43599</v>
      </c>
      <c r="C24" s="6">
        <f>Lagkassa!G$47</f>
        <v>-3432.5384615384614</v>
      </c>
    </row>
    <row r="25" spans="1:3" x14ac:dyDescent="0.3">
      <c r="A25" t="s">
        <v>233</v>
      </c>
      <c r="B25" s="1">
        <v>43646</v>
      </c>
      <c r="C25" s="6">
        <v>599</v>
      </c>
    </row>
    <row r="26" spans="1:3" x14ac:dyDescent="0.3">
      <c r="A26" t="s">
        <v>237</v>
      </c>
      <c r="B26" s="1">
        <v>43646</v>
      </c>
      <c r="C26" s="6">
        <v>-300</v>
      </c>
    </row>
    <row r="27" spans="1:3" x14ac:dyDescent="0.3">
      <c r="A27" t="s">
        <v>257</v>
      </c>
      <c r="B27" s="1">
        <v>43683</v>
      </c>
      <c r="C27" s="6">
        <v>5415</v>
      </c>
    </row>
    <row r="28" spans="1:3" x14ac:dyDescent="0.3">
      <c r="A28" t="s">
        <v>229</v>
      </c>
      <c r="B28" s="1">
        <v>43689</v>
      </c>
      <c r="C28" s="6">
        <v>-3500</v>
      </c>
    </row>
    <row r="29" spans="1:3" x14ac:dyDescent="0.3">
      <c r="A29" t="s">
        <v>229</v>
      </c>
      <c r="B29" s="1">
        <v>43724</v>
      </c>
      <c r="C29" s="6">
        <v>-948</v>
      </c>
    </row>
  </sheetData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8CBB-A2C6-4A0D-BEE1-844881881168}">
  <dimension ref="A1:C11"/>
  <sheetViews>
    <sheetView topLeftCell="K1" zoomScaleNormal="60" zoomScaleSheetLayoutView="100" workbookViewId="0">
      <selection activeCell="C12" sqref="C12"/>
    </sheetView>
  </sheetViews>
  <sheetFormatPr defaultRowHeight="14.4" x14ac:dyDescent="0.3"/>
  <cols>
    <col min="1" max="1" width="22.44140625" customWidth="1"/>
    <col min="2" max="2" width="10.44140625" bestFit="1" customWidth="1"/>
    <col min="3" max="3" width="8.88671875" style="6"/>
  </cols>
  <sheetData>
    <row r="1" spans="1:3" x14ac:dyDescent="0.3">
      <c r="A1" s="2" t="s">
        <v>132</v>
      </c>
      <c r="B1" s="2"/>
      <c r="C1" s="5">
        <f>SUM(C5:C99)</f>
        <v>0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127</v>
      </c>
      <c r="B5" s="1">
        <v>43496</v>
      </c>
      <c r="C5" s="6">
        <v>-1913</v>
      </c>
    </row>
    <row r="6" spans="1:3" x14ac:dyDescent="0.3">
      <c r="A6" t="s">
        <v>131</v>
      </c>
      <c r="B6" s="1">
        <v>43496</v>
      </c>
      <c r="C6" s="6">
        <v>-100</v>
      </c>
    </row>
    <row r="7" spans="1:3" x14ac:dyDescent="0.3">
      <c r="A7" t="s">
        <v>1</v>
      </c>
      <c r="B7" s="1">
        <v>43496</v>
      </c>
      <c r="C7" s="6">
        <v>4000</v>
      </c>
    </row>
    <row r="8" spans="1:3" x14ac:dyDescent="0.3">
      <c r="A8" t="s">
        <v>164</v>
      </c>
      <c r="B8" s="1">
        <v>43555</v>
      </c>
      <c r="C8" s="6">
        <v>-200</v>
      </c>
    </row>
    <row r="9" spans="1:3" x14ac:dyDescent="0.3">
      <c r="A9" t="s">
        <v>35</v>
      </c>
      <c r="B9" s="1">
        <v>43566</v>
      </c>
      <c r="C9" s="6">
        <v>4000</v>
      </c>
    </row>
    <row r="10" spans="1:3" x14ac:dyDescent="0.3">
      <c r="A10" t="s">
        <v>258</v>
      </c>
      <c r="B10" s="1">
        <v>43723</v>
      </c>
      <c r="C10" s="6">
        <v>-600</v>
      </c>
    </row>
    <row r="11" spans="1:3" x14ac:dyDescent="0.3">
      <c r="A11" t="s">
        <v>229</v>
      </c>
      <c r="B11" s="1">
        <v>43723</v>
      </c>
      <c r="C11" s="6">
        <v>-5187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E358-4164-4D04-BF93-0F8843ABE20B}">
  <dimension ref="A1:C10"/>
  <sheetViews>
    <sheetView zoomScaleNormal="60" zoomScaleSheetLayoutView="100" workbookViewId="0">
      <selection activeCell="C2" sqref="C2"/>
    </sheetView>
  </sheetViews>
  <sheetFormatPr defaultRowHeight="14.4" x14ac:dyDescent="0.3"/>
  <cols>
    <col min="1" max="1" width="22.44140625" customWidth="1"/>
    <col min="2" max="2" width="10.33203125" bestFit="1" customWidth="1"/>
    <col min="3" max="3" width="8.88671875" style="6"/>
  </cols>
  <sheetData>
    <row r="1" spans="1:3" x14ac:dyDescent="0.3">
      <c r="A1" s="2" t="s">
        <v>162</v>
      </c>
      <c r="B1" s="2"/>
      <c r="C1" s="5">
        <f>SUM(C6:C99)</f>
        <v>0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6" spans="1:3" x14ac:dyDescent="0.3">
      <c r="B6" s="1"/>
    </row>
    <row r="7" spans="1:3" x14ac:dyDescent="0.3">
      <c r="B7" s="1"/>
    </row>
    <row r="8" spans="1:3" x14ac:dyDescent="0.3">
      <c r="B8" s="1"/>
    </row>
    <row r="9" spans="1:3" x14ac:dyDescent="0.3">
      <c r="B9" s="1"/>
    </row>
    <row r="10" spans="1:3" x14ac:dyDescent="0.3">
      <c r="B10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B46C-5162-4A86-ADD3-C1D11FC867A9}">
  <dimension ref="A1:C29"/>
  <sheetViews>
    <sheetView topLeftCell="A9" workbookViewId="0">
      <selection activeCell="B30" sqref="B30"/>
    </sheetView>
  </sheetViews>
  <sheetFormatPr defaultColWidth="8.88671875" defaultRowHeight="14.4" x14ac:dyDescent="0.3"/>
  <cols>
    <col min="1" max="1" width="15.44140625" customWidth="1"/>
    <col min="2" max="2" width="12.33203125" customWidth="1"/>
    <col min="3" max="3" width="8.88671875" style="6"/>
  </cols>
  <sheetData>
    <row r="1" spans="1:3" x14ac:dyDescent="0.3">
      <c r="A1" s="2" t="s">
        <v>50</v>
      </c>
      <c r="B1" s="2"/>
      <c r="C1" s="5">
        <f>SUM(C5:C99)</f>
        <v>-0.42179487179464559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43404</v>
      </c>
      <c r="C5" s="6">
        <v>600</v>
      </c>
    </row>
    <row r="6" spans="1:3" x14ac:dyDescent="0.3">
      <c r="A6" t="s">
        <v>16</v>
      </c>
      <c r="B6" s="1">
        <v>43404</v>
      </c>
      <c r="C6" s="6">
        <v>-71</v>
      </c>
    </row>
    <row r="7" spans="1:3" x14ac:dyDescent="0.3">
      <c r="A7" t="s">
        <v>29</v>
      </c>
      <c r="B7" s="1">
        <v>43411</v>
      </c>
      <c r="C7" s="6">
        <v>0</v>
      </c>
    </row>
    <row r="8" spans="1:3" x14ac:dyDescent="0.3">
      <c r="A8" t="s">
        <v>1</v>
      </c>
      <c r="B8" s="1">
        <v>43418</v>
      </c>
      <c r="C8" s="6">
        <v>1000</v>
      </c>
    </row>
    <row r="9" spans="1:3" x14ac:dyDescent="0.3">
      <c r="A9" t="s">
        <v>1</v>
      </c>
      <c r="B9" s="1">
        <v>43421</v>
      </c>
      <c r="C9" s="6">
        <v>1500</v>
      </c>
    </row>
    <row r="10" spans="1:3" x14ac:dyDescent="0.3">
      <c r="A10" s="7" t="s">
        <v>39</v>
      </c>
      <c r="B10" s="1">
        <v>43428</v>
      </c>
      <c r="C10" s="6">
        <v>-90</v>
      </c>
    </row>
    <row r="11" spans="1:3" x14ac:dyDescent="0.3">
      <c r="A11" t="s">
        <v>40</v>
      </c>
      <c r="B11" s="1">
        <v>43428</v>
      </c>
      <c r="C11" s="6">
        <f>-600/16-300/16</f>
        <v>-56.25</v>
      </c>
    </row>
    <row r="12" spans="1:3" x14ac:dyDescent="0.3">
      <c r="A12" t="s">
        <v>61</v>
      </c>
      <c r="B12" s="1">
        <v>43424</v>
      </c>
      <c r="C12" s="6">
        <f>-1200/15</f>
        <v>-80</v>
      </c>
    </row>
    <row r="13" spans="1:3" x14ac:dyDescent="0.3">
      <c r="A13" t="s">
        <v>107</v>
      </c>
      <c r="B13" s="1">
        <v>43429</v>
      </c>
      <c r="C13" s="6">
        <f>-648/16</f>
        <v>-40.5</v>
      </c>
    </row>
    <row r="14" spans="1:3" x14ac:dyDescent="0.3">
      <c r="A14" t="s">
        <v>112</v>
      </c>
      <c r="B14" s="1">
        <v>43442</v>
      </c>
      <c r="C14" s="6">
        <f>-300/15</f>
        <v>-20</v>
      </c>
    </row>
    <row r="15" spans="1:3" x14ac:dyDescent="0.3">
      <c r="A15" t="s">
        <v>114</v>
      </c>
      <c r="B15" s="1">
        <v>43446</v>
      </c>
      <c r="C15" s="6">
        <v>2000</v>
      </c>
    </row>
    <row r="16" spans="1:3" x14ac:dyDescent="0.3">
      <c r="A16" t="s">
        <v>118</v>
      </c>
      <c r="B16" s="1">
        <v>43479</v>
      </c>
      <c r="C16" s="6">
        <v>-1000</v>
      </c>
    </row>
    <row r="17" spans="1:3" x14ac:dyDescent="0.3">
      <c r="A17" t="s">
        <v>1</v>
      </c>
      <c r="B17" s="1">
        <v>43485</v>
      </c>
      <c r="C17" s="6">
        <v>2700</v>
      </c>
    </row>
    <row r="18" spans="1:3" x14ac:dyDescent="0.3">
      <c r="A18" t="s">
        <v>127</v>
      </c>
      <c r="B18" s="1">
        <v>43496</v>
      </c>
      <c r="C18" s="6">
        <v>-1913</v>
      </c>
    </row>
    <row r="19" spans="1:3" x14ac:dyDescent="0.3">
      <c r="A19" t="s">
        <v>131</v>
      </c>
      <c r="B19" s="1">
        <v>43496</v>
      </c>
      <c r="C19" s="6">
        <v>-100</v>
      </c>
    </row>
    <row r="20" spans="1:3" x14ac:dyDescent="0.3">
      <c r="A20" t="s">
        <v>163</v>
      </c>
      <c r="B20" s="1">
        <v>43562</v>
      </c>
      <c r="C20" s="6">
        <f>Lagkassa!$G$27</f>
        <v>-2608.5333333333333</v>
      </c>
    </row>
    <row r="21" spans="1:3" x14ac:dyDescent="0.3">
      <c r="A21" t="s">
        <v>164</v>
      </c>
      <c r="B21" s="1">
        <v>43555</v>
      </c>
      <c r="C21" s="6">
        <v>-200</v>
      </c>
    </row>
    <row r="22" spans="1:3" x14ac:dyDescent="0.3">
      <c r="A22" t="s">
        <v>110</v>
      </c>
      <c r="B22" s="1">
        <v>43578</v>
      </c>
      <c r="C22" s="6">
        <f>Lagkassa!G$39</f>
        <v>-2254.6</v>
      </c>
    </row>
    <row r="23" spans="1:3" x14ac:dyDescent="0.3">
      <c r="A23" t="s">
        <v>1</v>
      </c>
      <c r="B23" s="1">
        <v>43582</v>
      </c>
      <c r="C23" s="6">
        <v>1000</v>
      </c>
    </row>
    <row r="24" spans="1:3" x14ac:dyDescent="0.3">
      <c r="A24" t="s">
        <v>221</v>
      </c>
      <c r="B24" s="1">
        <v>43599</v>
      </c>
      <c r="C24" s="6">
        <f>Lagkassa!G$47</f>
        <v>-3432.5384615384614</v>
      </c>
    </row>
    <row r="25" spans="1:3" x14ac:dyDescent="0.3">
      <c r="A25" t="s">
        <v>1</v>
      </c>
      <c r="B25" s="1">
        <v>43618</v>
      </c>
      <c r="C25" s="6">
        <v>1000</v>
      </c>
    </row>
    <row r="26" spans="1:3" x14ac:dyDescent="0.3">
      <c r="A26" t="s">
        <v>1</v>
      </c>
      <c r="B26" s="1">
        <v>43599</v>
      </c>
      <c r="C26" s="6">
        <v>2000</v>
      </c>
    </row>
    <row r="27" spans="1:3" x14ac:dyDescent="0.3">
      <c r="A27" t="s">
        <v>237</v>
      </c>
      <c r="B27" s="1">
        <v>43646</v>
      </c>
      <c r="C27" s="6">
        <v>-300</v>
      </c>
    </row>
    <row r="28" spans="1:3" x14ac:dyDescent="0.3">
      <c r="A28" t="s">
        <v>1</v>
      </c>
      <c r="B28" s="1">
        <v>43683</v>
      </c>
      <c r="C28" s="6">
        <v>2000</v>
      </c>
    </row>
    <row r="29" spans="1:3" x14ac:dyDescent="0.3">
      <c r="A29" t="s">
        <v>229</v>
      </c>
      <c r="B29" s="1">
        <v>43724</v>
      </c>
      <c r="C29" s="6">
        <v>-1634</v>
      </c>
    </row>
  </sheetData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E363-E41F-4515-818C-403DFBB5FC49}">
  <dimension ref="A1:C25"/>
  <sheetViews>
    <sheetView topLeftCell="A14" workbookViewId="0">
      <selection activeCell="C26" sqref="C26"/>
    </sheetView>
  </sheetViews>
  <sheetFormatPr defaultColWidth="8.88671875" defaultRowHeight="14.4" x14ac:dyDescent="0.3"/>
  <cols>
    <col min="1" max="1" width="14" customWidth="1"/>
    <col min="2" max="2" width="10.88671875" customWidth="1"/>
    <col min="3" max="3" width="8.88671875" style="6"/>
  </cols>
  <sheetData>
    <row r="1" spans="1:3" x14ac:dyDescent="0.3">
      <c r="A1" s="2" t="s">
        <v>51</v>
      </c>
      <c r="B1" s="2"/>
      <c r="C1" s="8">
        <f>SUM(C5:C99)</f>
        <v>0.17820512820526346</v>
      </c>
    </row>
    <row r="2" spans="1:3" x14ac:dyDescent="0.3">
      <c r="A2" t="s">
        <v>58</v>
      </c>
      <c r="B2" t="s">
        <v>106</v>
      </c>
      <c r="C2" s="9" t="s">
        <v>57</v>
      </c>
    </row>
    <row r="3" spans="1:3" x14ac:dyDescent="0.3">
      <c r="C3" s="9"/>
    </row>
    <row r="4" spans="1:3" x14ac:dyDescent="0.3">
      <c r="A4" s="2" t="s">
        <v>2</v>
      </c>
      <c r="B4" s="2"/>
      <c r="C4" s="8"/>
    </row>
    <row r="5" spans="1:3" x14ac:dyDescent="0.3">
      <c r="A5" t="s">
        <v>1</v>
      </c>
      <c r="B5" s="1">
        <v>43404</v>
      </c>
      <c r="C5" s="9">
        <v>600</v>
      </c>
    </row>
    <row r="6" spans="1:3" x14ac:dyDescent="0.3">
      <c r="A6" t="s">
        <v>16</v>
      </c>
      <c r="B6" s="1">
        <v>43404</v>
      </c>
      <c r="C6" s="9">
        <v>-71</v>
      </c>
    </row>
    <row r="7" spans="1:3" x14ac:dyDescent="0.3">
      <c r="A7" t="s">
        <v>29</v>
      </c>
      <c r="B7" s="1">
        <v>43411</v>
      </c>
      <c r="C7" s="9">
        <v>0</v>
      </c>
    </row>
    <row r="8" spans="1:3" x14ac:dyDescent="0.3">
      <c r="A8" t="s">
        <v>20</v>
      </c>
      <c r="B8" s="1">
        <v>43422</v>
      </c>
      <c r="C8" s="9">
        <v>2000</v>
      </c>
    </row>
    <row r="9" spans="1:3" x14ac:dyDescent="0.3">
      <c r="A9" s="7" t="s">
        <v>39</v>
      </c>
      <c r="B9" s="1">
        <v>43428</v>
      </c>
      <c r="C9" s="9">
        <v>-90</v>
      </c>
    </row>
    <row r="10" spans="1:3" x14ac:dyDescent="0.3">
      <c r="A10" t="s">
        <v>40</v>
      </c>
      <c r="B10" s="1">
        <v>43428</v>
      </c>
      <c r="C10" s="9">
        <f>-600/16-300/16</f>
        <v>-56.25</v>
      </c>
    </row>
    <row r="11" spans="1:3" x14ac:dyDescent="0.3">
      <c r="A11" t="s">
        <v>61</v>
      </c>
      <c r="B11" s="1">
        <v>43424</v>
      </c>
      <c r="C11" s="9">
        <f>-1200/15</f>
        <v>-80</v>
      </c>
    </row>
    <row r="12" spans="1:3" x14ac:dyDescent="0.3">
      <c r="A12" t="s">
        <v>107</v>
      </c>
      <c r="B12" s="1">
        <v>43429</v>
      </c>
      <c r="C12" s="9">
        <f>-648/16</f>
        <v>-40.5</v>
      </c>
    </row>
    <row r="13" spans="1:3" x14ac:dyDescent="0.3">
      <c r="A13" t="s">
        <v>112</v>
      </c>
      <c r="B13" s="1">
        <v>43442</v>
      </c>
      <c r="C13" s="9">
        <f>-300/15</f>
        <v>-20</v>
      </c>
    </row>
    <row r="14" spans="1:3" x14ac:dyDescent="0.3">
      <c r="A14" t="s">
        <v>118</v>
      </c>
      <c r="B14" s="1">
        <v>43479</v>
      </c>
      <c r="C14" s="9">
        <v>-1000</v>
      </c>
    </row>
    <row r="15" spans="1:3" x14ac:dyDescent="0.3">
      <c r="A15" t="s">
        <v>1</v>
      </c>
      <c r="B15" s="1">
        <v>43485</v>
      </c>
      <c r="C15" s="9">
        <v>2500</v>
      </c>
    </row>
    <row r="16" spans="1:3" x14ac:dyDescent="0.3">
      <c r="A16" t="s">
        <v>131</v>
      </c>
      <c r="B16" s="1">
        <v>43496</v>
      </c>
      <c r="C16" s="9">
        <v>-100</v>
      </c>
    </row>
    <row r="17" spans="1:3" x14ac:dyDescent="0.3">
      <c r="A17" t="s">
        <v>35</v>
      </c>
      <c r="B17" s="1">
        <v>43533</v>
      </c>
      <c r="C17" s="9">
        <v>1500</v>
      </c>
    </row>
    <row r="18" spans="1:3" x14ac:dyDescent="0.3">
      <c r="A18" t="s">
        <v>163</v>
      </c>
      <c r="B18" s="1">
        <v>43562</v>
      </c>
      <c r="C18" s="9">
        <f>Lagkassa!$G$27</f>
        <v>-2608.5333333333333</v>
      </c>
    </row>
    <row r="19" spans="1:3" x14ac:dyDescent="0.3">
      <c r="A19" t="s">
        <v>164</v>
      </c>
      <c r="B19" s="1">
        <v>43555</v>
      </c>
      <c r="C19" s="9">
        <v>-200</v>
      </c>
    </row>
    <row r="20" spans="1:3" x14ac:dyDescent="0.3">
      <c r="A20" t="s">
        <v>221</v>
      </c>
      <c r="B20" s="1">
        <v>43599</v>
      </c>
      <c r="C20" s="9">
        <f>Lagkassa!G$47</f>
        <v>-3432.5384615384614</v>
      </c>
    </row>
    <row r="21" spans="1:3" x14ac:dyDescent="0.3">
      <c r="A21" t="s">
        <v>1</v>
      </c>
      <c r="B21" s="1">
        <v>43619</v>
      </c>
      <c r="C21" s="9">
        <v>2000</v>
      </c>
    </row>
    <row r="22" spans="1:3" x14ac:dyDescent="0.3">
      <c r="A22" t="s">
        <v>110</v>
      </c>
      <c r="B22" s="1">
        <v>43646</v>
      </c>
      <c r="C22" s="9">
        <v>-1300</v>
      </c>
    </row>
    <row r="23" spans="1:3" x14ac:dyDescent="0.3">
      <c r="A23" t="s">
        <v>237</v>
      </c>
      <c r="B23" s="1">
        <v>43646</v>
      </c>
      <c r="C23" s="6">
        <v>-300</v>
      </c>
    </row>
    <row r="24" spans="1:3" x14ac:dyDescent="0.3">
      <c r="A24" t="s">
        <v>1</v>
      </c>
      <c r="B24" s="1">
        <v>43683</v>
      </c>
      <c r="C24" s="6">
        <v>2000</v>
      </c>
    </row>
    <row r="25" spans="1:3" x14ac:dyDescent="0.3">
      <c r="A25" t="s">
        <v>229</v>
      </c>
      <c r="B25" s="1">
        <v>43724</v>
      </c>
      <c r="C25" s="6">
        <v>-1301</v>
      </c>
    </row>
  </sheetData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811E-50EF-4D24-ABE3-4FDE8A7C484C}">
  <dimension ref="A1:C26"/>
  <sheetViews>
    <sheetView topLeftCell="A13" workbookViewId="0">
      <selection activeCell="C27" sqref="C27"/>
    </sheetView>
  </sheetViews>
  <sheetFormatPr defaultColWidth="8.88671875" defaultRowHeight="14.4" x14ac:dyDescent="0.3"/>
  <cols>
    <col min="1" max="1" width="16" customWidth="1"/>
    <col min="2" max="2" width="11.88671875" customWidth="1"/>
    <col min="3" max="3" width="8.88671875" style="6"/>
  </cols>
  <sheetData>
    <row r="1" spans="1:3" x14ac:dyDescent="0.3">
      <c r="A1" s="2" t="s">
        <v>55</v>
      </c>
      <c r="B1" s="2"/>
      <c r="C1" s="5">
        <f>SUM(C5:C99)</f>
        <v>0.11666666666678793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43404</v>
      </c>
      <c r="C5" s="6">
        <v>600</v>
      </c>
    </row>
    <row r="6" spans="1:3" x14ac:dyDescent="0.3">
      <c r="A6" t="s">
        <v>16</v>
      </c>
      <c r="B6" s="1">
        <v>43404</v>
      </c>
      <c r="C6" s="6">
        <v>-71</v>
      </c>
    </row>
    <row r="7" spans="1:3" x14ac:dyDescent="0.3">
      <c r="A7" t="s">
        <v>29</v>
      </c>
      <c r="B7" s="1">
        <v>43411</v>
      </c>
      <c r="C7" s="6">
        <v>0</v>
      </c>
    </row>
    <row r="8" spans="1:3" x14ac:dyDescent="0.3">
      <c r="A8" t="s">
        <v>35</v>
      </c>
      <c r="B8" s="1">
        <v>43419</v>
      </c>
      <c r="C8" s="6">
        <v>750</v>
      </c>
    </row>
    <row r="9" spans="1:3" x14ac:dyDescent="0.3">
      <c r="A9" s="7" t="s">
        <v>39</v>
      </c>
      <c r="B9" s="1">
        <v>43428</v>
      </c>
      <c r="C9" s="6">
        <v>-90</v>
      </c>
    </row>
    <row r="10" spans="1:3" x14ac:dyDescent="0.3">
      <c r="A10" t="s">
        <v>40</v>
      </c>
      <c r="B10" s="1">
        <v>43428</v>
      </c>
      <c r="C10" s="6">
        <f>-600/16-300/16</f>
        <v>-56.25</v>
      </c>
    </row>
    <row r="11" spans="1:3" x14ac:dyDescent="0.3">
      <c r="A11" t="s">
        <v>61</v>
      </c>
      <c r="B11" s="1">
        <v>43424</v>
      </c>
      <c r="C11" s="6">
        <f>-1200/15</f>
        <v>-80</v>
      </c>
    </row>
    <row r="12" spans="1:3" x14ac:dyDescent="0.3">
      <c r="A12" t="s">
        <v>107</v>
      </c>
      <c r="B12" s="1">
        <v>43429</v>
      </c>
      <c r="C12" s="6">
        <f>-648/16</f>
        <v>-40.5</v>
      </c>
    </row>
    <row r="13" spans="1:3" x14ac:dyDescent="0.3">
      <c r="A13" t="s">
        <v>35</v>
      </c>
      <c r="B13" s="1">
        <v>43430</v>
      </c>
      <c r="C13" s="6">
        <v>600</v>
      </c>
    </row>
    <row r="14" spans="1:3" x14ac:dyDescent="0.3">
      <c r="A14" t="s">
        <v>112</v>
      </c>
      <c r="B14" s="1">
        <v>43442</v>
      </c>
      <c r="C14" s="6">
        <f>-300/15</f>
        <v>-20</v>
      </c>
    </row>
    <row r="15" spans="1:3" x14ac:dyDescent="0.3">
      <c r="A15" t="s">
        <v>118</v>
      </c>
      <c r="B15" s="1">
        <v>43479</v>
      </c>
      <c r="C15" s="6">
        <v>-1000</v>
      </c>
    </row>
    <row r="16" spans="1:3" x14ac:dyDescent="0.3">
      <c r="A16" t="s">
        <v>131</v>
      </c>
      <c r="B16" s="1">
        <v>43496</v>
      </c>
      <c r="C16" s="6">
        <v>-100</v>
      </c>
    </row>
    <row r="17" spans="1:3" x14ac:dyDescent="0.3">
      <c r="A17" t="s">
        <v>35</v>
      </c>
      <c r="B17" s="1">
        <v>40249</v>
      </c>
      <c r="C17" s="6">
        <v>1000</v>
      </c>
    </row>
    <row r="18" spans="1:3" x14ac:dyDescent="0.3">
      <c r="A18" t="s">
        <v>127</v>
      </c>
      <c r="B18" s="1">
        <v>43496</v>
      </c>
      <c r="C18" s="6">
        <v>-1913</v>
      </c>
    </row>
    <row r="19" spans="1:3" x14ac:dyDescent="0.3">
      <c r="A19" t="s">
        <v>163</v>
      </c>
      <c r="B19" s="1">
        <v>43562</v>
      </c>
      <c r="C19" s="6">
        <f>Lagkassa!$G$27</f>
        <v>-2608.5333333333333</v>
      </c>
    </row>
    <row r="20" spans="1:3" x14ac:dyDescent="0.3">
      <c r="A20" t="s">
        <v>164</v>
      </c>
      <c r="B20" s="1">
        <v>43555</v>
      </c>
      <c r="C20" s="6">
        <v>-200</v>
      </c>
    </row>
    <row r="21" spans="1:3" x14ac:dyDescent="0.3">
      <c r="A21" t="s">
        <v>35</v>
      </c>
      <c r="B21" s="1">
        <v>43563</v>
      </c>
      <c r="C21" s="6">
        <v>3000</v>
      </c>
    </row>
    <row r="22" spans="1:3" x14ac:dyDescent="0.3">
      <c r="A22" t="s">
        <v>110</v>
      </c>
      <c r="B22" s="1">
        <v>43578</v>
      </c>
      <c r="C22" s="6">
        <f>Lagkassa!G$39</f>
        <v>-2254.6</v>
      </c>
    </row>
    <row r="23" spans="1:3" x14ac:dyDescent="0.3">
      <c r="A23" t="s">
        <v>1</v>
      </c>
      <c r="B23" s="1">
        <v>43618</v>
      </c>
      <c r="C23" s="6">
        <v>1650</v>
      </c>
    </row>
    <row r="24" spans="1:3" x14ac:dyDescent="0.3">
      <c r="A24" t="s">
        <v>237</v>
      </c>
      <c r="B24" s="1">
        <v>43646</v>
      </c>
      <c r="C24" s="6">
        <v>-300</v>
      </c>
    </row>
    <row r="25" spans="1:3" x14ac:dyDescent="0.3">
      <c r="A25" t="s">
        <v>35</v>
      </c>
      <c r="B25" s="1">
        <v>43647</v>
      </c>
      <c r="C25" s="6">
        <v>2000</v>
      </c>
    </row>
    <row r="26" spans="1:3" x14ac:dyDescent="0.3">
      <c r="A26" t="s">
        <v>229</v>
      </c>
      <c r="B26" s="1">
        <v>43724</v>
      </c>
      <c r="C26" s="6">
        <v>-866</v>
      </c>
    </row>
  </sheetData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EDEC-EADB-4F40-A0CC-B80109B9CE12}">
  <dimension ref="A1:C29"/>
  <sheetViews>
    <sheetView topLeftCell="A11" workbookViewId="0">
      <selection activeCell="A30" sqref="A30"/>
    </sheetView>
  </sheetViews>
  <sheetFormatPr defaultColWidth="8.88671875" defaultRowHeight="14.4" x14ac:dyDescent="0.3"/>
  <cols>
    <col min="1" max="1" width="14" customWidth="1"/>
    <col min="2" max="2" width="12.109375" customWidth="1"/>
    <col min="3" max="3" width="8.88671875" style="6"/>
  </cols>
  <sheetData>
    <row r="1" spans="1:3" x14ac:dyDescent="0.3">
      <c r="A1" s="2" t="s">
        <v>54</v>
      </c>
      <c r="B1" s="2"/>
      <c r="C1" s="5">
        <f>SUM(C5:C99)</f>
        <v>-0.42179487179419084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43404</v>
      </c>
      <c r="C5" s="6">
        <v>0</v>
      </c>
    </row>
    <row r="6" spans="1:3" x14ac:dyDescent="0.3">
      <c r="A6" t="s">
        <v>16</v>
      </c>
      <c r="B6" s="1">
        <v>43404</v>
      </c>
      <c r="C6" s="6">
        <v>-71</v>
      </c>
    </row>
    <row r="7" spans="1:3" x14ac:dyDescent="0.3">
      <c r="A7" t="s">
        <v>29</v>
      </c>
      <c r="B7" s="1">
        <v>43411</v>
      </c>
      <c r="C7" s="6">
        <v>0</v>
      </c>
    </row>
    <row r="8" spans="1:3" x14ac:dyDescent="0.3">
      <c r="A8" t="s">
        <v>1</v>
      </c>
      <c r="B8" s="1">
        <v>43420</v>
      </c>
      <c r="C8" s="6">
        <v>2000</v>
      </c>
    </row>
    <row r="9" spans="1:3" x14ac:dyDescent="0.3">
      <c r="A9" s="7" t="s">
        <v>39</v>
      </c>
      <c r="B9" s="1">
        <v>43428</v>
      </c>
      <c r="C9" s="6">
        <v>-90</v>
      </c>
    </row>
    <row r="10" spans="1:3" x14ac:dyDescent="0.3">
      <c r="A10" t="s">
        <v>40</v>
      </c>
      <c r="B10" s="1">
        <v>43428</v>
      </c>
      <c r="C10" s="6">
        <f>-600/16-300/16</f>
        <v>-56.25</v>
      </c>
    </row>
    <row r="11" spans="1:3" x14ac:dyDescent="0.3">
      <c r="A11" t="s">
        <v>61</v>
      </c>
      <c r="B11" s="1">
        <v>43424</v>
      </c>
      <c r="C11" s="6">
        <f>-1200/15</f>
        <v>-80</v>
      </c>
    </row>
    <row r="12" spans="1:3" x14ac:dyDescent="0.3">
      <c r="A12" t="s">
        <v>107</v>
      </c>
      <c r="B12" s="1">
        <v>43429</v>
      </c>
      <c r="C12" s="6">
        <f>-648/16</f>
        <v>-40.5</v>
      </c>
    </row>
    <row r="13" spans="1:3" x14ac:dyDescent="0.3">
      <c r="A13" t="s">
        <v>112</v>
      </c>
      <c r="B13" s="1">
        <v>43442</v>
      </c>
      <c r="C13" s="6">
        <f>-300/15</f>
        <v>-20</v>
      </c>
    </row>
    <row r="14" spans="1:3" x14ac:dyDescent="0.3">
      <c r="A14" t="s">
        <v>115</v>
      </c>
      <c r="B14" s="1">
        <v>43446</v>
      </c>
      <c r="C14" s="6">
        <v>2000</v>
      </c>
    </row>
    <row r="15" spans="1:3" x14ac:dyDescent="0.3">
      <c r="A15" t="s">
        <v>118</v>
      </c>
      <c r="B15" s="1">
        <v>43479</v>
      </c>
      <c r="C15" s="6">
        <v>-1000</v>
      </c>
    </row>
    <row r="16" spans="1:3" x14ac:dyDescent="0.3">
      <c r="A16" t="s">
        <v>127</v>
      </c>
      <c r="B16" s="1">
        <v>43496</v>
      </c>
      <c r="C16" s="6">
        <v>-1913</v>
      </c>
    </row>
    <row r="17" spans="1:3" x14ac:dyDescent="0.3">
      <c r="A17" t="s">
        <v>131</v>
      </c>
      <c r="B17" s="1">
        <v>43496</v>
      </c>
      <c r="C17" s="6">
        <v>-100</v>
      </c>
    </row>
    <row r="18" spans="1:3" x14ac:dyDescent="0.3">
      <c r="A18" t="s">
        <v>35</v>
      </c>
      <c r="B18" s="1">
        <v>43497</v>
      </c>
      <c r="C18" s="6">
        <v>2000</v>
      </c>
    </row>
    <row r="19" spans="1:3" x14ac:dyDescent="0.3">
      <c r="A19" t="s">
        <v>156</v>
      </c>
      <c r="B19" s="1">
        <v>43539</v>
      </c>
      <c r="C19" s="6">
        <v>-750</v>
      </c>
    </row>
    <row r="20" spans="1:3" x14ac:dyDescent="0.3">
      <c r="A20" t="s">
        <v>35</v>
      </c>
      <c r="B20" s="1">
        <v>43547</v>
      </c>
      <c r="C20" s="6">
        <v>1000</v>
      </c>
    </row>
    <row r="21" spans="1:3" x14ac:dyDescent="0.3">
      <c r="A21" t="s">
        <v>163</v>
      </c>
      <c r="B21" s="1">
        <v>43562</v>
      </c>
      <c r="C21" s="6">
        <f>Lagkassa!$G$27</f>
        <v>-2608.5333333333333</v>
      </c>
    </row>
    <row r="22" spans="1:3" x14ac:dyDescent="0.3">
      <c r="A22" t="s">
        <v>164</v>
      </c>
      <c r="B22" s="1">
        <v>43555</v>
      </c>
      <c r="C22" s="6">
        <v>-200</v>
      </c>
    </row>
    <row r="23" spans="1:3" x14ac:dyDescent="0.3">
      <c r="A23" t="s">
        <v>35</v>
      </c>
      <c r="B23" s="1">
        <v>43535</v>
      </c>
      <c r="C23" s="6">
        <v>1500</v>
      </c>
    </row>
    <row r="24" spans="1:3" x14ac:dyDescent="0.3">
      <c r="A24" t="s">
        <v>110</v>
      </c>
      <c r="B24" s="1">
        <v>43578</v>
      </c>
      <c r="C24" s="6">
        <f>Lagkassa!G$39</f>
        <v>-2254.6</v>
      </c>
    </row>
    <row r="25" spans="1:3" x14ac:dyDescent="0.3">
      <c r="A25" t="s">
        <v>221</v>
      </c>
      <c r="B25" s="1">
        <v>43599</v>
      </c>
      <c r="C25" s="6">
        <f>Lagkassa!G$47</f>
        <v>-3432.5384615384614</v>
      </c>
    </row>
    <row r="26" spans="1:3" x14ac:dyDescent="0.3">
      <c r="A26" t="s">
        <v>1</v>
      </c>
      <c r="B26" s="1">
        <v>43618</v>
      </c>
      <c r="C26" s="6">
        <v>1600</v>
      </c>
    </row>
    <row r="27" spans="1:3" x14ac:dyDescent="0.3">
      <c r="A27" t="s">
        <v>237</v>
      </c>
      <c r="B27" s="1">
        <v>43646</v>
      </c>
      <c r="C27" s="6">
        <v>-300</v>
      </c>
    </row>
    <row r="28" spans="1:3" x14ac:dyDescent="0.3">
      <c r="A28" t="s">
        <v>1</v>
      </c>
      <c r="B28" s="1">
        <v>43696</v>
      </c>
      <c r="C28" s="6">
        <v>3000</v>
      </c>
    </row>
    <row r="29" spans="1:3" x14ac:dyDescent="0.3">
      <c r="A29" t="s">
        <v>264</v>
      </c>
      <c r="B29" s="1">
        <v>43757</v>
      </c>
      <c r="C29" s="6">
        <v>-184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680F-1B58-4A6F-8DD8-78CE56301C94}">
  <dimension ref="A1:J81"/>
  <sheetViews>
    <sheetView topLeftCell="A52" workbookViewId="0">
      <selection activeCell="C66" sqref="C66"/>
    </sheetView>
  </sheetViews>
  <sheetFormatPr defaultColWidth="8.88671875" defaultRowHeight="14.4" x14ac:dyDescent="0.3"/>
  <cols>
    <col min="1" max="1" width="19.5546875" customWidth="1"/>
    <col min="2" max="2" width="12.6640625" customWidth="1"/>
    <col min="3" max="3" width="9.44140625" style="6" bestFit="1" customWidth="1"/>
    <col min="4" max="4" width="15.77734375" style="6" customWidth="1"/>
    <col min="5" max="5" width="8.88671875" style="6"/>
    <col min="6" max="6" width="13.6640625" style="6" customWidth="1"/>
    <col min="7" max="7" width="12.5546875" style="6" customWidth="1"/>
  </cols>
  <sheetData>
    <row r="1" spans="1:7" x14ac:dyDescent="0.3">
      <c r="A1" s="2" t="s">
        <v>0</v>
      </c>
      <c r="B1" s="2"/>
      <c r="C1" s="8">
        <f>SUM(C4:C191)</f>
        <v>0</v>
      </c>
      <c r="D1" s="6" t="s">
        <v>134</v>
      </c>
      <c r="E1" s="6" t="s">
        <v>130</v>
      </c>
      <c r="F1" s="6" t="s">
        <v>129</v>
      </c>
      <c r="G1" s="6" t="s">
        <v>179</v>
      </c>
    </row>
    <row r="2" spans="1:7" x14ac:dyDescent="0.3">
      <c r="C2" s="9"/>
      <c r="D2" s="9"/>
      <c r="E2" s="9"/>
      <c r="F2" s="9"/>
      <c r="G2" s="9"/>
    </row>
    <row r="3" spans="1:7" x14ac:dyDescent="0.3">
      <c r="A3" s="2" t="s">
        <v>2</v>
      </c>
      <c r="B3" s="2"/>
      <c r="C3" s="50"/>
      <c r="D3" s="9"/>
      <c r="E3" s="9"/>
      <c r="F3" s="9"/>
      <c r="G3" s="9"/>
    </row>
    <row r="4" spans="1:7" x14ac:dyDescent="0.3">
      <c r="A4" t="s">
        <v>1</v>
      </c>
      <c r="B4" s="1">
        <v>43404</v>
      </c>
      <c r="C4" s="9">
        <v>700</v>
      </c>
      <c r="D4" s="9"/>
      <c r="E4" s="9"/>
      <c r="F4" s="9"/>
      <c r="G4" s="9"/>
    </row>
    <row r="5" spans="1:7" x14ac:dyDescent="0.3">
      <c r="A5" t="s">
        <v>22</v>
      </c>
      <c r="B5" s="1">
        <v>43407</v>
      </c>
      <c r="C5" s="9">
        <v>185</v>
      </c>
      <c r="D5" s="9"/>
      <c r="E5" s="9"/>
      <c r="F5" s="9"/>
      <c r="G5" s="9"/>
    </row>
    <row r="6" spans="1:7" x14ac:dyDescent="0.3">
      <c r="A6" t="s">
        <v>22</v>
      </c>
      <c r="B6" s="1">
        <v>43408</v>
      </c>
      <c r="C6" s="9">
        <v>80</v>
      </c>
      <c r="D6" s="9"/>
      <c r="E6" s="9"/>
      <c r="F6" s="9"/>
      <c r="G6" s="9"/>
    </row>
    <row r="7" spans="1:7" x14ac:dyDescent="0.3">
      <c r="A7" t="s">
        <v>23</v>
      </c>
      <c r="B7" s="1">
        <v>43407</v>
      </c>
      <c r="C7" s="9">
        <v>-355</v>
      </c>
      <c r="D7" s="9"/>
      <c r="E7" s="9"/>
      <c r="F7" s="9"/>
      <c r="G7" s="9"/>
    </row>
    <row r="8" spans="1:7" x14ac:dyDescent="0.3">
      <c r="A8" t="s">
        <v>25</v>
      </c>
      <c r="B8" s="1">
        <v>43407</v>
      </c>
      <c r="C8" s="9">
        <v>770</v>
      </c>
      <c r="D8" s="9"/>
      <c r="E8" s="9"/>
      <c r="F8" s="9"/>
      <c r="G8" s="9"/>
    </row>
    <row r="9" spans="1:7" x14ac:dyDescent="0.3">
      <c r="A9" t="s">
        <v>26</v>
      </c>
      <c r="B9" s="1">
        <v>43407</v>
      </c>
      <c r="C9" s="9">
        <v>-350</v>
      </c>
      <c r="D9" s="9"/>
      <c r="E9" s="9"/>
      <c r="F9" s="9"/>
      <c r="G9" s="9"/>
    </row>
    <row r="10" spans="1:7" x14ac:dyDescent="0.3">
      <c r="A10" t="s">
        <v>26</v>
      </c>
      <c r="B10" s="1">
        <v>43408</v>
      </c>
      <c r="C10" s="9">
        <v>-330</v>
      </c>
      <c r="D10" s="9"/>
      <c r="E10" s="9"/>
      <c r="F10" s="9"/>
      <c r="G10" s="9"/>
    </row>
    <row r="11" spans="1:7" x14ac:dyDescent="0.3">
      <c r="A11" t="s">
        <v>120</v>
      </c>
      <c r="B11" s="1">
        <v>43479</v>
      </c>
      <c r="C11" s="9">
        <v>15000</v>
      </c>
      <c r="D11" s="9"/>
      <c r="E11" s="9"/>
      <c r="F11" s="9"/>
      <c r="G11" s="9"/>
    </row>
    <row r="12" spans="1:7" x14ac:dyDescent="0.3">
      <c r="A12" t="s">
        <v>33</v>
      </c>
      <c r="B12" s="1">
        <v>43418</v>
      </c>
      <c r="C12" s="9">
        <v>-200</v>
      </c>
      <c r="D12" s="9"/>
      <c r="E12" s="9"/>
      <c r="F12" s="9"/>
      <c r="G12" s="9"/>
    </row>
    <row r="13" spans="1:7" x14ac:dyDescent="0.3">
      <c r="A13" t="s">
        <v>121</v>
      </c>
      <c r="B13" s="1">
        <v>43475</v>
      </c>
      <c r="C13" s="9">
        <v>-1000</v>
      </c>
      <c r="D13" s="9"/>
      <c r="E13" s="9"/>
      <c r="F13" s="9"/>
      <c r="G13" s="9"/>
    </row>
    <row r="14" spans="1:7" x14ac:dyDescent="0.3">
      <c r="A14" t="s">
        <v>158</v>
      </c>
      <c r="B14" s="1">
        <v>43496</v>
      </c>
      <c r="C14" s="9">
        <v>-2000</v>
      </c>
      <c r="D14" s="9"/>
      <c r="E14" s="9"/>
      <c r="F14" s="9"/>
      <c r="G14" s="9"/>
    </row>
    <row r="15" spans="1:7" x14ac:dyDescent="0.3">
      <c r="A15" t="s">
        <v>124</v>
      </c>
      <c r="B15" s="1">
        <v>43491</v>
      </c>
      <c r="C15" s="9">
        <v>-400</v>
      </c>
      <c r="D15" s="9"/>
      <c r="E15" s="9"/>
      <c r="F15" s="9"/>
      <c r="G15" s="9"/>
    </row>
    <row r="16" spans="1:7" x14ac:dyDescent="0.3">
      <c r="A16" t="s">
        <v>126</v>
      </c>
      <c r="B16" s="1">
        <v>43495</v>
      </c>
      <c r="C16" s="9">
        <v>-3000</v>
      </c>
      <c r="D16" s="9"/>
      <c r="E16" s="9"/>
      <c r="F16" s="9"/>
      <c r="G16" s="9"/>
    </row>
    <row r="17" spans="1:7" x14ac:dyDescent="0.3">
      <c r="A17" t="s">
        <v>127</v>
      </c>
      <c r="B17" s="1">
        <v>43496</v>
      </c>
      <c r="C17" s="9">
        <v>0</v>
      </c>
      <c r="D17" s="9">
        <v>-2550</v>
      </c>
      <c r="E17" s="9">
        <v>15</v>
      </c>
      <c r="F17" s="9">
        <f>D17/15</f>
        <v>-170</v>
      </c>
      <c r="G17" s="9"/>
    </row>
    <row r="18" spans="1:7" x14ac:dyDescent="0.3">
      <c r="A18" t="s">
        <v>128</v>
      </c>
      <c r="B18" s="1">
        <v>43496</v>
      </c>
      <c r="C18" s="9">
        <v>0</v>
      </c>
      <c r="D18" s="9">
        <v>-9350</v>
      </c>
      <c r="E18" s="9">
        <v>15</v>
      </c>
      <c r="F18" s="9">
        <f>D18/15</f>
        <v>-623.33333333333337</v>
      </c>
      <c r="G18" s="9"/>
    </row>
    <row r="19" spans="1:7" x14ac:dyDescent="0.3">
      <c r="A19" t="s">
        <v>135</v>
      </c>
      <c r="B19" s="1">
        <v>43496</v>
      </c>
      <c r="C19" s="9">
        <v>0</v>
      </c>
      <c r="D19" s="9">
        <v>-16800</v>
      </c>
      <c r="E19" s="9">
        <v>15</v>
      </c>
      <c r="F19" s="9">
        <f>D19/15</f>
        <v>-1120</v>
      </c>
      <c r="G19" s="9">
        <f>F17+F18+F19</f>
        <v>-1913.3333333333335</v>
      </c>
    </row>
    <row r="20" spans="1:7" x14ac:dyDescent="0.3">
      <c r="A20" t="s">
        <v>131</v>
      </c>
      <c r="B20" s="1">
        <v>43496</v>
      </c>
      <c r="C20" s="9">
        <v>1700</v>
      </c>
      <c r="D20" s="9"/>
      <c r="E20" s="9"/>
      <c r="F20" s="9"/>
      <c r="G20" s="9"/>
    </row>
    <row r="21" spans="1:7" x14ac:dyDescent="0.3">
      <c r="A21" t="s">
        <v>152</v>
      </c>
      <c r="B21" s="1">
        <v>43528</v>
      </c>
      <c r="C21" s="9">
        <v>-3400</v>
      </c>
      <c r="D21" s="9"/>
      <c r="E21" s="9"/>
      <c r="F21" s="9"/>
      <c r="G21" s="9"/>
    </row>
    <row r="22" spans="1:7" x14ac:dyDescent="0.3">
      <c r="A22" t="s">
        <v>153</v>
      </c>
      <c r="B22" s="1">
        <v>43540</v>
      </c>
      <c r="C22" s="9">
        <v>-543</v>
      </c>
      <c r="D22" s="9"/>
      <c r="E22" s="9"/>
      <c r="F22" s="9"/>
      <c r="G22" s="9"/>
    </row>
    <row r="23" spans="1:7" x14ac:dyDescent="0.3">
      <c r="A23" t="s">
        <v>153</v>
      </c>
      <c r="B23" s="1">
        <v>43540</v>
      </c>
      <c r="C23" s="9">
        <f>-75-129-98</f>
        <v>-302</v>
      </c>
      <c r="D23" s="9"/>
      <c r="E23" s="9"/>
      <c r="F23" s="9"/>
      <c r="G23" s="9"/>
    </row>
    <row r="24" spans="1:7" x14ac:dyDescent="0.3">
      <c r="A24" t="s">
        <v>19</v>
      </c>
      <c r="B24" s="1">
        <v>43405</v>
      </c>
      <c r="C24" s="9"/>
      <c r="D24" s="9">
        <v>-2500</v>
      </c>
      <c r="E24" s="9">
        <v>15</v>
      </c>
      <c r="F24" s="9">
        <f>D24/E24</f>
        <v>-166.66666666666666</v>
      </c>
      <c r="G24" s="9"/>
    </row>
    <row r="25" spans="1:7" x14ac:dyDescent="0.3">
      <c r="A25" t="s">
        <v>155</v>
      </c>
      <c r="B25" s="1">
        <v>43539</v>
      </c>
      <c r="C25" s="9"/>
      <c r="D25" s="9">
        <f>-15*750</f>
        <v>-11250</v>
      </c>
      <c r="E25" s="9">
        <v>15</v>
      </c>
      <c r="F25" s="9">
        <f>D25/E25</f>
        <v>-750</v>
      </c>
      <c r="G25" s="9"/>
    </row>
    <row r="26" spans="1:7" x14ac:dyDescent="0.3">
      <c r="A26" t="s">
        <v>160</v>
      </c>
      <c r="B26" s="1">
        <v>43411</v>
      </c>
      <c r="C26" s="9"/>
      <c r="D26" s="9">
        <f>-15468</f>
        <v>-15468</v>
      </c>
      <c r="E26" s="9">
        <v>15</v>
      </c>
      <c r="F26" s="9">
        <f t="shared" ref="F26:F27" si="0">D26/E26</f>
        <v>-1031.2</v>
      </c>
      <c r="G26" s="9"/>
    </row>
    <row r="27" spans="1:7" x14ac:dyDescent="0.3">
      <c r="A27" t="s">
        <v>161</v>
      </c>
      <c r="B27" s="1">
        <v>43570</v>
      </c>
      <c r="C27" s="9"/>
      <c r="D27" s="9">
        <v>-9910</v>
      </c>
      <c r="E27" s="9">
        <v>15</v>
      </c>
      <c r="F27" s="9">
        <f t="shared" si="0"/>
        <v>-660.66666666666663</v>
      </c>
      <c r="G27" s="9">
        <f>SUM(F24:F27)</f>
        <v>-2608.5333333333333</v>
      </c>
    </row>
    <row r="28" spans="1:7" x14ac:dyDescent="0.3">
      <c r="A28" t="s">
        <v>164</v>
      </c>
      <c r="B28" s="1">
        <v>43555</v>
      </c>
      <c r="C28" s="9">
        <f>200*17</f>
        <v>3400</v>
      </c>
      <c r="D28" s="9"/>
      <c r="E28" s="9">
        <v>15</v>
      </c>
      <c r="F28" s="9"/>
      <c r="G28" s="9"/>
    </row>
    <row r="29" spans="1:7" x14ac:dyDescent="0.3">
      <c r="A29" s="48" t="s">
        <v>167</v>
      </c>
      <c r="B29" s="49">
        <v>43575</v>
      </c>
      <c r="C29" s="51">
        <v>-302</v>
      </c>
      <c r="D29" s="9"/>
      <c r="E29" s="9"/>
      <c r="F29" s="9"/>
      <c r="G29" s="9"/>
    </row>
    <row r="30" spans="1:7" x14ac:dyDescent="0.3">
      <c r="A30" s="48" t="s">
        <v>168</v>
      </c>
      <c r="B30" s="49">
        <v>43574</v>
      </c>
      <c r="C30" s="51">
        <v>-1980</v>
      </c>
      <c r="D30" s="9"/>
      <c r="E30" s="9"/>
      <c r="F30" s="9"/>
      <c r="G30" s="9"/>
    </row>
    <row r="31" spans="1:7" x14ac:dyDescent="0.3">
      <c r="A31" s="48" t="s">
        <v>169</v>
      </c>
      <c r="B31" s="49">
        <v>43577</v>
      </c>
      <c r="C31" s="51">
        <v>-1980</v>
      </c>
      <c r="D31" s="9"/>
      <c r="E31" s="9"/>
      <c r="F31" s="9"/>
      <c r="G31" s="9"/>
    </row>
    <row r="32" spans="1:7" x14ac:dyDescent="0.3">
      <c r="A32" s="48" t="s">
        <v>172</v>
      </c>
      <c r="B32" s="49">
        <v>43577</v>
      </c>
      <c r="C32" s="51">
        <v>-1008</v>
      </c>
      <c r="D32" s="9"/>
      <c r="E32" s="9"/>
      <c r="F32" s="9"/>
      <c r="G32" s="9"/>
    </row>
    <row r="33" spans="1:9" x14ac:dyDescent="0.3">
      <c r="A33" s="48" t="s">
        <v>173</v>
      </c>
      <c r="B33" s="49">
        <v>43575</v>
      </c>
      <c r="C33" s="51">
        <v>0</v>
      </c>
      <c r="D33" s="9"/>
      <c r="E33" s="9"/>
      <c r="F33" s="9"/>
      <c r="G33" s="9"/>
    </row>
    <row r="34" spans="1:9" x14ac:dyDescent="0.3">
      <c r="A34" s="48" t="s">
        <v>170</v>
      </c>
      <c r="B34" s="49">
        <v>43578</v>
      </c>
      <c r="C34" s="51">
        <f>-930-750-610</f>
        <v>-2290</v>
      </c>
      <c r="D34" s="9"/>
      <c r="E34" s="9"/>
      <c r="F34" s="9"/>
      <c r="G34" s="9"/>
    </row>
    <row r="35" spans="1:9" x14ac:dyDescent="0.3">
      <c r="A35" s="48" t="s">
        <v>171</v>
      </c>
      <c r="B35" s="49">
        <v>43578</v>
      </c>
      <c r="C35" s="51">
        <v>-140</v>
      </c>
      <c r="D35" s="9"/>
      <c r="E35" s="9"/>
      <c r="F35" s="9"/>
      <c r="G35" s="9"/>
      <c r="I35" s="28"/>
    </row>
    <row r="36" spans="1:9" x14ac:dyDescent="0.3">
      <c r="A36" s="48" t="s">
        <v>174</v>
      </c>
      <c r="B36" s="49">
        <v>43578</v>
      </c>
      <c r="C36" s="51">
        <v>-980</v>
      </c>
      <c r="D36" s="52"/>
      <c r="E36" s="9"/>
      <c r="F36" s="9"/>
      <c r="G36" s="9"/>
    </row>
    <row r="37" spans="1:9" x14ac:dyDescent="0.3">
      <c r="A37" s="48" t="s">
        <v>180</v>
      </c>
      <c r="B37" s="49">
        <v>43573</v>
      </c>
      <c r="C37" s="51">
        <v>1000</v>
      </c>
      <c r="D37" s="9"/>
      <c r="E37" s="9"/>
      <c r="F37" s="9"/>
      <c r="G37" s="9"/>
    </row>
    <row r="38" spans="1:9" x14ac:dyDescent="0.3">
      <c r="A38" t="s">
        <v>175</v>
      </c>
      <c r="B38" s="1">
        <v>43437</v>
      </c>
      <c r="C38" s="9"/>
      <c r="D38" s="9">
        <v>-4000</v>
      </c>
      <c r="E38" s="9">
        <v>15</v>
      </c>
      <c r="F38" s="9">
        <f>D38/E38</f>
        <v>-266.66666666666669</v>
      </c>
      <c r="G38" s="9"/>
    </row>
    <row r="39" spans="1:9" x14ac:dyDescent="0.3">
      <c r="A39" t="s">
        <v>116</v>
      </c>
      <c r="B39" s="1">
        <v>43447</v>
      </c>
      <c r="C39" s="9"/>
      <c r="D39" s="9">
        <f>-11665</f>
        <v>-11665</v>
      </c>
      <c r="E39" s="9">
        <v>15</v>
      </c>
      <c r="F39" s="9">
        <f>D39/E39</f>
        <v>-777.66666666666663</v>
      </c>
      <c r="G39" s="9">
        <f>SUM(F38:F42)</f>
        <v>-2254.6</v>
      </c>
    </row>
    <row r="40" spans="1:9" x14ac:dyDescent="0.3">
      <c r="A40" t="s">
        <v>181</v>
      </c>
      <c r="B40" s="1">
        <v>43579</v>
      </c>
      <c r="C40" s="9"/>
      <c r="D40" s="9">
        <v>-3885</v>
      </c>
      <c r="E40" s="9">
        <v>15</v>
      </c>
      <c r="F40" s="9">
        <f>D40/E40</f>
        <v>-259</v>
      </c>
      <c r="G40" s="9"/>
    </row>
    <row r="41" spans="1:9" x14ac:dyDescent="0.3">
      <c r="A41" t="s">
        <v>220</v>
      </c>
      <c r="B41" s="1">
        <v>43579</v>
      </c>
      <c r="C41" s="9"/>
      <c r="D41" s="9">
        <v>-2720</v>
      </c>
      <c r="E41" s="9">
        <v>15</v>
      </c>
      <c r="F41" s="9">
        <f>D41/E41</f>
        <v>-181.33333333333334</v>
      </c>
      <c r="G41" s="9"/>
    </row>
    <row r="42" spans="1:9" x14ac:dyDescent="0.3">
      <c r="A42" t="s">
        <v>232</v>
      </c>
      <c r="B42" s="1">
        <v>43646</v>
      </c>
      <c r="C42" s="9"/>
      <c r="D42" s="9">
        <v>-11549</v>
      </c>
      <c r="E42" s="9">
        <v>15</v>
      </c>
      <c r="F42" s="9">
        <f>D42/E42</f>
        <v>-769.93333333333328</v>
      </c>
      <c r="G42" s="9"/>
      <c r="H42" t="s">
        <v>253</v>
      </c>
    </row>
    <row r="43" spans="1:9" x14ac:dyDescent="0.3">
      <c r="A43" t="s">
        <v>177</v>
      </c>
      <c r="B43" s="1">
        <v>43578</v>
      </c>
      <c r="C43" s="9">
        <v>3429</v>
      </c>
      <c r="D43" s="9"/>
      <c r="E43" s="9"/>
      <c r="F43" s="9"/>
      <c r="G43" s="9"/>
    </row>
    <row r="44" spans="1:9" x14ac:dyDescent="0.3">
      <c r="A44" t="s">
        <v>228</v>
      </c>
      <c r="B44" s="1">
        <v>43619</v>
      </c>
      <c r="C44" s="9">
        <v>-200</v>
      </c>
      <c r="D44" s="9"/>
      <c r="E44" s="9"/>
      <c r="F44" s="9"/>
      <c r="G44" s="9"/>
    </row>
    <row r="45" spans="1:9" x14ac:dyDescent="0.3">
      <c r="A45" t="s">
        <v>223</v>
      </c>
      <c r="B45" s="1">
        <v>43590</v>
      </c>
      <c r="C45" s="9">
        <v>-199</v>
      </c>
      <c r="D45" s="9"/>
      <c r="E45" s="9"/>
      <c r="F45" s="9"/>
      <c r="G45" s="9"/>
    </row>
    <row r="46" spans="1:9" x14ac:dyDescent="0.3">
      <c r="A46" t="s">
        <v>224</v>
      </c>
      <c r="B46" s="1">
        <v>43594</v>
      </c>
      <c r="C46" s="9"/>
      <c r="D46" s="9">
        <v>-1795</v>
      </c>
      <c r="E46" s="9">
        <v>13</v>
      </c>
      <c r="F46" s="9">
        <f>D46/E46</f>
        <v>-138.07692307692307</v>
      </c>
      <c r="G46" s="9"/>
    </row>
    <row r="47" spans="1:9" x14ac:dyDescent="0.3">
      <c r="A47" t="s">
        <v>225</v>
      </c>
      <c r="B47" s="1">
        <v>43677</v>
      </c>
      <c r="C47" s="9"/>
      <c r="D47" s="9">
        <v>-24200</v>
      </c>
      <c r="E47" s="9">
        <v>13</v>
      </c>
      <c r="F47" s="9">
        <f>D47/E47</f>
        <v>-1861.5384615384614</v>
      </c>
      <c r="G47" s="9">
        <f>SUM(F46:F48)</f>
        <v>-3432.5384615384614</v>
      </c>
    </row>
    <row r="48" spans="1:9" x14ac:dyDescent="0.3">
      <c r="A48" t="s">
        <v>256</v>
      </c>
      <c r="B48" s="1">
        <v>43683</v>
      </c>
      <c r="D48" s="9">
        <v>-18628</v>
      </c>
      <c r="E48" s="9">
        <v>13</v>
      </c>
      <c r="F48" s="9">
        <f>D48/E48</f>
        <v>-1432.9230769230769</v>
      </c>
      <c r="G48" s="9"/>
    </row>
    <row r="49" spans="1:10" x14ac:dyDescent="0.3">
      <c r="A49" t="s">
        <v>225</v>
      </c>
      <c r="B49" s="1">
        <v>43599</v>
      </c>
      <c r="C49" s="9">
        <v>24200</v>
      </c>
      <c r="D49" s="9"/>
      <c r="E49" s="9"/>
      <c r="F49" s="9"/>
      <c r="G49" s="9"/>
    </row>
    <row r="50" spans="1:10" x14ac:dyDescent="0.3">
      <c r="A50" t="s">
        <v>225</v>
      </c>
      <c r="B50" s="1">
        <v>43678</v>
      </c>
      <c r="C50" s="9">
        <v>-24200</v>
      </c>
      <c r="D50" s="9"/>
      <c r="E50" s="9"/>
      <c r="F50" s="9"/>
      <c r="G50" s="9"/>
    </row>
    <row r="51" spans="1:10" x14ac:dyDescent="0.3">
      <c r="A51" t="s">
        <v>230</v>
      </c>
      <c r="B51" s="1">
        <v>43646</v>
      </c>
      <c r="C51" s="9">
        <v>1300</v>
      </c>
      <c r="D51" s="9"/>
      <c r="E51" s="9"/>
      <c r="F51" s="9"/>
      <c r="G51" s="9"/>
    </row>
    <row r="52" spans="1:10" x14ac:dyDescent="0.3">
      <c r="A52" t="s">
        <v>255</v>
      </c>
      <c r="B52" s="1">
        <v>43646</v>
      </c>
      <c r="C52" s="9">
        <v>4726</v>
      </c>
      <c r="D52" s="9"/>
      <c r="E52" s="9"/>
      <c r="F52" s="9"/>
      <c r="G52" s="9"/>
    </row>
    <row r="53" spans="1:10" x14ac:dyDescent="0.3">
      <c r="A53" t="s">
        <v>235</v>
      </c>
      <c r="B53" s="1">
        <v>43646</v>
      </c>
      <c r="C53" s="9">
        <v>-4726</v>
      </c>
      <c r="D53" s="9"/>
      <c r="E53" s="9"/>
      <c r="F53" s="9"/>
      <c r="G53" s="9"/>
    </row>
    <row r="54" spans="1:10" x14ac:dyDescent="0.3">
      <c r="A54" t="s">
        <v>237</v>
      </c>
      <c r="B54" s="1">
        <v>43646</v>
      </c>
      <c r="C54" s="9">
        <f>15*300</f>
        <v>4500</v>
      </c>
      <c r="D54" s="9"/>
      <c r="E54" s="9">
        <v>15</v>
      </c>
      <c r="F54" s="9"/>
      <c r="G54" s="9"/>
    </row>
    <row r="55" spans="1:10" x14ac:dyDescent="0.3">
      <c r="A55" t="s">
        <v>234</v>
      </c>
      <c r="B55" s="1">
        <v>43646</v>
      </c>
      <c r="C55" s="9">
        <v>-3000</v>
      </c>
      <c r="D55" s="9"/>
      <c r="E55" s="9"/>
      <c r="F55" s="9"/>
      <c r="G55" s="9"/>
    </row>
    <row r="56" spans="1:10" x14ac:dyDescent="0.3">
      <c r="A56" t="s">
        <v>178</v>
      </c>
      <c r="B56" s="1">
        <v>43578</v>
      </c>
      <c r="C56" s="9"/>
      <c r="D56" s="9"/>
      <c r="E56" s="9"/>
      <c r="F56" s="9"/>
      <c r="G56" s="9"/>
      <c r="J56" s="5">
        <v>4741</v>
      </c>
    </row>
    <row r="57" spans="1:10" x14ac:dyDescent="0.3">
      <c r="A57" t="s">
        <v>259</v>
      </c>
      <c r="B57" s="1">
        <v>43693</v>
      </c>
      <c r="C57" s="9">
        <v>-2254</v>
      </c>
      <c r="D57" s="9"/>
      <c r="E57" s="9"/>
      <c r="F57" s="9"/>
      <c r="G57" s="9"/>
    </row>
    <row r="58" spans="1:10" x14ac:dyDescent="0.3">
      <c r="A58" t="s">
        <v>260</v>
      </c>
      <c r="B58" s="1">
        <v>43702</v>
      </c>
      <c r="C58" s="9">
        <v>97</v>
      </c>
      <c r="D58" s="9"/>
      <c r="E58" s="9"/>
      <c r="F58" s="9"/>
      <c r="G58" s="9"/>
    </row>
    <row r="59" spans="1:10" x14ac:dyDescent="0.3">
      <c r="A59" t="s">
        <v>178</v>
      </c>
      <c r="B59" s="1">
        <v>43702</v>
      </c>
      <c r="C59" s="9">
        <v>14</v>
      </c>
      <c r="D59" s="9"/>
      <c r="E59" s="9"/>
      <c r="F59" s="9"/>
      <c r="G59" s="9"/>
    </row>
    <row r="60" spans="1:10" x14ac:dyDescent="0.3">
      <c r="A60" t="s">
        <v>107</v>
      </c>
      <c r="B60" s="1">
        <v>43723</v>
      </c>
      <c r="C60" s="9">
        <v>-1000</v>
      </c>
      <c r="D60" s="9"/>
      <c r="E60" s="9"/>
      <c r="F60" s="9"/>
      <c r="G60" s="9"/>
    </row>
    <row r="61" spans="1:10" x14ac:dyDescent="0.3">
      <c r="A61" t="s">
        <v>262</v>
      </c>
      <c r="B61" s="1">
        <v>43723</v>
      </c>
      <c r="C61" s="9">
        <v>-1791</v>
      </c>
      <c r="D61" s="9"/>
      <c r="E61" s="9"/>
      <c r="F61" s="9"/>
      <c r="G61" s="9"/>
    </row>
    <row r="62" spans="1:10" x14ac:dyDescent="0.3">
      <c r="A62" t="s">
        <v>263</v>
      </c>
      <c r="B62" s="1">
        <v>43723</v>
      </c>
      <c r="C62" s="9">
        <v>600</v>
      </c>
      <c r="D62" s="9"/>
      <c r="E62" s="9"/>
      <c r="F62" s="9"/>
      <c r="G62" s="9"/>
    </row>
    <row r="63" spans="1:10" x14ac:dyDescent="0.3">
      <c r="A63" t="s">
        <v>265</v>
      </c>
      <c r="B63" s="1">
        <v>43725</v>
      </c>
      <c r="C63" s="9">
        <v>-2920</v>
      </c>
      <c r="D63" s="9"/>
      <c r="E63" s="9"/>
      <c r="F63" s="9"/>
      <c r="G63" s="9"/>
    </row>
    <row r="64" spans="1:10" x14ac:dyDescent="0.3">
      <c r="A64" t="s">
        <v>266</v>
      </c>
      <c r="B64" s="1">
        <v>43757</v>
      </c>
      <c r="C64" s="9">
        <v>-964</v>
      </c>
      <c r="D64" s="9"/>
      <c r="E64" s="9"/>
      <c r="F64" s="9"/>
      <c r="G64" s="9"/>
    </row>
    <row r="65" spans="1:7" x14ac:dyDescent="0.3">
      <c r="A65" t="s">
        <v>267</v>
      </c>
      <c r="B65" s="1">
        <v>43757</v>
      </c>
      <c r="C65" s="9">
        <v>113</v>
      </c>
      <c r="D65" s="9"/>
      <c r="E65" s="9"/>
      <c r="F65" s="9"/>
      <c r="G65" s="9"/>
    </row>
    <row r="66" spans="1:7" x14ac:dyDescent="0.3">
      <c r="C66" s="9"/>
      <c r="D66" s="9"/>
      <c r="E66" s="9"/>
      <c r="F66" s="9"/>
      <c r="G66" s="9"/>
    </row>
    <row r="67" spans="1:7" x14ac:dyDescent="0.3">
      <c r="C67" s="9"/>
      <c r="D67" s="9"/>
      <c r="E67" s="9"/>
      <c r="F67" s="9"/>
      <c r="G67" s="9"/>
    </row>
    <row r="68" spans="1:7" x14ac:dyDescent="0.3">
      <c r="C68" s="9"/>
      <c r="D68" s="9"/>
      <c r="E68" s="9"/>
      <c r="F68" s="9"/>
      <c r="G68" s="9"/>
    </row>
    <row r="69" spans="1:7" x14ac:dyDescent="0.3">
      <c r="C69" s="9"/>
      <c r="D69" s="9"/>
      <c r="E69" s="9"/>
      <c r="F69" s="9"/>
      <c r="G69" s="9"/>
    </row>
    <row r="70" spans="1:7" x14ac:dyDescent="0.3">
      <c r="C70" s="9"/>
      <c r="D70" s="9"/>
      <c r="E70" s="9"/>
      <c r="F70" s="9"/>
      <c r="G70" s="9"/>
    </row>
    <row r="71" spans="1:7" x14ac:dyDescent="0.3">
      <c r="C71" s="9"/>
      <c r="D71" s="9"/>
      <c r="E71" s="9"/>
      <c r="F71" s="9"/>
      <c r="G71" s="9"/>
    </row>
    <row r="72" spans="1:7" x14ac:dyDescent="0.3">
      <c r="C72" s="9"/>
      <c r="D72" s="9"/>
      <c r="E72" s="9"/>
      <c r="F72" s="9"/>
      <c r="G72" s="9"/>
    </row>
    <row r="73" spans="1:7" x14ac:dyDescent="0.3">
      <c r="C73" s="9"/>
      <c r="D73" s="9"/>
      <c r="E73" s="9"/>
      <c r="F73" s="9"/>
      <c r="G73" s="9"/>
    </row>
    <row r="74" spans="1:7" x14ac:dyDescent="0.3">
      <c r="C74" s="9"/>
      <c r="D74" s="9"/>
      <c r="E74" s="9"/>
      <c r="F74" s="9"/>
      <c r="G74" s="9"/>
    </row>
    <row r="75" spans="1:7" x14ac:dyDescent="0.3">
      <c r="C75" s="9"/>
      <c r="D75" s="9"/>
      <c r="E75" s="9"/>
      <c r="F75" s="9"/>
      <c r="G75" s="9"/>
    </row>
    <row r="76" spans="1:7" x14ac:dyDescent="0.3">
      <c r="C76" s="9"/>
      <c r="D76" s="9"/>
      <c r="E76" s="9"/>
      <c r="F76" s="9"/>
      <c r="G76" s="9"/>
    </row>
    <row r="77" spans="1:7" x14ac:dyDescent="0.3">
      <c r="C77" s="9"/>
      <c r="D77" s="9"/>
      <c r="E77" s="9"/>
      <c r="F77" s="9"/>
      <c r="G77" s="9"/>
    </row>
    <row r="78" spans="1:7" x14ac:dyDescent="0.3">
      <c r="C78" s="9"/>
      <c r="D78" s="9"/>
      <c r="E78" s="9"/>
      <c r="F78" s="9"/>
      <c r="G78" s="9"/>
    </row>
    <row r="79" spans="1:7" x14ac:dyDescent="0.3">
      <c r="C79" s="9"/>
    </row>
    <row r="80" spans="1:7" x14ac:dyDescent="0.3">
      <c r="C80" s="9"/>
    </row>
    <row r="81" spans="3:3" x14ac:dyDescent="0.3">
      <c r="C81" s="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DA99-D56C-4FA2-87A4-E1E39DAC20D8}">
  <dimension ref="A1:C22"/>
  <sheetViews>
    <sheetView workbookViewId="0">
      <selection activeCell="B26" sqref="B26"/>
    </sheetView>
  </sheetViews>
  <sheetFormatPr defaultColWidth="8.88671875" defaultRowHeight="14.4" x14ac:dyDescent="0.3"/>
  <cols>
    <col min="1" max="1" width="19.5546875" customWidth="1"/>
    <col min="2" max="2" width="10.33203125" bestFit="1" customWidth="1"/>
    <col min="3" max="3" width="8.88671875" style="3"/>
  </cols>
  <sheetData>
    <row r="1" spans="1:3" x14ac:dyDescent="0.3">
      <c r="A1" s="2" t="s">
        <v>41</v>
      </c>
      <c r="B1" s="2"/>
      <c r="C1" s="4">
        <f>SUM(C5:C37)</f>
        <v>0.25</v>
      </c>
    </row>
    <row r="2" spans="1:3" x14ac:dyDescent="0.3">
      <c r="A2" t="s">
        <v>58</v>
      </c>
      <c r="B2" t="s">
        <v>106</v>
      </c>
      <c r="C2" s="3" t="s">
        <v>57</v>
      </c>
    </row>
    <row r="4" spans="1:3" x14ac:dyDescent="0.3">
      <c r="A4" s="2" t="s">
        <v>2</v>
      </c>
      <c r="B4" s="2"/>
      <c r="C4" s="4"/>
    </row>
    <row r="5" spans="1:3" x14ac:dyDescent="0.3">
      <c r="A5" t="s">
        <v>1</v>
      </c>
      <c r="B5" s="1">
        <v>43404</v>
      </c>
      <c r="C5" s="3">
        <v>600</v>
      </c>
    </row>
    <row r="6" spans="1:3" x14ac:dyDescent="0.3">
      <c r="A6" t="s">
        <v>16</v>
      </c>
      <c r="B6" s="1">
        <v>43404</v>
      </c>
      <c r="C6" s="3">
        <v>-71</v>
      </c>
    </row>
    <row r="7" spans="1:3" x14ac:dyDescent="0.3">
      <c r="A7" t="s">
        <v>29</v>
      </c>
      <c r="B7" s="1">
        <v>43411</v>
      </c>
      <c r="C7" s="3">
        <v>0</v>
      </c>
    </row>
    <row r="8" spans="1:3" x14ac:dyDescent="0.3">
      <c r="A8" t="s">
        <v>30</v>
      </c>
      <c r="B8" s="1">
        <v>43433</v>
      </c>
      <c r="C8" s="3">
        <f>-1400/14</f>
        <v>-100</v>
      </c>
    </row>
    <row r="9" spans="1:3" x14ac:dyDescent="0.3">
      <c r="A9" t="s">
        <v>31</v>
      </c>
      <c r="B9" s="1">
        <v>43411</v>
      </c>
      <c r="C9" s="3">
        <v>0</v>
      </c>
    </row>
    <row r="10" spans="1:3" x14ac:dyDescent="0.3">
      <c r="A10" t="s">
        <v>1</v>
      </c>
      <c r="B10" s="1">
        <v>43418</v>
      </c>
      <c r="C10" s="3">
        <v>2000</v>
      </c>
    </row>
    <row r="11" spans="1:3" x14ac:dyDescent="0.3">
      <c r="A11" s="7" t="s">
        <v>39</v>
      </c>
      <c r="B11" s="1">
        <v>43428</v>
      </c>
      <c r="C11" s="3">
        <v>-90</v>
      </c>
    </row>
    <row r="12" spans="1:3" x14ac:dyDescent="0.3">
      <c r="A12" t="s">
        <v>40</v>
      </c>
      <c r="B12" s="1">
        <v>43428</v>
      </c>
      <c r="C12" s="3">
        <f>-600/16-300/16</f>
        <v>-56.25</v>
      </c>
    </row>
    <row r="13" spans="1:3" x14ac:dyDescent="0.3">
      <c r="A13" t="s">
        <v>61</v>
      </c>
      <c r="B13" s="1">
        <v>43424</v>
      </c>
      <c r="C13" s="3">
        <f>-1200/15</f>
        <v>-80</v>
      </c>
    </row>
    <row r="14" spans="1:3" x14ac:dyDescent="0.3">
      <c r="A14" t="s">
        <v>107</v>
      </c>
      <c r="B14" s="1">
        <v>43429</v>
      </c>
      <c r="C14" s="3">
        <f>-648/16</f>
        <v>-40.5</v>
      </c>
    </row>
    <row r="15" spans="1:3" x14ac:dyDescent="0.3">
      <c r="A15" t="s">
        <v>111</v>
      </c>
      <c r="B15" s="1">
        <v>43440</v>
      </c>
      <c r="C15" s="3">
        <v>2000</v>
      </c>
    </row>
    <row r="16" spans="1:3" x14ac:dyDescent="0.3">
      <c r="A16" t="s">
        <v>112</v>
      </c>
      <c r="B16" s="1">
        <v>43442</v>
      </c>
      <c r="C16" s="3">
        <f>-300/15</f>
        <v>-20</v>
      </c>
    </row>
    <row r="17" spans="1:3" x14ac:dyDescent="0.3">
      <c r="A17" t="s">
        <v>118</v>
      </c>
      <c r="B17" s="1">
        <v>43479</v>
      </c>
      <c r="C17" s="3">
        <v>-1000</v>
      </c>
    </row>
    <row r="18" spans="1:3" x14ac:dyDescent="0.3">
      <c r="A18" t="s">
        <v>1</v>
      </c>
      <c r="B18" s="1">
        <v>43489</v>
      </c>
      <c r="C18" s="3">
        <v>2500</v>
      </c>
    </row>
    <row r="19" spans="1:3" x14ac:dyDescent="0.3">
      <c r="A19" t="s">
        <v>127</v>
      </c>
      <c r="B19" s="1">
        <v>43496</v>
      </c>
      <c r="C19" s="3">
        <v>-1913</v>
      </c>
    </row>
    <row r="20" spans="1:3" x14ac:dyDescent="0.3">
      <c r="A20" t="s">
        <v>131</v>
      </c>
      <c r="B20" s="1">
        <v>43496</v>
      </c>
      <c r="C20" s="3">
        <v>-100</v>
      </c>
    </row>
    <row r="21" spans="1:3" x14ac:dyDescent="0.3">
      <c r="A21" t="s">
        <v>164</v>
      </c>
      <c r="B21" s="1">
        <v>43555</v>
      </c>
      <c r="C21" s="3">
        <v>-200</v>
      </c>
    </row>
    <row r="22" spans="1:3" x14ac:dyDescent="0.3">
      <c r="A22" t="s">
        <v>176</v>
      </c>
      <c r="B22" s="1">
        <v>43578</v>
      </c>
      <c r="C22" s="3">
        <v>-3429</v>
      </c>
    </row>
  </sheetData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1494-62A2-4D18-BB49-A74E304BC561}">
  <dimension ref="A1:C9"/>
  <sheetViews>
    <sheetView workbookViewId="0">
      <selection activeCell="C2" sqref="C2"/>
    </sheetView>
  </sheetViews>
  <sheetFormatPr defaultRowHeight="14.4" x14ac:dyDescent="0.3"/>
  <cols>
    <col min="2" max="2" width="13.44140625" customWidth="1"/>
    <col min="3" max="3" width="8.88671875" style="6"/>
  </cols>
  <sheetData>
    <row r="1" spans="1:3" x14ac:dyDescent="0.3">
      <c r="A1" s="2" t="s">
        <v>54</v>
      </c>
      <c r="B1" s="2"/>
      <c r="C1" s="5">
        <f>SUM(C5:C99)</f>
        <v>0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163</v>
      </c>
      <c r="B5" s="1">
        <v>43562</v>
      </c>
      <c r="C5" s="6">
        <v>0</v>
      </c>
    </row>
    <row r="6" spans="1:3" x14ac:dyDescent="0.3">
      <c r="A6" t="s">
        <v>164</v>
      </c>
      <c r="B6" s="1">
        <v>43555</v>
      </c>
      <c r="C6" s="6">
        <v>0</v>
      </c>
    </row>
    <row r="7" spans="1:3" x14ac:dyDescent="0.3">
      <c r="A7" t="s">
        <v>110</v>
      </c>
      <c r="B7" s="1">
        <v>43578</v>
      </c>
      <c r="C7" s="6">
        <v>0</v>
      </c>
    </row>
    <row r="8" spans="1:3" x14ac:dyDescent="0.3">
      <c r="A8" t="s">
        <v>1</v>
      </c>
      <c r="B8" s="1">
        <v>43599</v>
      </c>
      <c r="C8" s="6">
        <v>2000</v>
      </c>
    </row>
    <row r="9" spans="1:3" x14ac:dyDescent="0.3">
      <c r="A9" t="s">
        <v>229</v>
      </c>
      <c r="B9" s="1">
        <v>43627</v>
      </c>
      <c r="C9" s="6">
        <v>-2000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3B1D-6289-104B-B761-0C13D1C7CAE3}">
  <dimension ref="A1:C16"/>
  <sheetViews>
    <sheetView zoomScaleNormal="60" zoomScaleSheetLayoutView="100" workbookViewId="0">
      <selection activeCell="C17" sqref="C17"/>
    </sheetView>
  </sheetViews>
  <sheetFormatPr defaultRowHeight="14.4" x14ac:dyDescent="0.3"/>
  <cols>
    <col min="1" max="1" width="11.5546875" customWidth="1"/>
    <col min="2" max="2" width="10.44140625" bestFit="1" customWidth="1"/>
    <col min="3" max="3" width="8.88671875" style="6"/>
  </cols>
  <sheetData>
    <row r="1" spans="1:3" x14ac:dyDescent="0.3">
      <c r="A1" s="2" t="s">
        <v>139</v>
      </c>
      <c r="B1" s="2"/>
      <c r="C1" s="5">
        <f>SUM(C5:C99)</f>
        <v>-0.13333333333321207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43494</v>
      </c>
      <c r="C5" s="6">
        <v>1500</v>
      </c>
    </row>
    <row r="6" spans="1:3" x14ac:dyDescent="0.3">
      <c r="A6" t="s">
        <v>127</v>
      </c>
      <c r="B6" s="1">
        <v>43496</v>
      </c>
      <c r="C6" s="6">
        <v>-1913</v>
      </c>
    </row>
    <row r="7" spans="1:3" x14ac:dyDescent="0.3">
      <c r="A7" t="s">
        <v>131</v>
      </c>
      <c r="B7" s="1">
        <v>43496</v>
      </c>
      <c r="C7" s="6">
        <v>-100</v>
      </c>
    </row>
    <row r="8" spans="1:3" x14ac:dyDescent="0.3">
      <c r="A8" t="s">
        <v>1</v>
      </c>
      <c r="B8" s="1">
        <v>43496</v>
      </c>
      <c r="C8" s="6">
        <v>1000</v>
      </c>
    </row>
    <row r="9" spans="1:3" x14ac:dyDescent="0.3">
      <c r="A9" t="s">
        <v>35</v>
      </c>
      <c r="B9" s="1">
        <v>43533</v>
      </c>
      <c r="C9" s="6">
        <v>1500</v>
      </c>
    </row>
    <row r="10" spans="1:3" x14ac:dyDescent="0.3">
      <c r="A10" t="s">
        <v>163</v>
      </c>
      <c r="B10" s="1">
        <v>43562</v>
      </c>
      <c r="C10" s="6">
        <f>Lagkassa!$G$27</f>
        <v>-2608.5333333333333</v>
      </c>
    </row>
    <row r="11" spans="1:3" x14ac:dyDescent="0.3">
      <c r="A11" t="s">
        <v>164</v>
      </c>
      <c r="B11" s="1">
        <v>43555</v>
      </c>
      <c r="C11" s="6">
        <v>-200</v>
      </c>
    </row>
    <row r="12" spans="1:3" x14ac:dyDescent="0.3">
      <c r="A12" t="s">
        <v>1</v>
      </c>
      <c r="B12" s="1">
        <v>43562</v>
      </c>
      <c r="C12" s="6">
        <v>800</v>
      </c>
    </row>
    <row r="13" spans="1:3" x14ac:dyDescent="0.3">
      <c r="A13" t="s">
        <v>110</v>
      </c>
      <c r="B13" s="1">
        <v>43578</v>
      </c>
      <c r="C13" s="6">
        <f>Lagkassa!G$39</f>
        <v>-2254.6</v>
      </c>
    </row>
    <row r="14" spans="1:3" x14ac:dyDescent="0.3">
      <c r="A14" t="s">
        <v>1</v>
      </c>
      <c r="B14" s="1">
        <v>43581</v>
      </c>
      <c r="C14" s="6">
        <v>2000</v>
      </c>
    </row>
    <row r="15" spans="1:3" x14ac:dyDescent="0.3">
      <c r="A15" t="s">
        <v>237</v>
      </c>
      <c r="B15" s="1">
        <v>43646</v>
      </c>
      <c r="C15" s="6">
        <v>-300</v>
      </c>
    </row>
    <row r="16" spans="1:3" x14ac:dyDescent="0.3">
      <c r="A16" t="s">
        <v>35</v>
      </c>
      <c r="B16" s="1">
        <v>43647</v>
      </c>
      <c r="C16" s="6">
        <v>576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0946C-4B4C-4EB5-B28E-861F9298A2B7}">
  <dimension ref="A1:C34"/>
  <sheetViews>
    <sheetView topLeftCell="A15" workbookViewId="0">
      <selection activeCell="C35" sqref="C35"/>
    </sheetView>
  </sheetViews>
  <sheetFormatPr defaultColWidth="8.88671875" defaultRowHeight="14.4" x14ac:dyDescent="0.3"/>
  <cols>
    <col min="1" max="1" width="19.5546875" customWidth="1"/>
    <col min="2" max="2" width="12.6640625" customWidth="1"/>
    <col min="3" max="3" width="8.88671875" style="6"/>
  </cols>
  <sheetData>
    <row r="1" spans="1:3" x14ac:dyDescent="0.3">
      <c r="A1" s="2" t="s">
        <v>49</v>
      </c>
      <c r="B1" s="2"/>
      <c r="C1" s="5">
        <f>SUM(C5:C99)</f>
        <v>-0.42179487179419084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43404</v>
      </c>
      <c r="C5" s="6">
        <v>600</v>
      </c>
    </row>
    <row r="6" spans="1:3" x14ac:dyDescent="0.3">
      <c r="A6" t="s">
        <v>16</v>
      </c>
      <c r="B6" s="1">
        <v>43404</v>
      </c>
      <c r="C6" s="6">
        <v>-71</v>
      </c>
    </row>
    <row r="7" spans="1:3" x14ac:dyDescent="0.3">
      <c r="A7" t="s">
        <v>29</v>
      </c>
      <c r="B7" s="1">
        <v>43411</v>
      </c>
      <c r="C7" s="6">
        <v>0</v>
      </c>
    </row>
    <row r="8" spans="1:3" x14ac:dyDescent="0.3">
      <c r="A8" t="s">
        <v>33</v>
      </c>
      <c r="B8" s="1">
        <v>43418</v>
      </c>
      <c r="C8" s="6">
        <v>200</v>
      </c>
    </row>
    <row r="9" spans="1:3" x14ac:dyDescent="0.3">
      <c r="A9" t="s">
        <v>1</v>
      </c>
      <c r="B9" s="1">
        <v>43418</v>
      </c>
      <c r="C9" s="6">
        <v>1500</v>
      </c>
    </row>
    <row r="10" spans="1:3" x14ac:dyDescent="0.3">
      <c r="A10" t="s">
        <v>37</v>
      </c>
      <c r="B10" s="1">
        <v>43428</v>
      </c>
      <c r="C10" s="6">
        <v>200</v>
      </c>
    </row>
    <row r="11" spans="1:3" x14ac:dyDescent="0.3">
      <c r="A11" s="7" t="s">
        <v>39</v>
      </c>
      <c r="B11" s="1">
        <v>43428</v>
      </c>
      <c r="C11" s="6">
        <v>-90</v>
      </c>
    </row>
    <row r="12" spans="1:3" x14ac:dyDescent="0.3">
      <c r="A12" t="s">
        <v>40</v>
      </c>
      <c r="B12" s="1">
        <v>43428</v>
      </c>
      <c r="C12" s="6">
        <f>-600/16-300/16</f>
        <v>-56.25</v>
      </c>
    </row>
    <row r="13" spans="1:3" x14ac:dyDescent="0.3">
      <c r="A13" t="s">
        <v>61</v>
      </c>
      <c r="B13" s="1">
        <v>43424</v>
      </c>
      <c r="C13" s="6">
        <f>-1200/15</f>
        <v>-80</v>
      </c>
    </row>
    <row r="14" spans="1:3" x14ac:dyDescent="0.3">
      <c r="A14" t="s">
        <v>107</v>
      </c>
      <c r="B14" s="1">
        <v>43429</v>
      </c>
      <c r="C14" s="6">
        <f>-648/16</f>
        <v>-40.5</v>
      </c>
    </row>
    <row r="15" spans="1:3" x14ac:dyDescent="0.3">
      <c r="A15" t="s">
        <v>108</v>
      </c>
      <c r="B15" s="1">
        <v>43434</v>
      </c>
      <c r="C15" s="6">
        <v>2000</v>
      </c>
    </row>
    <row r="16" spans="1:3" x14ac:dyDescent="0.3">
      <c r="A16" t="s">
        <v>112</v>
      </c>
      <c r="B16" s="1">
        <v>43442</v>
      </c>
      <c r="C16" s="6">
        <f>-300/15</f>
        <v>-20</v>
      </c>
    </row>
    <row r="17" spans="1:3" x14ac:dyDescent="0.3">
      <c r="A17" t="s">
        <v>113</v>
      </c>
      <c r="B17" s="1">
        <v>43442</v>
      </c>
      <c r="C17" s="6">
        <v>300</v>
      </c>
    </row>
    <row r="18" spans="1:3" x14ac:dyDescent="0.3">
      <c r="A18" t="s">
        <v>118</v>
      </c>
      <c r="B18" s="1">
        <v>43479</v>
      </c>
      <c r="C18" s="6">
        <v>-1000</v>
      </c>
    </row>
    <row r="19" spans="1:3" x14ac:dyDescent="0.3">
      <c r="A19" t="s">
        <v>1</v>
      </c>
      <c r="B19" s="1">
        <v>43487</v>
      </c>
      <c r="C19" s="6">
        <v>2000</v>
      </c>
    </row>
    <row r="20" spans="1:3" x14ac:dyDescent="0.3">
      <c r="A20" t="s">
        <v>127</v>
      </c>
      <c r="B20" s="1">
        <v>43496</v>
      </c>
      <c r="C20" s="6">
        <v>-1913</v>
      </c>
    </row>
    <row r="21" spans="1:3" x14ac:dyDescent="0.3">
      <c r="A21" t="s">
        <v>131</v>
      </c>
      <c r="B21" s="1">
        <v>43496</v>
      </c>
      <c r="C21" s="6">
        <v>-100</v>
      </c>
    </row>
    <row r="22" spans="1:3" x14ac:dyDescent="0.3">
      <c r="A22" t="s">
        <v>163</v>
      </c>
      <c r="B22" s="1">
        <v>43562</v>
      </c>
      <c r="C22" s="6">
        <f>Lagkassa!$G$27</f>
        <v>-2608.5333333333333</v>
      </c>
    </row>
    <row r="23" spans="1:3" x14ac:dyDescent="0.3">
      <c r="A23" t="s">
        <v>164</v>
      </c>
      <c r="B23" s="1">
        <v>43555</v>
      </c>
      <c r="C23" s="6">
        <v>-200</v>
      </c>
    </row>
    <row r="24" spans="1:3" x14ac:dyDescent="0.3">
      <c r="A24" t="s">
        <v>35</v>
      </c>
      <c r="B24" s="1">
        <v>43568</v>
      </c>
      <c r="C24" s="6">
        <v>500</v>
      </c>
    </row>
    <row r="25" spans="1:3" x14ac:dyDescent="0.3">
      <c r="A25" t="s">
        <v>110</v>
      </c>
      <c r="B25" s="1">
        <v>43578</v>
      </c>
      <c r="C25" s="6">
        <f>Lagkassa!G$39</f>
        <v>-2254.6</v>
      </c>
    </row>
    <row r="26" spans="1:3" x14ac:dyDescent="0.3">
      <c r="A26" t="s">
        <v>1</v>
      </c>
      <c r="B26" s="1">
        <v>43580</v>
      </c>
      <c r="C26" s="6">
        <v>500</v>
      </c>
    </row>
    <row r="27" spans="1:3" x14ac:dyDescent="0.3">
      <c r="A27" t="s">
        <v>221</v>
      </c>
      <c r="B27" s="1">
        <v>43599</v>
      </c>
      <c r="C27" s="6">
        <f>Lagkassa!G$47</f>
        <v>-3432.5384615384614</v>
      </c>
    </row>
    <row r="28" spans="1:3" x14ac:dyDescent="0.3">
      <c r="A28" t="s">
        <v>1</v>
      </c>
      <c r="B28" s="1">
        <v>43599</v>
      </c>
      <c r="C28" s="6">
        <v>1700</v>
      </c>
    </row>
    <row r="29" spans="1:3" x14ac:dyDescent="0.3">
      <c r="A29" t="s">
        <v>236</v>
      </c>
      <c r="B29" s="1">
        <v>43619</v>
      </c>
      <c r="C29" s="6">
        <v>200</v>
      </c>
    </row>
    <row r="30" spans="1:3" x14ac:dyDescent="0.3">
      <c r="A30" t="s">
        <v>233</v>
      </c>
      <c r="B30" s="1">
        <v>43646</v>
      </c>
      <c r="C30" s="6">
        <v>374</v>
      </c>
    </row>
    <row r="31" spans="1:3" x14ac:dyDescent="0.3">
      <c r="A31" t="s">
        <v>237</v>
      </c>
      <c r="B31" s="1">
        <v>43646</v>
      </c>
      <c r="C31" s="6">
        <v>-300</v>
      </c>
    </row>
    <row r="32" spans="1:3" x14ac:dyDescent="0.3">
      <c r="A32" t="s">
        <v>35</v>
      </c>
      <c r="B32" s="1">
        <v>43647</v>
      </c>
      <c r="C32" s="6">
        <v>800</v>
      </c>
    </row>
    <row r="33" spans="1:3" x14ac:dyDescent="0.3">
      <c r="A33" t="s">
        <v>257</v>
      </c>
      <c r="B33" s="1">
        <v>43683</v>
      </c>
      <c r="C33" s="6">
        <v>6980</v>
      </c>
    </row>
    <row r="34" spans="1:3" x14ac:dyDescent="0.3">
      <c r="A34" t="s">
        <v>59</v>
      </c>
      <c r="B34" s="1">
        <v>43683</v>
      </c>
      <c r="C34" s="6">
        <v>-5688</v>
      </c>
    </row>
  </sheetData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965F-CF05-4883-9088-883EA19D50FE}">
  <dimension ref="A1:G27"/>
  <sheetViews>
    <sheetView topLeftCell="A4" workbookViewId="0">
      <selection activeCell="C27" sqref="C27"/>
    </sheetView>
  </sheetViews>
  <sheetFormatPr defaultColWidth="8.88671875" defaultRowHeight="14.4" x14ac:dyDescent="0.3"/>
  <cols>
    <col min="1" max="1" width="26.77734375" customWidth="1"/>
    <col min="2" max="2" width="10.44140625" bestFit="1" customWidth="1"/>
    <col min="3" max="3" width="8.88671875" style="9"/>
  </cols>
  <sheetData>
    <row r="1" spans="1:7" x14ac:dyDescent="0.3">
      <c r="A1" s="2" t="s">
        <v>52</v>
      </c>
      <c r="B1" s="2"/>
      <c r="C1" s="8">
        <f>SUM(C5:C99)</f>
        <v>0.11666666666678793</v>
      </c>
    </row>
    <row r="2" spans="1:7" x14ac:dyDescent="0.3">
      <c r="A2" t="s">
        <v>58</v>
      </c>
      <c r="B2" t="s">
        <v>106</v>
      </c>
      <c r="C2" s="9" t="s">
        <v>57</v>
      </c>
    </row>
    <row r="4" spans="1:7" s="2" customFormat="1" x14ac:dyDescent="0.3">
      <c r="A4" s="2" t="s">
        <v>2</v>
      </c>
      <c r="C4" s="8"/>
    </row>
    <row r="5" spans="1:7" x14ac:dyDescent="0.3">
      <c r="A5" t="s">
        <v>1</v>
      </c>
      <c r="B5" s="1">
        <v>43404</v>
      </c>
      <c r="C5" s="9">
        <v>600</v>
      </c>
    </row>
    <row r="6" spans="1:7" x14ac:dyDescent="0.3">
      <c r="A6" t="s">
        <v>16</v>
      </c>
      <c r="B6" s="1">
        <v>43404</v>
      </c>
      <c r="C6" s="9">
        <v>-71</v>
      </c>
    </row>
    <row r="7" spans="1:7" x14ac:dyDescent="0.3">
      <c r="A7" t="s">
        <v>27</v>
      </c>
      <c r="B7" s="1">
        <v>43408</v>
      </c>
      <c r="C7" s="9">
        <v>0</v>
      </c>
    </row>
    <row r="8" spans="1:7" x14ac:dyDescent="0.3">
      <c r="A8" t="s">
        <v>28</v>
      </c>
      <c r="B8" s="1">
        <v>43410</v>
      </c>
      <c r="C8" s="9">
        <v>-90</v>
      </c>
    </row>
    <row r="9" spans="1:7" x14ac:dyDescent="0.3">
      <c r="A9" t="s">
        <v>29</v>
      </c>
      <c r="B9" s="1">
        <v>43411</v>
      </c>
      <c r="C9" s="9">
        <v>0</v>
      </c>
    </row>
    <row r="10" spans="1:7" x14ac:dyDescent="0.3">
      <c r="A10" t="s">
        <v>1</v>
      </c>
      <c r="B10" s="1">
        <v>43410</v>
      </c>
      <c r="C10" s="9">
        <v>500</v>
      </c>
    </row>
    <row r="11" spans="1:7" x14ac:dyDescent="0.3">
      <c r="A11" t="s">
        <v>34</v>
      </c>
      <c r="B11" s="1">
        <v>43411</v>
      </c>
      <c r="C11" s="9">
        <f>15468</f>
        <v>15468</v>
      </c>
    </row>
    <row r="12" spans="1:7" x14ac:dyDescent="0.3">
      <c r="A12" s="7" t="s">
        <v>39</v>
      </c>
      <c r="B12" s="1">
        <v>43428</v>
      </c>
      <c r="C12" s="9">
        <v>-90</v>
      </c>
    </row>
    <row r="13" spans="1:7" x14ac:dyDescent="0.3">
      <c r="A13" t="s">
        <v>40</v>
      </c>
      <c r="B13" s="1">
        <v>43428</v>
      </c>
      <c r="C13" s="9">
        <f>-600/16-300/16</f>
        <v>-56.25</v>
      </c>
    </row>
    <row r="14" spans="1:7" x14ac:dyDescent="0.3">
      <c r="A14" t="s">
        <v>59</v>
      </c>
      <c r="B14" s="1">
        <v>43428</v>
      </c>
      <c r="C14" s="9">
        <v>-13000</v>
      </c>
      <c r="G14">
        <f>15468-13000</f>
        <v>2468</v>
      </c>
    </row>
    <row r="15" spans="1:7" x14ac:dyDescent="0.3">
      <c r="A15" t="s">
        <v>107</v>
      </c>
      <c r="B15" s="1">
        <v>43429</v>
      </c>
      <c r="C15" s="9">
        <f>-648/16</f>
        <v>-40.5</v>
      </c>
    </row>
    <row r="16" spans="1:7" x14ac:dyDescent="0.3">
      <c r="A16" t="s">
        <v>1</v>
      </c>
      <c r="B16" s="1">
        <v>43495</v>
      </c>
      <c r="C16" s="9">
        <v>1000</v>
      </c>
    </row>
    <row r="17" spans="1:3" x14ac:dyDescent="0.3">
      <c r="A17" t="s">
        <v>127</v>
      </c>
      <c r="B17" s="1">
        <v>43496</v>
      </c>
      <c r="C17" s="9">
        <v>-1913</v>
      </c>
    </row>
    <row r="18" spans="1:3" x14ac:dyDescent="0.3">
      <c r="A18" t="s">
        <v>131</v>
      </c>
      <c r="B18" s="1">
        <v>43496</v>
      </c>
      <c r="C18" s="9">
        <v>-100</v>
      </c>
    </row>
    <row r="19" spans="1:3" x14ac:dyDescent="0.3">
      <c r="A19" t="s">
        <v>1</v>
      </c>
      <c r="B19" s="1">
        <v>43496</v>
      </c>
      <c r="C19" s="9">
        <v>1000</v>
      </c>
    </row>
    <row r="20" spans="1:3" x14ac:dyDescent="0.3">
      <c r="A20" t="s">
        <v>157</v>
      </c>
      <c r="B20" s="1">
        <v>43541</v>
      </c>
      <c r="C20" s="9">
        <v>300</v>
      </c>
    </row>
    <row r="21" spans="1:3" x14ac:dyDescent="0.3">
      <c r="A21" t="s">
        <v>163</v>
      </c>
      <c r="B21" s="1">
        <v>43562</v>
      </c>
      <c r="C21" s="9">
        <f>Lagkassa!$G$27</f>
        <v>-2608.5333333333333</v>
      </c>
    </row>
    <row r="22" spans="1:3" x14ac:dyDescent="0.3">
      <c r="A22" t="s">
        <v>164</v>
      </c>
      <c r="B22" s="1">
        <v>43555</v>
      </c>
      <c r="C22" s="9">
        <v>-200</v>
      </c>
    </row>
    <row r="23" spans="1:3" x14ac:dyDescent="0.3">
      <c r="A23" t="s">
        <v>35</v>
      </c>
      <c r="B23" s="1">
        <v>43568</v>
      </c>
      <c r="C23" s="9">
        <v>200</v>
      </c>
    </row>
    <row r="24" spans="1:3" x14ac:dyDescent="0.3">
      <c r="A24" t="s">
        <v>59</v>
      </c>
      <c r="B24" s="1">
        <v>43618</v>
      </c>
      <c r="C24" s="9">
        <v>-800</v>
      </c>
    </row>
    <row r="25" spans="1:3" x14ac:dyDescent="0.3">
      <c r="A25" t="s">
        <v>110</v>
      </c>
      <c r="B25" s="1">
        <v>43578</v>
      </c>
      <c r="C25" s="6">
        <f>Lagkassa!G$39</f>
        <v>-2254.6</v>
      </c>
    </row>
    <row r="26" spans="1:3" x14ac:dyDescent="0.3">
      <c r="A26" t="s">
        <v>20</v>
      </c>
      <c r="B26" s="1">
        <v>43646</v>
      </c>
      <c r="C26" s="9">
        <v>2123</v>
      </c>
    </row>
    <row r="27" spans="1:3" x14ac:dyDescent="0.3">
      <c r="A27" t="s">
        <v>20</v>
      </c>
      <c r="B27" s="1">
        <v>43646</v>
      </c>
      <c r="C27" s="9">
        <v>33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7F89-7B98-4F72-B6E3-9836424A6156}">
  <dimension ref="A1:C28"/>
  <sheetViews>
    <sheetView workbookViewId="0">
      <selection activeCell="C1" sqref="C1"/>
    </sheetView>
  </sheetViews>
  <sheetFormatPr defaultColWidth="8.88671875" defaultRowHeight="14.4" x14ac:dyDescent="0.3"/>
  <cols>
    <col min="1" max="1" width="21.109375" customWidth="1"/>
    <col min="2" max="2" width="10.21875" customWidth="1"/>
    <col min="3" max="3" width="8.88671875" style="6"/>
  </cols>
  <sheetData>
    <row r="1" spans="1:3" x14ac:dyDescent="0.3">
      <c r="A1" s="2" t="s">
        <v>53</v>
      </c>
      <c r="B1" s="2"/>
      <c r="C1" s="5">
        <f>SUM(C5:C99)</f>
        <v>-0.42179487179419084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16</v>
      </c>
      <c r="B5" s="1">
        <v>43404</v>
      </c>
      <c r="C5" s="6">
        <v>-71</v>
      </c>
    </row>
    <row r="6" spans="1:3" x14ac:dyDescent="0.3">
      <c r="A6" t="s">
        <v>21</v>
      </c>
      <c r="B6" s="1">
        <v>43405</v>
      </c>
      <c r="C6" s="6">
        <v>500</v>
      </c>
    </row>
    <row r="7" spans="1:3" x14ac:dyDescent="0.3">
      <c r="A7" t="s">
        <v>21</v>
      </c>
      <c r="B7" s="1">
        <v>43406</v>
      </c>
      <c r="C7" s="6">
        <v>100</v>
      </c>
    </row>
    <row r="8" spans="1:3" x14ac:dyDescent="0.3">
      <c r="A8" t="s">
        <v>29</v>
      </c>
      <c r="B8" s="1">
        <v>43411</v>
      </c>
      <c r="C8" s="6">
        <v>0</v>
      </c>
    </row>
    <row r="9" spans="1:3" x14ac:dyDescent="0.3">
      <c r="A9" t="s">
        <v>38</v>
      </c>
      <c r="B9" s="1">
        <v>43428</v>
      </c>
      <c r="C9" s="6">
        <v>-200</v>
      </c>
    </row>
    <row r="10" spans="1:3" x14ac:dyDescent="0.3">
      <c r="A10" s="7" t="s">
        <v>39</v>
      </c>
      <c r="B10" s="1">
        <v>43428</v>
      </c>
      <c r="C10" s="6">
        <v>-90</v>
      </c>
    </row>
    <row r="11" spans="1:3" x14ac:dyDescent="0.3">
      <c r="A11" t="s">
        <v>40</v>
      </c>
      <c r="B11" s="1">
        <v>43428</v>
      </c>
      <c r="C11" s="6">
        <f>-600/16-300/16</f>
        <v>-56.25</v>
      </c>
    </row>
    <row r="12" spans="1:3" x14ac:dyDescent="0.3">
      <c r="A12" t="s">
        <v>61</v>
      </c>
      <c r="B12" s="1">
        <v>43424</v>
      </c>
      <c r="C12" s="6">
        <f>-1200/15</f>
        <v>-80</v>
      </c>
    </row>
    <row r="13" spans="1:3" x14ac:dyDescent="0.3">
      <c r="A13" t="s">
        <v>107</v>
      </c>
      <c r="B13" s="1">
        <v>43429</v>
      </c>
      <c r="C13" s="6">
        <f>-648/16</f>
        <v>-40.5</v>
      </c>
    </row>
    <row r="14" spans="1:3" x14ac:dyDescent="0.3">
      <c r="A14" t="s">
        <v>112</v>
      </c>
      <c r="B14" s="1">
        <v>43442</v>
      </c>
      <c r="C14" s="6">
        <f>-300/15</f>
        <v>-20</v>
      </c>
    </row>
    <row r="15" spans="1:3" x14ac:dyDescent="0.3">
      <c r="A15" t="s">
        <v>118</v>
      </c>
      <c r="B15" s="1">
        <v>43479</v>
      </c>
      <c r="C15" s="6">
        <v>-1000</v>
      </c>
    </row>
    <row r="16" spans="1:3" x14ac:dyDescent="0.3">
      <c r="A16" t="s">
        <v>35</v>
      </c>
      <c r="B16" s="1">
        <v>43494</v>
      </c>
      <c r="C16" s="6">
        <v>3500</v>
      </c>
    </row>
    <row r="17" spans="1:3" x14ac:dyDescent="0.3">
      <c r="A17" t="s">
        <v>131</v>
      </c>
      <c r="B17" s="1">
        <v>43496</v>
      </c>
      <c r="C17" s="6">
        <v>-100</v>
      </c>
    </row>
    <row r="18" spans="1:3" x14ac:dyDescent="0.3">
      <c r="A18" t="s">
        <v>35</v>
      </c>
      <c r="B18" s="1">
        <v>43499</v>
      </c>
      <c r="C18" s="6">
        <v>150</v>
      </c>
    </row>
    <row r="19" spans="1:3" x14ac:dyDescent="0.3">
      <c r="A19" t="s">
        <v>164</v>
      </c>
      <c r="B19" s="1">
        <v>43555</v>
      </c>
      <c r="C19" s="6">
        <v>-200</v>
      </c>
    </row>
    <row r="20" spans="1:3" x14ac:dyDescent="0.3">
      <c r="A20" t="s">
        <v>163</v>
      </c>
      <c r="B20" s="1">
        <v>43562</v>
      </c>
      <c r="C20" s="6">
        <f>Lagkassa!$G$27</f>
        <v>-2608.5333333333333</v>
      </c>
    </row>
    <row r="21" spans="1:3" x14ac:dyDescent="0.3">
      <c r="A21" t="s">
        <v>35</v>
      </c>
      <c r="B21" t="s">
        <v>166</v>
      </c>
      <c r="C21" s="6">
        <v>1800</v>
      </c>
    </row>
    <row r="22" spans="1:3" x14ac:dyDescent="0.3">
      <c r="A22" t="s">
        <v>110</v>
      </c>
      <c r="B22" s="1">
        <v>43578</v>
      </c>
      <c r="C22" s="6">
        <f>Lagkassa!G$39</f>
        <v>-2254.6</v>
      </c>
    </row>
    <row r="23" spans="1:3" x14ac:dyDescent="0.3">
      <c r="A23" t="s">
        <v>221</v>
      </c>
      <c r="B23" s="1">
        <v>43599</v>
      </c>
      <c r="C23" s="6">
        <f>Lagkassa!G$47</f>
        <v>-3432.5384615384614</v>
      </c>
    </row>
    <row r="24" spans="1:3" x14ac:dyDescent="0.3">
      <c r="A24" t="s">
        <v>35</v>
      </c>
      <c r="B24" s="1">
        <v>43621</v>
      </c>
      <c r="C24" s="6">
        <v>1700</v>
      </c>
    </row>
    <row r="25" spans="1:3" x14ac:dyDescent="0.3">
      <c r="A25" t="s">
        <v>237</v>
      </c>
      <c r="B25" s="1">
        <v>43646</v>
      </c>
      <c r="C25" s="6">
        <v>-300</v>
      </c>
    </row>
    <row r="26" spans="1:3" x14ac:dyDescent="0.3">
      <c r="A26" t="s">
        <v>35</v>
      </c>
      <c r="B26" s="1">
        <v>43686</v>
      </c>
      <c r="C26" s="6">
        <v>1000</v>
      </c>
    </row>
    <row r="27" spans="1:3" x14ac:dyDescent="0.3">
      <c r="A27" t="s">
        <v>35</v>
      </c>
      <c r="B27" s="1">
        <v>43700</v>
      </c>
      <c r="C27" s="6">
        <v>1800</v>
      </c>
    </row>
    <row r="28" spans="1:3" x14ac:dyDescent="0.3">
      <c r="A28" t="s">
        <v>261</v>
      </c>
      <c r="B28" s="1">
        <v>43702</v>
      </c>
      <c r="C28" s="6">
        <v>-97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BBD5-71FB-49D8-8AA6-7442DC64706B}">
  <dimension ref="A1:D27"/>
  <sheetViews>
    <sheetView workbookViewId="0">
      <selection activeCell="A3" sqref="A3"/>
    </sheetView>
  </sheetViews>
  <sheetFormatPr defaultColWidth="8.88671875" defaultRowHeight="14.4" x14ac:dyDescent="0.3"/>
  <cols>
    <col min="1" max="1" width="8.88671875" style="23"/>
    <col min="2" max="2" width="11.88671875" customWidth="1"/>
    <col min="3" max="3" width="21.6640625" customWidth="1"/>
  </cols>
  <sheetData>
    <row r="1" spans="1:4" ht="15.6" x14ac:dyDescent="0.3">
      <c r="C1" s="25"/>
    </row>
    <row r="2" spans="1:4" ht="15.6" x14ac:dyDescent="0.3">
      <c r="A2" s="23" t="s">
        <v>142</v>
      </c>
      <c r="B2" t="s">
        <v>150</v>
      </c>
      <c r="C2" s="25" t="s">
        <v>141</v>
      </c>
      <c r="D2" t="s">
        <v>140</v>
      </c>
    </row>
    <row r="3" spans="1:4" ht="15.6" x14ac:dyDescent="0.3">
      <c r="B3" s="23"/>
      <c r="C3" s="25"/>
    </row>
    <row r="4" spans="1:4" x14ac:dyDescent="0.3">
      <c r="A4" s="23">
        <v>9</v>
      </c>
      <c r="B4" s="23"/>
      <c r="C4" t="s">
        <v>4</v>
      </c>
      <c r="D4" t="s">
        <v>137</v>
      </c>
    </row>
    <row r="5" spans="1:4" x14ac:dyDescent="0.3">
      <c r="A5" s="23">
        <v>5</v>
      </c>
      <c r="B5" s="23"/>
      <c r="C5" t="s">
        <v>5</v>
      </c>
      <c r="D5" t="s">
        <v>138</v>
      </c>
    </row>
    <row r="6" spans="1:4" x14ac:dyDescent="0.3">
      <c r="A6" s="23">
        <v>10</v>
      </c>
      <c r="B6" s="23"/>
      <c r="C6" t="s">
        <v>6</v>
      </c>
      <c r="D6" t="s">
        <v>137</v>
      </c>
    </row>
    <row r="7" spans="1:4" x14ac:dyDescent="0.3">
      <c r="A7" s="23">
        <v>11</v>
      </c>
      <c r="B7" s="23"/>
      <c r="C7" t="s">
        <v>7</v>
      </c>
      <c r="D7" t="s">
        <v>137</v>
      </c>
    </row>
    <row r="8" spans="1:4" x14ac:dyDescent="0.3">
      <c r="A8" s="23">
        <v>4</v>
      </c>
      <c r="B8" s="23"/>
      <c r="C8" t="s">
        <v>8</v>
      </c>
      <c r="D8" t="s">
        <v>137</v>
      </c>
    </row>
    <row r="9" spans="1:4" x14ac:dyDescent="0.3">
      <c r="A9" s="23">
        <v>17</v>
      </c>
      <c r="B9" s="23"/>
      <c r="C9" t="s">
        <v>9</v>
      </c>
      <c r="D9" t="s">
        <v>137</v>
      </c>
    </row>
    <row r="10" spans="1:4" x14ac:dyDescent="0.3">
      <c r="A10" s="23">
        <v>13</v>
      </c>
      <c r="B10" s="23"/>
      <c r="C10" t="s">
        <v>10</v>
      </c>
      <c r="D10" t="s">
        <v>137</v>
      </c>
    </row>
    <row r="11" spans="1:4" x14ac:dyDescent="0.3">
      <c r="A11" s="23">
        <v>8</v>
      </c>
      <c r="B11" s="23"/>
      <c r="C11" t="s">
        <v>11</v>
      </c>
      <c r="D11" t="s">
        <v>137</v>
      </c>
    </row>
    <row r="12" spans="1:4" x14ac:dyDescent="0.3">
      <c r="A12" s="23">
        <v>3</v>
      </c>
      <c r="B12" s="23"/>
      <c r="C12" t="s">
        <v>36</v>
      </c>
      <c r="D12" t="s">
        <v>138</v>
      </c>
    </row>
    <row r="13" spans="1:4" x14ac:dyDescent="0.3">
      <c r="A13" s="23">
        <v>15</v>
      </c>
      <c r="B13" s="23" t="s">
        <v>148</v>
      </c>
      <c r="C13" t="s">
        <v>12</v>
      </c>
      <c r="D13" t="s">
        <v>137</v>
      </c>
    </row>
    <row r="14" spans="1:4" x14ac:dyDescent="0.3">
      <c r="A14" s="23">
        <v>18</v>
      </c>
      <c r="B14" s="23"/>
      <c r="C14" t="s">
        <v>13</v>
      </c>
      <c r="D14" t="s">
        <v>137</v>
      </c>
    </row>
    <row r="15" spans="1:4" x14ac:dyDescent="0.3">
      <c r="A15" s="23">
        <v>7</v>
      </c>
      <c r="B15" s="23"/>
      <c r="C15" t="s">
        <v>14</v>
      </c>
      <c r="D15" t="s">
        <v>138</v>
      </c>
    </row>
    <row r="16" spans="1:4" x14ac:dyDescent="0.3">
      <c r="A16" s="23">
        <v>19</v>
      </c>
      <c r="B16" s="23"/>
      <c r="C16" t="s">
        <v>15</v>
      </c>
      <c r="D16" t="s">
        <v>137</v>
      </c>
    </row>
    <row r="17" spans="1:4" x14ac:dyDescent="0.3">
      <c r="A17" s="23">
        <v>12</v>
      </c>
      <c r="B17" s="23"/>
      <c r="C17" t="s">
        <v>119</v>
      </c>
      <c r="D17" t="s">
        <v>137</v>
      </c>
    </row>
    <row r="18" spans="1:4" x14ac:dyDescent="0.3">
      <c r="A18" s="23">
        <v>6</v>
      </c>
      <c r="B18" s="23"/>
      <c r="C18" t="s">
        <v>60</v>
      </c>
      <c r="D18" t="s">
        <v>137</v>
      </c>
    </row>
    <row r="19" spans="1:4" x14ac:dyDescent="0.3">
      <c r="A19" s="23">
        <v>2</v>
      </c>
      <c r="B19" s="23"/>
      <c r="C19" t="s">
        <v>125</v>
      </c>
      <c r="D19" t="s">
        <v>138</v>
      </c>
    </row>
    <row r="20" spans="1:4" x14ac:dyDescent="0.3">
      <c r="A20" s="23">
        <v>14</v>
      </c>
      <c r="B20" s="23"/>
      <c r="C20" t="s">
        <v>133</v>
      </c>
      <c r="D20" t="s">
        <v>137</v>
      </c>
    </row>
    <row r="22" spans="1:4" x14ac:dyDescent="0.3">
      <c r="B22" s="23" t="s">
        <v>149</v>
      </c>
      <c r="C22" t="s">
        <v>151</v>
      </c>
      <c r="D22" t="s">
        <v>138</v>
      </c>
    </row>
    <row r="23" spans="1:4" x14ac:dyDescent="0.3">
      <c r="A23" s="23">
        <v>16</v>
      </c>
      <c r="C23" t="s">
        <v>143</v>
      </c>
      <c r="D23" t="s">
        <v>137</v>
      </c>
    </row>
    <row r="24" spans="1:4" x14ac:dyDescent="0.3">
      <c r="A24" s="23">
        <v>20</v>
      </c>
      <c r="C24" t="s">
        <v>144</v>
      </c>
      <c r="D24" t="s">
        <v>137</v>
      </c>
    </row>
    <row r="25" spans="1:4" x14ac:dyDescent="0.3">
      <c r="A25" s="23">
        <v>21</v>
      </c>
      <c r="C25" t="s">
        <v>145</v>
      </c>
      <c r="D25" t="s">
        <v>138</v>
      </c>
    </row>
    <row r="26" spans="1:4" x14ac:dyDescent="0.3">
      <c r="A26" s="23">
        <v>22</v>
      </c>
      <c r="C26" t="s">
        <v>146</v>
      </c>
      <c r="D26" t="s">
        <v>138</v>
      </c>
    </row>
    <row r="27" spans="1:4" x14ac:dyDescent="0.3">
      <c r="A27" s="23">
        <v>23</v>
      </c>
      <c r="C27" t="s">
        <v>147</v>
      </c>
      <c r="D27" t="s">
        <v>138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FABD-8D97-B145-906C-BEED259C4D64}">
  <dimension ref="A1:N47"/>
  <sheetViews>
    <sheetView topLeftCell="A4" workbookViewId="0">
      <selection activeCell="J27" sqref="J27"/>
    </sheetView>
  </sheetViews>
  <sheetFormatPr defaultColWidth="10.77734375" defaultRowHeight="14.4" x14ac:dyDescent="0.3"/>
  <sheetData>
    <row r="1" spans="1:9" ht="27.6" x14ac:dyDescent="0.3">
      <c r="A1" s="10" t="s">
        <v>62</v>
      </c>
      <c r="B1" s="11"/>
      <c r="C1" s="10" t="s">
        <v>63</v>
      </c>
      <c r="D1" s="11"/>
      <c r="E1" s="10" t="s">
        <v>64</v>
      </c>
      <c r="F1" s="11"/>
      <c r="G1" s="12" t="s">
        <v>65</v>
      </c>
      <c r="H1" s="11"/>
      <c r="I1" s="12" t="s">
        <v>0</v>
      </c>
    </row>
    <row r="2" spans="1:9" x14ac:dyDescent="0.3">
      <c r="A2" s="13">
        <v>43433</v>
      </c>
      <c r="B2" s="11"/>
      <c r="C2" s="13">
        <v>43429</v>
      </c>
      <c r="D2" s="11"/>
      <c r="E2" s="10" t="s">
        <v>105</v>
      </c>
      <c r="F2" s="11"/>
      <c r="G2" s="12">
        <v>-1400</v>
      </c>
      <c r="H2" s="11"/>
      <c r="I2" s="12">
        <v>7575</v>
      </c>
    </row>
    <row r="3" spans="1:9" x14ac:dyDescent="0.3">
      <c r="A3" s="13">
        <v>43429</v>
      </c>
      <c r="B3" s="11"/>
      <c r="C3" s="13">
        <v>43429</v>
      </c>
      <c r="D3" s="11"/>
      <c r="E3" s="14" t="s">
        <v>40</v>
      </c>
      <c r="F3" s="11"/>
      <c r="G3" s="15">
        <v>-600</v>
      </c>
      <c r="H3" s="11"/>
      <c r="I3" s="16">
        <v>8975</v>
      </c>
    </row>
    <row r="4" spans="1:9" x14ac:dyDescent="0.3">
      <c r="A4" s="17">
        <v>43429</v>
      </c>
      <c r="B4" s="18"/>
      <c r="C4" s="17">
        <v>43429</v>
      </c>
      <c r="D4" s="18"/>
      <c r="E4" s="19" t="s">
        <v>66</v>
      </c>
      <c r="F4" s="18"/>
      <c r="G4" s="20">
        <v>-13000</v>
      </c>
      <c r="H4" s="18"/>
      <c r="I4" s="20">
        <v>9575</v>
      </c>
    </row>
    <row r="5" spans="1:9" x14ac:dyDescent="0.3">
      <c r="A5" s="13">
        <v>43428</v>
      </c>
      <c r="B5" s="11"/>
      <c r="C5" s="13">
        <v>43428</v>
      </c>
      <c r="D5" s="11"/>
      <c r="E5" s="14" t="s">
        <v>67</v>
      </c>
      <c r="F5" s="11"/>
      <c r="G5" s="16">
        <v>-1440</v>
      </c>
      <c r="H5" s="11"/>
      <c r="I5" s="16">
        <v>22575</v>
      </c>
    </row>
    <row r="6" spans="1:9" x14ac:dyDescent="0.3">
      <c r="A6" s="17">
        <v>43424</v>
      </c>
      <c r="B6" s="18"/>
      <c r="C6" s="17">
        <v>43424</v>
      </c>
      <c r="D6" s="18"/>
      <c r="E6" s="19" t="s">
        <v>68</v>
      </c>
      <c r="F6" s="18"/>
      <c r="G6" s="20">
        <v>-1200</v>
      </c>
      <c r="H6" s="18"/>
      <c r="I6" s="20">
        <v>24015</v>
      </c>
    </row>
    <row r="7" spans="1:9" x14ac:dyDescent="0.3">
      <c r="A7" s="13">
        <v>43422</v>
      </c>
      <c r="B7" s="11"/>
      <c r="C7" s="13">
        <v>43422</v>
      </c>
      <c r="D7" s="11"/>
      <c r="E7" s="14" t="s">
        <v>69</v>
      </c>
      <c r="F7" s="11"/>
      <c r="G7" s="16">
        <v>2000</v>
      </c>
      <c r="H7" s="11"/>
      <c r="I7" s="16">
        <v>25215</v>
      </c>
    </row>
    <row r="8" spans="1:9" x14ac:dyDescent="0.3">
      <c r="A8" s="17">
        <v>43421</v>
      </c>
      <c r="B8" s="18"/>
      <c r="C8" s="17">
        <v>43421</v>
      </c>
      <c r="D8" s="18"/>
      <c r="E8" s="19" t="s">
        <v>70</v>
      </c>
      <c r="F8" s="18"/>
      <c r="G8" s="20">
        <v>1500</v>
      </c>
      <c r="H8" s="18"/>
      <c r="I8" s="20">
        <v>23215</v>
      </c>
    </row>
    <row r="9" spans="1:9" x14ac:dyDescent="0.3">
      <c r="A9" s="13">
        <v>43420</v>
      </c>
      <c r="B9" s="11"/>
      <c r="C9" s="13">
        <v>43420</v>
      </c>
      <c r="D9" s="11"/>
      <c r="E9" s="14" t="s">
        <v>71</v>
      </c>
      <c r="F9" s="11"/>
      <c r="G9" s="16">
        <v>2000</v>
      </c>
      <c r="H9" s="11"/>
      <c r="I9" s="16">
        <v>21715</v>
      </c>
    </row>
    <row r="10" spans="1:9" x14ac:dyDescent="0.3">
      <c r="A10" s="17">
        <v>43420</v>
      </c>
      <c r="B10" s="18"/>
      <c r="C10" s="17">
        <v>43420</v>
      </c>
      <c r="D10" s="18"/>
      <c r="E10" s="19" t="s">
        <v>72</v>
      </c>
      <c r="F10" s="18"/>
      <c r="G10" s="20">
        <v>2000</v>
      </c>
      <c r="H10" s="18"/>
      <c r="I10" s="20">
        <v>19715</v>
      </c>
    </row>
    <row r="11" spans="1:9" x14ac:dyDescent="0.3">
      <c r="A11" s="13">
        <v>43419</v>
      </c>
      <c r="B11" s="11"/>
      <c r="C11" s="13">
        <v>43419</v>
      </c>
      <c r="D11" s="11"/>
      <c r="E11" s="14" t="s">
        <v>73</v>
      </c>
      <c r="F11" s="11"/>
      <c r="G11" s="15">
        <v>750</v>
      </c>
      <c r="H11" s="11"/>
      <c r="I11" s="16">
        <v>17715</v>
      </c>
    </row>
    <row r="12" spans="1:9" x14ac:dyDescent="0.3">
      <c r="A12" s="17">
        <v>43419</v>
      </c>
      <c r="B12" s="18"/>
      <c r="C12" s="17">
        <v>43419</v>
      </c>
      <c r="D12" s="18"/>
      <c r="E12" s="19" t="s">
        <v>70</v>
      </c>
      <c r="F12" s="18"/>
      <c r="G12" s="20">
        <v>1000</v>
      </c>
      <c r="H12" s="18"/>
      <c r="I12" s="20">
        <v>16965</v>
      </c>
    </row>
    <row r="13" spans="1:9" x14ac:dyDescent="0.3">
      <c r="A13" s="13">
        <v>43418</v>
      </c>
      <c r="B13" s="11"/>
      <c r="C13" s="13">
        <v>43418</v>
      </c>
      <c r="D13" s="11"/>
      <c r="E13" s="14" t="s">
        <v>74</v>
      </c>
      <c r="F13" s="11"/>
      <c r="G13" s="16">
        <v>1000</v>
      </c>
      <c r="H13" s="11"/>
      <c r="I13" s="16">
        <v>15965</v>
      </c>
    </row>
    <row r="14" spans="1:9" x14ac:dyDescent="0.3">
      <c r="A14" s="17">
        <v>43418</v>
      </c>
      <c r="B14" s="18"/>
      <c r="C14" s="17">
        <v>43418</v>
      </c>
      <c r="D14" s="18"/>
      <c r="E14" s="19" t="s">
        <v>75</v>
      </c>
      <c r="F14" s="18"/>
      <c r="G14" s="20">
        <v>1500</v>
      </c>
      <c r="H14" s="18"/>
      <c r="I14" s="20">
        <v>14965</v>
      </c>
    </row>
    <row r="15" spans="1:9" x14ac:dyDescent="0.3">
      <c r="A15" s="13">
        <v>43418</v>
      </c>
      <c r="B15" s="11"/>
      <c r="C15" s="13">
        <v>43418</v>
      </c>
      <c r="D15" s="11"/>
      <c r="E15" s="14" t="s">
        <v>76</v>
      </c>
      <c r="F15" s="11"/>
      <c r="G15" s="16">
        <v>2000</v>
      </c>
      <c r="H15" s="11"/>
      <c r="I15" s="16">
        <v>13465</v>
      </c>
    </row>
    <row r="16" spans="1:9" x14ac:dyDescent="0.3">
      <c r="A16" s="17">
        <v>43418</v>
      </c>
      <c r="B16" s="18"/>
      <c r="C16" s="17">
        <v>43418</v>
      </c>
      <c r="D16" s="18"/>
      <c r="E16" s="19" t="s">
        <v>77</v>
      </c>
      <c r="F16" s="18"/>
      <c r="G16" s="20">
        <v>1800</v>
      </c>
      <c r="H16" s="18"/>
      <c r="I16" s="20">
        <v>11465</v>
      </c>
    </row>
    <row r="17" spans="1:14" x14ac:dyDescent="0.3">
      <c r="A17" s="13">
        <v>43418</v>
      </c>
      <c r="B17" s="11"/>
      <c r="C17" s="13">
        <v>43418</v>
      </c>
      <c r="D17" s="11"/>
      <c r="E17" s="14" t="s">
        <v>78</v>
      </c>
      <c r="F17" s="11"/>
      <c r="G17" s="16">
        <v>2000</v>
      </c>
      <c r="H17" s="11"/>
      <c r="I17" s="16">
        <v>9665</v>
      </c>
    </row>
    <row r="18" spans="1:14" x14ac:dyDescent="0.3">
      <c r="A18" s="17">
        <v>43418</v>
      </c>
      <c r="B18" s="18"/>
      <c r="C18" s="17">
        <v>43418</v>
      </c>
      <c r="D18" s="18"/>
      <c r="E18" s="19" t="s">
        <v>79</v>
      </c>
      <c r="F18" s="18"/>
      <c r="G18" s="20">
        <v>1500</v>
      </c>
      <c r="H18" s="18"/>
      <c r="I18" s="20">
        <v>7665</v>
      </c>
      <c r="N18">
        <f>8975-1400</f>
        <v>7575</v>
      </c>
    </row>
    <row r="19" spans="1:14" x14ac:dyDescent="0.3">
      <c r="A19" s="13">
        <v>43410</v>
      </c>
      <c r="B19" s="11"/>
      <c r="C19" s="13">
        <v>43410</v>
      </c>
      <c r="D19" s="11"/>
      <c r="E19" s="14" t="s">
        <v>80</v>
      </c>
      <c r="F19" s="11"/>
      <c r="G19" s="15">
        <v>500</v>
      </c>
      <c r="H19" s="11"/>
      <c r="I19" s="16">
        <v>6165</v>
      </c>
    </row>
    <row r="20" spans="1:14" x14ac:dyDescent="0.3">
      <c r="A20" s="17">
        <v>43408</v>
      </c>
      <c r="B20" s="18"/>
      <c r="C20" s="17">
        <v>43408</v>
      </c>
      <c r="D20" s="18"/>
      <c r="E20" s="19" t="s">
        <v>81</v>
      </c>
      <c r="F20" s="18"/>
      <c r="G20" s="21">
        <v>15</v>
      </c>
      <c r="H20" s="18"/>
      <c r="I20" s="20">
        <v>5665</v>
      </c>
    </row>
    <row r="21" spans="1:14" x14ac:dyDescent="0.3">
      <c r="A21" s="13">
        <v>43408</v>
      </c>
      <c r="B21" s="11"/>
      <c r="C21" s="13">
        <v>43408</v>
      </c>
      <c r="D21" s="11"/>
      <c r="E21" s="14" t="s">
        <v>82</v>
      </c>
      <c r="F21" s="11"/>
      <c r="G21" s="15">
        <v>55</v>
      </c>
      <c r="H21" s="11"/>
      <c r="I21" s="16">
        <v>5650</v>
      </c>
    </row>
    <row r="22" spans="1:14" x14ac:dyDescent="0.3">
      <c r="A22" s="17">
        <v>43408</v>
      </c>
      <c r="B22" s="18"/>
      <c r="C22" s="17">
        <v>43408</v>
      </c>
      <c r="D22" s="18"/>
      <c r="E22" s="19" t="s">
        <v>83</v>
      </c>
      <c r="F22" s="18"/>
      <c r="G22" s="21">
        <v>15</v>
      </c>
      <c r="H22" s="18"/>
      <c r="I22" s="20">
        <v>5595</v>
      </c>
    </row>
    <row r="23" spans="1:14" x14ac:dyDescent="0.3">
      <c r="A23" s="13">
        <v>43408</v>
      </c>
      <c r="B23" s="11"/>
      <c r="C23" s="13">
        <v>43408</v>
      </c>
      <c r="D23" s="11"/>
      <c r="E23" s="14" t="s">
        <v>81</v>
      </c>
      <c r="F23" s="11"/>
      <c r="G23" s="15">
        <v>5</v>
      </c>
      <c r="H23" s="11"/>
      <c r="I23" s="16">
        <v>5580</v>
      </c>
    </row>
    <row r="24" spans="1:14" x14ac:dyDescent="0.3">
      <c r="A24" s="17">
        <v>43407</v>
      </c>
      <c r="B24" s="18"/>
      <c r="C24" s="17">
        <v>43407</v>
      </c>
      <c r="D24" s="18"/>
      <c r="E24" s="19" t="s">
        <v>84</v>
      </c>
      <c r="F24" s="18"/>
      <c r="G24" s="21">
        <v>20</v>
      </c>
      <c r="H24" s="18"/>
      <c r="I24" s="20">
        <v>5575</v>
      </c>
    </row>
    <row r="25" spans="1:14" x14ac:dyDescent="0.3">
      <c r="A25" s="13">
        <v>43407</v>
      </c>
      <c r="B25" s="11"/>
      <c r="C25" s="13">
        <v>43407</v>
      </c>
      <c r="D25" s="11"/>
      <c r="E25" s="14" t="s">
        <v>85</v>
      </c>
      <c r="F25" s="11"/>
      <c r="G25" s="15">
        <v>10</v>
      </c>
      <c r="H25" s="11"/>
      <c r="I25" s="16">
        <v>5555</v>
      </c>
    </row>
    <row r="26" spans="1:14" x14ac:dyDescent="0.3">
      <c r="A26" s="17">
        <v>43407</v>
      </c>
      <c r="B26" s="18"/>
      <c r="C26" s="17">
        <v>43407</v>
      </c>
      <c r="D26" s="18"/>
      <c r="E26" s="19" t="s">
        <v>75</v>
      </c>
      <c r="F26" s="18"/>
      <c r="G26" s="21">
        <v>20</v>
      </c>
      <c r="H26" s="18"/>
      <c r="I26" s="20">
        <v>5545</v>
      </c>
    </row>
    <row r="27" spans="1:14" x14ac:dyDescent="0.3">
      <c r="A27" s="13">
        <v>43407</v>
      </c>
      <c r="B27" s="11"/>
      <c r="C27" s="13">
        <v>43407</v>
      </c>
      <c r="D27" s="11"/>
      <c r="E27" s="14" t="s">
        <v>78</v>
      </c>
      <c r="F27" s="11"/>
      <c r="G27" s="15">
        <v>50</v>
      </c>
      <c r="H27" s="11"/>
      <c r="I27" s="16">
        <v>5525</v>
      </c>
    </row>
    <row r="28" spans="1:14" x14ac:dyDescent="0.3">
      <c r="A28" s="17">
        <v>43407</v>
      </c>
      <c r="B28" s="18"/>
      <c r="C28" s="17">
        <v>43407</v>
      </c>
      <c r="D28" s="18"/>
      <c r="E28" s="19" t="s">
        <v>77</v>
      </c>
      <c r="F28" s="18"/>
      <c r="G28" s="21">
        <v>10</v>
      </c>
      <c r="H28" s="18"/>
      <c r="I28" s="20">
        <v>5475</v>
      </c>
    </row>
    <row r="29" spans="1:14" x14ac:dyDescent="0.3">
      <c r="A29" s="13">
        <v>43407</v>
      </c>
      <c r="B29" s="11"/>
      <c r="C29" s="13">
        <v>43407</v>
      </c>
      <c r="D29" s="11"/>
      <c r="E29" s="14" t="s">
        <v>82</v>
      </c>
      <c r="F29" s="11"/>
      <c r="G29" s="15">
        <v>35</v>
      </c>
      <c r="H29" s="11"/>
      <c r="I29" s="16">
        <v>5465</v>
      </c>
    </row>
    <row r="30" spans="1:14" x14ac:dyDescent="0.3">
      <c r="A30" s="17">
        <v>43407</v>
      </c>
      <c r="B30" s="18"/>
      <c r="C30" s="17">
        <v>43407</v>
      </c>
      <c r="D30" s="18"/>
      <c r="E30" s="19" t="s">
        <v>70</v>
      </c>
      <c r="F30" s="18"/>
      <c r="G30" s="21">
        <v>10</v>
      </c>
      <c r="H30" s="18"/>
      <c r="I30" s="20">
        <v>5430</v>
      </c>
    </row>
    <row r="31" spans="1:14" x14ac:dyDescent="0.3">
      <c r="A31" s="13">
        <v>43407</v>
      </c>
      <c r="B31" s="11"/>
      <c r="C31" s="13">
        <v>43407</v>
      </c>
      <c r="D31" s="11"/>
      <c r="E31" s="14" t="s">
        <v>70</v>
      </c>
      <c r="F31" s="11"/>
      <c r="G31" s="15">
        <v>20</v>
      </c>
      <c r="H31" s="11"/>
      <c r="I31" s="16">
        <v>5420</v>
      </c>
    </row>
    <row r="32" spans="1:14" x14ac:dyDescent="0.3">
      <c r="A32" s="17">
        <v>43406</v>
      </c>
      <c r="B32" s="18"/>
      <c r="C32" s="17">
        <v>43406</v>
      </c>
      <c r="D32" s="18"/>
      <c r="E32" s="19" t="s">
        <v>86</v>
      </c>
      <c r="F32" s="18"/>
      <c r="G32" s="21">
        <v>100</v>
      </c>
      <c r="H32" s="18"/>
      <c r="I32" s="20">
        <v>5400</v>
      </c>
    </row>
    <row r="33" spans="1:9" x14ac:dyDescent="0.3">
      <c r="A33" s="13">
        <v>43406</v>
      </c>
      <c r="B33" s="11"/>
      <c r="C33" s="13">
        <v>43406</v>
      </c>
      <c r="D33" s="11"/>
      <c r="E33" s="14" t="s">
        <v>87</v>
      </c>
      <c r="F33" s="11"/>
      <c r="G33" s="16">
        <v>-2500</v>
      </c>
      <c r="H33" s="11"/>
      <c r="I33" s="16">
        <v>5300</v>
      </c>
    </row>
    <row r="34" spans="1:9" x14ac:dyDescent="0.3">
      <c r="A34" s="17">
        <v>43405</v>
      </c>
      <c r="B34" s="18"/>
      <c r="C34" s="17">
        <v>43405</v>
      </c>
      <c r="D34" s="18"/>
      <c r="E34" s="19" t="s">
        <v>88</v>
      </c>
      <c r="F34" s="18"/>
      <c r="G34" s="21">
        <v>600</v>
      </c>
      <c r="H34" s="18"/>
      <c r="I34" s="20">
        <v>7800</v>
      </c>
    </row>
    <row r="35" spans="1:9" x14ac:dyDescent="0.3">
      <c r="A35" s="13">
        <v>43405</v>
      </c>
      <c r="B35" s="11"/>
      <c r="C35" s="13">
        <v>43405</v>
      </c>
      <c r="D35" s="11"/>
      <c r="E35" s="14" t="s">
        <v>86</v>
      </c>
      <c r="F35" s="11"/>
      <c r="G35" s="15">
        <v>500</v>
      </c>
      <c r="H35" s="11"/>
      <c r="I35" s="16">
        <v>7200</v>
      </c>
    </row>
    <row r="36" spans="1:9" x14ac:dyDescent="0.3">
      <c r="A36" s="17">
        <v>43404</v>
      </c>
      <c r="B36" s="18"/>
      <c r="C36" s="17">
        <v>43404</v>
      </c>
      <c r="D36" s="18"/>
      <c r="E36" s="19" t="s">
        <v>76</v>
      </c>
      <c r="F36" s="18"/>
      <c r="G36" s="21">
        <v>530</v>
      </c>
      <c r="H36" s="18"/>
      <c r="I36" s="20">
        <v>6700</v>
      </c>
    </row>
    <row r="37" spans="1:9" x14ac:dyDescent="0.3">
      <c r="A37" s="13">
        <v>43404</v>
      </c>
      <c r="B37" s="11"/>
      <c r="C37" s="13">
        <v>43404</v>
      </c>
      <c r="D37" s="11"/>
      <c r="E37" s="14" t="s">
        <v>74</v>
      </c>
      <c r="F37" s="11"/>
      <c r="G37" s="15">
        <v>600</v>
      </c>
      <c r="H37" s="11"/>
      <c r="I37" s="16">
        <v>6170</v>
      </c>
    </row>
    <row r="38" spans="1:9" x14ac:dyDescent="0.3">
      <c r="A38" s="17">
        <v>43404</v>
      </c>
      <c r="B38" s="18"/>
      <c r="C38" s="17">
        <v>43404</v>
      </c>
      <c r="D38" s="18"/>
      <c r="E38" s="19" t="s">
        <v>89</v>
      </c>
      <c r="F38" s="18"/>
      <c r="G38" s="21">
        <v>600</v>
      </c>
      <c r="H38" s="18"/>
      <c r="I38" s="20">
        <v>5570</v>
      </c>
    </row>
    <row r="39" spans="1:9" x14ac:dyDescent="0.3">
      <c r="A39" s="13">
        <v>43404</v>
      </c>
      <c r="B39" s="11"/>
      <c r="C39" s="13">
        <v>43404</v>
      </c>
      <c r="D39" s="11"/>
      <c r="E39" s="14" t="s">
        <v>78</v>
      </c>
      <c r="F39" s="11"/>
      <c r="G39" s="15">
        <v>600</v>
      </c>
      <c r="H39" s="11"/>
      <c r="I39" s="16">
        <v>4970</v>
      </c>
    </row>
    <row r="40" spans="1:9" x14ac:dyDescent="0.3">
      <c r="A40" s="17">
        <v>43404</v>
      </c>
      <c r="B40" s="18"/>
      <c r="C40" s="17">
        <v>43404</v>
      </c>
      <c r="D40" s="18"/>
      <c r="E40" s="19" t="s">
        <v>73</v>
      </c>
      <c r="F40" s="18"/>
      <c r="G40" s="21">
        <v>600</v>
      </c>
      <c r="H40" s="18"/>
      <c r="I40" s="20">
        <v>4370</v>
      </c>
    </row>
    <row r="41" spans="1:9" x14ac:dyDescent="0.3">
      <c r="A41" s="13">
        <v>43404</v>
      </c>
      <c r="B41" s="11"/>
      <c r="C41" s="13">
        <v>43404</v>
      </c>
      <c r="D41" s="11"/>
      <c r="E41" s="14" t="s">
        <v>75</v>
      </c>
      <c r="F41" s="11"/>
      <c r="G41" s="15">
        <v>600</v>
      </c>
      <c r="H41" s="11"/>
      <c r="I41" s="16">
        <v>3770</v>
      </c>
    </row>
    <row r="42" spans="1:9" x14ac:dyDescent="0.3">
      <c r="A42" s="17">
        <v>43404</v>
      </c>
      <c r="B42" s="18"/>
      <c r="C42" s="17">
        <v>43404</v>
      </c>
      <c r="D42" s="18"/>
      <c r="E42" s="19" t="s">
        <v>80</v>
      </c>
      <c r="F42" s="18"/>
      <c r="G42" s="21">
        <v>600</v>
      </c>
      <c r="H42" s="18"/>
      <c r="I42" s="20">
        <v>3170</v>
      </c>
    </row>
    <row r="43" spans="1:9" x14ac:dyDescent="0.3">
      <c r="A43" s="13">
        <v>43404</v>
      </c>
      <c r="B43" s="11"/>
      <c r="C43" s="13">
        <v>43404</v>
      </c>
      <c r="D43" s="11"/>
      <c r="E43" s="14" t="s">
        <v>90</v>
      </c>
      <c r="F43" s="11"/>
      <c r="G43" s="15">
        <v>70</v>
      </c>
      <c r="H43" s="11"/>
      <c r="I43" s="16">
        <v>2570</v>
      </c>
    </row>
    <row r="44" spans="1:9" x14ac:dyDescent="0.3">
      <c r="A44" s="17">
        <v>43404</v>
      </c>
      <c r="B44" s="18"/>
      <c r="C44" s="17">
        <v>43404</v>
      </c>
      <c r="D44" s="18"/>
      <c r="E44" s="19" t="s">
        <v>77</v>
      </c>
      <c r="F44" s="18"/>
      <c r="G44" s="21">
        <v>600</v>
      </c>
      <c r="H44" s="18"/>
      <c r="I44" s="20">
        <v>2500</v>
      </c>
    </row>
    <row r="45" spans="1:9" x14ac:dyDescent="0.3">
      <c r="A45" s="13">
        <v>43404</v>
      </c>
      <c r="B45" s="11"/>
      <c r="C45" s="13">
        <v>43404</v>
      </c>
      <c r="D45" s="11"/>
      <c r="E45" s="14" t="s">
        <v>79</v>
      </c>
      <c r="F45" s="11"/>
      <c r="G45" s="15">
        <v>600</v>
      </c>
      <c r="H45" s="11"/>
      <c r="I45" s="16">
        <v>1900</v>
      </c>
    </row>
    <row r="46" spans="1:9" x14ac:dyDescent="0.3">
      <c r="A46" s="17">
        <v>43404</v>
      </c>
      <c r="B46" s="18"/>
      <c r="C46" s="17">
        <v>43404</v>
      </c>
      <c r="D46" s="18"/>
      <c r="E46" s="19" t="s">
        <v>91</v>
      </c>
      <c r="F46" s="18"/>
      <c r="G46" s="21">
        <v>700</v>
      </c>
      <c r="H46" s="18"/>
      <c r="I46" s="20">
        <v>1300</v>
      </c>
    </row>
    <row r="47" spans="1:9" x14ac:dyDescent="0.3">
      <c r="A47" s="13">
        <v>43404</v>
      </c>
      <c r="B47" s="11"/>
      <c r="C47" s="13">
        <v>43404</v>
      </c>
      <c r="D47" s="11"/>
      <c r="E47" s="14" t="s">
        <v>70</v>
      </c>
      <c r="F47" s="11"/>
      <c r="G47" s="15">
        <v>600</v>
      </c>
      <c r="H47" s="11"/>
      <c r="I47" s="15">
        <v>600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1959-20C3-4D05-ACDF-0EF2DC7D22E0}">
  <dimension ref="A1:K157"/>
  <sheetViews>
    <sheetView topLeftCell="A102" workbookViewId="0">
      <selection activeCell="J114" sqref="J114"/>
    </sheetView>
  </sheetViews>
  <sheetFormatPr defaultRowHeight="14.4" x14ac:dyDescent="0.3"/>
  <cols>
    <col min="1" max="1" width="12.33203125" customWidth="1"/>
  </cols>
  <sheetData>
    <row r="1" spans="1:10" ht="43.2" x14ac:dyDescent="0.3">
      <c r="A1" s="32" t="s">
        <v>62</v>
      </c>
      <c r="B1" s="31"/>
      <c r="C1" s="32" t="s">
        <v>63</v>
      </c>
      <c r="D1" s="31"/>
      <c r="E1" s="31" t="s">
        <v>64</v>
      </c>
      <c r="F1" s="31"/>
      <c r="G1" s="33" t="s">
        <v>65</v>
      </c>
      <c r="H1" s="31"/>
      <c r="I1" s="33" t="s">
        <v>0</v>
      </c>
    </row>
    <row r="2" spans="1:10" x14ac:dyDescent="0.3">
      <c r="A2" s="35">
        <v>43646</v>
      </c>
      <c r="B2" s="36"/>
      <c r="C2" s="34">
        <v>43646</v>
      </c>
      <c r="D2" s="36"/>
      <c r="E2" s="37" t="s">
        <v>66</v>
      </c>
      <c r="F2" s="36"/>
      <c r="G2" s="38">
        <v>33</v>
      </c>
      <c r="H2" s="36"/>
      <c r="I2" s="39">
        <v>30493</v>
      </c>
      <c r="J2" t="s">
        <v>80</v>
      </c>
    </row>
    <row r="3" spans="1:10" x14ac:dyDescent="0.3">
      <c r="A3" s="41">
        <v>43646</v>
      </c>
      <c r="B3" s="42"/>
      <c r="C3" s="40">
        <v>43646</v>
      </c>
      <c r="D3" s="42"/>
      <c r="E3" s="43" t="s">
        <v>238</v>
      </c>
      <c r="F3" s="42"/>
      <c r="G3" s="45">
        <v>-4726</v>
      </c>
      <c r="H3" s="42"/>
      <c r="I3" s="45">
        <v>30460</v>
      </c>
      <c r="J3" t="s">
        <v>110</v>
      </c>
    </row>
    <row r="4" spans="1:10" x14ac:dyDescent="0.3">
      <c r="A4" s="35">
        <v>43646</v>
      </c>
      <c r="B4" s="36"/>
      <c r="C4" s="34">
        <v>43646</v>
      </c>
      <c r="D4" s="36"/>
      <c r="E4" s="37" t="s">
        <v>66</v>
      </c>
      <c r="F4" s="36"/>
      <c r="G4" s="39">
        <v>2123</v>
      </c>
      <c r="H4" s="36"/>
      <c r="I4" s="39">
        <v>35186</v>
      </c>
      <c r="J4" t="s">
        <v>80</v>
      </c>
    </row>
    <row r="5" spans="1:10" x14ac:dyDescent="0.3">
      <c r="A5" s="41">
        <v>43646</v>
      </c>
      <c r="B5" s="42"/>
      <c r="C5" s="40">
        <v>43646</v>
      </c>
      <c r="D5" s="42"/>
      <c r="E5" s="43" t="s">
        <v>239</v>
      </c>
      <c r="F5" s="42"/>
      <c r="G5" s="45">
        <v>-3000</v>
      </c>
      <c r="H5" s="42"/>
      <c r="I5" s="45">
        <v>33063</v>
      </c>
      <c r="J5" t="s">
        <v>248</v>
      </c>
    </row>
    <row r="6" spans="1:10" x14ac:dyDescent="0.3">
      <c r="A6" s="35">
        <v>43627</v>
      </c>
      <c r="B6" s="36"/>
      <c r="C6" s="34">
        <v>43627</v>
      </c>
      <c r="D6" s="36"/>
      <c r="E6" s="37" t="s">
        <v>240</v>
      </c>
      <c r="F6" s="36"/>
      <c r="G6" s="39">
        <v>-2000</v>
      </c>
      <c r="H6" s="36"/>
      <c r="I6" s="39">
        <v>36063</v>
      </c>
      <c r="J6" t="s">
        <v>249</v>
      </c>
    </row>
    <row r="7" spans="1:10" x14ac:dyDescent="0.3">
      <c r="A7" s="41">
        <v>43621</v>
      </c>
      <c r="B7" s="42"/>
      <c r="C7" s="40">
        <v>43621</v>
      </c>
      <c r="D7" s="42"/>
      <c r="E7" s="43" t="s">
        <v>86</v>
      </c>
      <c r="F7" s="42"/>
      <c r="G7" s="45">
        <v>1700</v>
      </c>
      <c r="H7" s="42"/>
      <c r="I7" s="45">
        <v>38063</v>
      </c>
      <c r="J7" t="s">
        <v>103</v>
      </c>
    </row>
    <row r="8" spans="1:10" x14ac:dyDescent="0.3">
      <c r="A8" s="35">
        <v>43620</v>
      </c>
      <c r="B8" s="36"/>
      <c r="C8" s="34">
        <v>43620</v>
      </c>
      <c r="D8" s="36"/>
      <c r="E8" s="37" t="s">
        <v>203</v>
      </c>
      <c r="F8" s="36"/>
      <c r="G8" s="39">
        <v>3500</v>
      </c>
      <c r="H8" s="36"/>
      <c r="I8" s="39">
        <v>36363</v>
      </c>
      <c r="J8" t="s">
        <v>210</v>
      </c>
    </row>
    <row r="9" spans="1:10" x14ac:dyDescent="0.3">
      <c r="A9" s="41">
        <v>43619</v>
      </c>
      <c r="B9" s="42"/>
      <c r="C9" s="40">
        <v>43619</v>
      </c>
      <c r="D9" s="42"/>
      <c r="E9" s="43" t="s">
        <v>69</v>
      </c>
      <c r="F9" s="42"/>
      <c r="G9" s="45">
        <v>2000</v>
      </c>
      <c r="H9" s="42"/>
      <c r="I9" s="45">
        <v>32863</v>
      </c>
      <c r="J9" t="s">
        <v>92</v>
      </c>
    </row>
    <row r="10" spans="1:10" x14ac:dyDescent="0.3">
      <c r="A10" s="35">
        <v>43619</v>
      </c>
      <c r="B10" s="36"/>
      <c r="C10" s="34">
        <v>43619</v>
      </c>
      <c r="D10" s="36"/>
      <c r="E10" s="37" t="s">
        <v>241</v>
      </c>
      <c r="F10" s="36"/>
      <c r="G10" s="39">
        <v>3145</v>
      </c>
      <c r="H10" s="36"/>
      <c r="I10" s="39">
        <v>30863</v>
      </c>
      <c r="J10" t="s">
        <v>250</v>
      </c>
    </row>
    <row r="11" spans="1:10" x14ac:dyDescent="0.3">
      <c r="A11" s="41">
        <v>43618</v>
      </c>
      <c r="B11" s="42"/>
      <c r="C11" s="40">
        <v>43618</v>
      </c>
      <c r="D11" s="42"/>
      <c r="E11" s="43" t="s">
        <v>188</v>
      </c>
      <c r="F11" s="42"/>
      <c r="G11" s="45">
        <v>1600</v>
      </c>
      <c r="H11" s="42"/>
      <c r="I11" s="45">
        <v>27718</v>
      </c>
      <c r="J11" t="s">
        <v>94</v>
      </c>
    </row>
    <row r="12" spans="1:10" x14ac:dyDescent="0.3">
      <c r="A12" s="35">
        <v>43618</v>
      </c>
      <c r="B12" s="36"/>
      <c r="C12" s="34">
        <v>43618</v>
      </c>
      <c r="D12" s="36"/>
      <c r="E12" s="37" t="s">
        <v>70</v>
      </c>
      <c r="F12" s="36"/>
      <c r="G12" s="39">
        <v>1000</v>
      </c>
      <c r="H12" s="36"/>
      <c r="I12" s="39">
        <v>26118</v>
      </c>
      <c r="J12" t="s">
        <v>93</v>
      </c>
    </row>
    <row r="13" spans="1:10" x14ac:dyDescent="0.3">
      <c r="A13" s="41">
        <v>43618</v>
      </c>
      <c r="B13" s="42"/>
      <c r="C13" s="40">
        <v>43618</v>
      </c>
      <c r="D13" s="42"/>
      <c r="E13" s="43" t="s">
        <v>73</v>
      </c>
      <c r="F13" s="42"/>
      <c r="G13" s="45">
        <v>1650</v>
      </c>
      <c r="H13" s="42"/>
      <c r="I13" s="45">
        <v>25118</v>
      </c>
      <c r="J13" t="s">
        <v>96</v>
      </c>
    </row>
    <row r="14" spans="1:10" x14ac:dyDescent="0.3">
      <c r="A14" s="35">
        <v>43618</v>
      </c>
      <c r="B14" s="36"/>
      <c r="C14" s="34">
        <v>43618</v>
      </c>
      <c r="D14" s="36"/>
      <c r="E14" s="37" t="s">
        <v>242</v>
      </c>
      <c r="F14" s="36"/>
      <c r="G14" s="38">
        <v>-800</v>
      </c>
      <c r="H14" s="36"/>
      <c r="I14" s="39">
        <v>23468</v>
      </c>
      <c r="J14" t="s">
        <v>80</v>
      </c>
    </row>
    <row r="15" spans="1:10" x14ac:dyDescent="0.3">
      <c r="A15" s="41">
        <v>43609</v>
      </c>
      <c r="B15" s="42"/>
      <c r="C15" s="40">
        <v>43609</v>
      </c>
      <c r="D15" s="42"/>
      <c r="E15" s="43" t="s">
        <v>77</v>
      </c>
      <c r="F15" s="42"/>
      <c r="G15" s="45">
        <v>2000</v>
      </c>
      <c r="H15" s="42"/>
      <c r="I15" s="45">
        <v>24268</v>
      </c>
      <c r="J15" t="s">
        <v>99</v>
      </c>
    </row>
    <row r="16" spans="1:10" x14ac:dyDescent="0.3">
      <c r="A16" s="35">
        <v>43606</v>
      </c>
      <c r="B16" s="36"/>
      <c r="C16" s="34">
        <v>43606</v>
      </c>
      <c r="D16" s="36"/>
      <c r="E16" s="37" t="s">
        <v>74</v>
      </c>
      <c r="F16" s="36"/>
      <c r="G16" s="39">
        <v>1500</v>
      </c>
      <c r="H16" s="36"/>
      <c r="I16" s="39">
        <v>22268</v>
      </c>
      <c r="J16" t="s">
        <v>97</v>
      </c>
    </row>
    <row r="17" spans="1:10" x14ac:dyDescent="0.3">
      <c r="A17" s="41">
        <v>43600</v>
      </c>
      <c r="B17" s="42"/>
      <c r="C17" s="40">
        <v>43600</v>
      </c>
      <c r="D17" s="42"/>
      <c r="E17" s="43" t="s">
        <v>190</v>
      </c>
      <c r="F17" s="42"/>
      <c r="G17" s="45">
        <v>1600</v>
      </c>
      <c r="H17" s="42"/>
      <c r="I17" s="45">
        <v>20768</v>
      </c>
      <c r="J17" t="s">
        <v>208</v>
      </c>
    </row>
    <row r="18" spans="1:10" x14ac:dyDescent="0.3">
      <c r="A18" s="35">
        <v>43599</v>
      </c>
      <c r="B18" s="36"/>
      <c r="C18" s="34">
        <v>43599</v>
      </c>
      <c r="D18" s="36"/>
      <c r="E18" s="37" t="s">
        <v>243</v>
      </c>
      <c r="F18" s="36"/>
      <c r="G18" s="39">
        <v>2000</v>
      </c>
      <c r="H18" s="36"/>
      <c r="I18" s="39">
        <v>19168</v>
      </c>
      <c r="J18" t="s">
        <v>249</v>
      </c>
    </row>
    <row r="19" spans="1:10" x14ac:dyDescent="0.3">
      <c r="A19" s="41">
        <v>43599</v>
      </c>
      <c r="B19" s="42"/>
      <c r="C19" s="40">
        <v>43599</v>
      </c>
      <c r="D19" s="42"/>
      <c r="E19" s="43" t="s">
        <v>79</v>
      </c>
      <c r="F19" s="42"/>
      <c r="G19" s="45">
        <v>1700</v>
      </c>
      <c r="H19" s="42"/>
      <c r="I19" s="45">
        <v>17168</v>
      </c>
      <c r="J19" t="s">
        <v>101</v>
      </c>
    </row>
    <row r="20" spans="1:10" x14ac:dyDescent="0.3">
      <c r="A20" s="35">
        <v>43599</v>
      </c>
      <c r="B20" s="36"/>
      <c r="C20" s="34">
        <v>43599</v>
      </c>
      <c r="D20" s="36"/>
      <c r="E20" s="37" t="s">
        <v>70</v>
      </c>
      <c r="F20" s="36"/>
      <c r="G20" s="39">
        <v>2000</v>
      </c>
      <c r="H20" s="36"/>
      <c r="I20" s="39">
        <v>15468</v>
      </c>
      <c r="J20" t="s">
        <v>93</v>
      </c>
    </row>
    <row r="21" spans="1:10" x14ac:dyDescent="0.3">
      <c r="A21" s="41">
        <v>43596</v>
      </c>
      <c r="B21" s="42"/>
      <c r="C21" s="40">
        <v>43596</v>
      </c>
      <c r="D21" s="42"/>
      <c r="E21" s="43" t="s">
        <v>244</v>
      </c>
      <c r="F21" s="42"/>
      <c r="G21" s="44">
        <v>-600</v>
      </c>
      <c r="H21" s="42"/>
      <c r="I21" s="45">
        <v>13468</v>
      </c>
      <c r="J21" t="s">
        <v>251</v>
      </c>
    </row>
    <row r="22" spans="1:10" x14ac:dyDescent="0.3">
      <c r="A22" s="35">
        <v>43595</v>
      </c>
      <c r="B22" s="36"/>
      <c r="C22" s="34">
        <v>43595</v>
      </c>
      <c r="D22" s="36"/>
      <c r="E22" s="37" t="s">
        <v>207</v>
      </c>
      <c r="F22" s="36"/>
      <c r="G22" s="38">
        <v>-395</v>
      </c>
      <c r="H22" s="36"/>
      <c r="I22" s="39">
        <v>14068</v>
      </c>
      <c r="J22" t="s">
        <v>252</v>
      </c>
    </row>
    <row r="23" spans="1:10" x14ac:dyDescent="0.3">
      <c r="A23" s="41">
        <v>43593</v>
      </c>
      <c r="B23" s="42"/>
      <c r="C23" s="40">
        <v>43593</v>
      </c>
      <c r="D23" s="42"/>
      <c r="E23" s="43" t="s">
        <v>245</v>
      </c>
      <c r="F23" s="42"/>
      <c r="G23" s="44">
        <v>600</v>
      </c>
      <c r="H23" s="42"/>
      <c r="I23" s="45">
        <v>14463</v>
      </c>
      <c r="J23" t="s">
        <v>251</v>
      </c>
    </row>
    <row r="24" spans="1:10" x14ac:dyDescent="0.3">
      <c r="A24" s="35">
        <v>43587</v>
      </c>
      <c r="B24" s="36"/>
      <c r="C24" s="34">
        <v>43587</v>
      </c>
      <c r="D24" s="36"/>
      <c r="E24" s="37" t="s">
        <v>190</v>
      </c>
      <c r="F24" s="36"/>
      <c r="G24" s="38">
        <v>500</v>
      </c>
      <c r="H24" s="36"/>
      <c r="I24" s="39">
        <v>13863</v>
      </c>
      <c r="J24" t="s">
        <v>208</v>
      </c>
    </row>
    <row r="25" spans="1:10" x14ac:dyDescent="0.3">
      <c r="A25" s="41">
        <v>43582</v>
      </c>
      <c r="B25" s="42"/>
      <c r="C25" s="40">
        <v>43582</v>
      </c>
      <c r="D25" s="42"/>
      <c r="E25" s="43" t="s">
        <v>70</v>
      </c>
      <c r="F25" s="42"/>
      <c r="G25" s="45">
        <v>1000</v>
      </c>
      <c r="H25" s="42"/>
      <c r="I25" s="45">
        <v>13363</v>
      </c>
      <c r="J25" t="s">
        <v>93</v>
      </c>
    </row>
    <row r="26" spans="1:10" x14ac:dyDescent="0.3">
      <c r="A26" s="35">
        <v>43581</v>
      </c>
      <c r="B26" s="36"/>
      <c r="C26" s="34">
        <v>43581</v>
      </c>
      <c r="D26" s="36"/>
      <c r="E26" s="37" t="s">
        <v>125</v>
      </c>
      <c r="F26" s="36"/>
      <c r="G26" s="39">
        <v>2000</v>
      </c>
      <c r="H26" s="36"/>
      <c r="I26" s="39">
        <v>12363</v>
      </c>
      <c r="J26" t="s">
        <v>216</v>
      </c>
    </row>
    <row r="27" spans="1:10" x14ac:dyDescent="0.3">
      <c r="A27" s="41">
        <v>43580</v>
      </c>
      <c r="B27" s="42"/>
      <c r="C27" s="40">
        <v>43580</v>
      </c>
      <c r="D27" s="42"/>
      <c r="E27" s="43" t="s">
        <v>77</v>
      </c>
      <c r="F27" s="42"/>
      <c r="G27" s="44">
        <v>500</v>
      </c>
      <c r="H27" s="42"/>
      <c r="I27" s="45">
        <v>10363</v>
      </c>
      <c r="J27" t="s">
        <v>99</v>
      </c>
    </row>
    <row r="28" spans="1:10" x14ac:dyDescent="0.3">
      <c r="A28" s="35">
        <v>43579</v>
      </c>
      <c r="B28" s="36"/>
      <c r="C28" s="34">
        <v>43579</v>
      </c>
      <c r="D28" s="36"/>
      <c r="E28" s="37" t="s">
        <v>246</v>
      </c>
      <c r="F28" s="36"/>
      <c r="G28" s="39">
        <v>-2720</v>
      </c>
      <c r="H28" s="36"/>
      <c r="I28" s="39">
        <v>9863</v>
      </c>
      <c r="J28" t="s">
        <v>110</v>
      </c>
    </row>
    <row r="29" spans="1:10" x14ac:dyDescent="0.3">
      <c r="A29" s="41">
        <v>43579</v>
      </c>
      <c r="B29" s="42"/>
      <c r="C29" s="40">
        <v>43579</v>
      </c>
      <c r="D29" s="42"/>
      <c r="E29" s="43" t="s">
        <v>247</v>
      </c>
      <c r="F29" s="42"/>
      <c r="G29" s="45">
        <v>-3885</v>
      </c>
      <c r="H29" s="42"/>
      <c r="I29" s="45">
        <v>12583</v>
      </c>
      <c r="J29" t="s">
        <v>110</v>
      </c>
    </row>
    <row r="30" spans="1:10" x14ac:dyDescent="0.3">
      <c r="A30" s="35">
        <v>43579</v>
      </c>
      <c r="B30" s="36"/>
      <c r="C30" s="34">
        <v>43579</v>
      </c>
      <c r="D30" s="36"/>
      <c r="E30" s="37" t="s">
        <v>76</v>
      </c>
      <c r="F30" s="36"/>
      <c r="G30" s="39">
        <v>3000</v>
      </c>
      <c r="H30" s="36"/>
      <c r="I30" s="39">
        <v>16468</v>
      </c>
      <c r="J30" t="s">
        <v>90</v>
      </c>
    </row>
    <row r="31" spans="1:10" x14ac:dyDescent="0.3">
      <c r="A31" s="41">
        <v>43579</v>
      </c>
      <c r="B31" s="42"/>
      <c r="C31" s="40">
        <v>43579</v>
      </c>
      <c r="D31" s="42"/>
      <c r="E31" s="43" t="s">
        <v>79</v>
      </c>
      <c r="F31" s="42"/>
      <c r="G31" s="44">
        <v>500</v>
      </c>
      <c r="H31" s="42"/>
      <c r="I31" s="45">
        <v>13468</v>
      </c>
      <c r="J31" t="s">
        <v>101</v>
      </c>
    </row>
    <row r="32" spans="1:10" x14ac:dyDescent="0.3">
      <c r="A32" s="35">
        <v>43579</v>
      </c>
      <c r="B32" s="36"/>
      <c r="C32" s="34">
        <v>43579</v>
      </c>
      <c r="D32" s="36"/>
      <c r="E32" s="37" t="s">
        <v>74</v>
      </c>
      <c r="F32" s="36"/>
      <c r="G32" s="39">
        <v>1000</v>
      </c>
      <c r="H32" s="36"/>
      <c r="I32" s="39">
        <v>12968</v>
      </c>
      <c r="J32" t="s">
        <v>97</v>
      </c>
    </row>
    <row r="33" spans="1:10" x14ac:dyDescent="0.3">
      <c r="A33" s="35">
        <v>43578</v>
      </c>
      <c r="B33" s="36"/>
      <c r="C33" s="34">
        <v>43578</v>
      </c>
      <c r="D33" s="36"/>
      <c r="E33" s="37" t="s">
        <v>182</v>
      </c>
      <c r="F33" s="36"/>
      <c r="G33" s="38">
        <v>-302</v>
      </c>
      <c r="H33" s="36"/>
      <c r="I33" s="39">
        <v>11968</v>
      </c>
      <c r="J33" t="s">
        <v>211</v>
      </c>
    </row>
    <row r="34" spans="1:10" x14ac:dyDescent="0.3">
      <c r="A34" s="41">
        <v>43578</v>
      </c>
      <c r="B34" s="42"/>
      <c r="C34" s="40">
        <v>43578</v>
      </c>
      <c r="D34" s="42"/>
      <c r="E34" s="43" t="s">
        <v>183</v>
      </c>
      <c r="F34" s="42"/>
      <c r="G34" s="44">
        <v>-980</v>
      </c>
      <c r="H34" s="42"/>
      <c r="I34" s="45">
        <v>12270</v>
      </c>
      <c r="J34" t="s">
        <v>211</v>
      </c>
    </row>
    <row r="35" spans="1:10" x14ac:dyDescent="0.3">
      <c r="A35" s="35">
        <v>43578</v>
      </c>
      <c r="B35" s="36"/>
      <c r="C35" s="34">
        <v>43578</v>
      </c>
      <c r="D35" s="36"/>
      <c r="E35" s="37" t="s">
        <v>167</v>
      </c>
      <c r="F35" s="36"/>
      <c r="G35" s="38">
        <v>-390</v>
      </c>
      <c r="H35" s="36"/>
      <c r="I35" s="39">
        <v>13250</v>
      </c>
      <c r="J35" t="s">
        <v>212</v>
      </c>
    </row>
    <row r="36" spans="1:10" x14ac:dyDescent="0.3">
      <c r="A36" s="41">
        <v>43578</v>
      </c>
      <c r="B36" s="42"/>
      <c r="C36" s="40">
        <v>43578</v>
      </c>
      <c r="D36" s="42"/>
      <c r="E36" s="43" t="s">
        <v>184</v>
      </c>
      <c r="F36" s="42"/>
      <c r="G36" s="45">
        <v>-1008</v>
      </c>
      <c r="H36" s="42"/>
      <c r="I36" s="45">
        <v>13640</v>
      </c>
      <c r="J36" t="s">
        <v>211</v>
      </c>
    </row>
    <row r="37" spans="1:10" x14ac:dyDescent="0.3">
      <c r="A37" s="35">
        <v>43578</v>
      </c>
      <c r="B37" s="36"/>
      <c r="C37" s="34">
        <v>43578</v>
      </c>
      <c r="D37" s="36"/>
      <c r="E37" s="37" t="s">
        <v>185</v>
      </c>
      <c r="F37" s="36"/>
      <c r="G37" s="39">
        <v>-1980</v>
      </c>
      <c r="H37" s="36"/>
      <c r="I37" s="39">
        <v>14648</v>
      </c>
      <c r="J37" t="s">
        <v>211</v>
      </c>
    </row>
    <row r="38" spans="1:10" x14ac:dyDescent="0.3">
      <c r="A38" s="41">
        <v>43578</v>
      </c>
      <c r="B38" s="42"/>
      <c r="C38" s="40">
        <v>43578</v>
      </c>
      <c r="D38" s="42"/>
      <c r="E38" s="43" t="s">
        <v>186</v>
      </c>
      <c r="F38" s="42"/>
      <c r="G38" s="45">
        <v>-1980</v>
      </c>
      <c r="H38" s="42"/>
      <c r="I38" s="45">
        <v>16628</v>
      </c>
      <c r="J38" t="s">
        <v>211</v>
      </c>
    </row>
    <row r="39" spans="1:10" x14ac:dyDescent="0.3">
      <c r="A39" s="35">
        <v>43578</v>
      </c>
      <c r="B39" s="36"/>
      <c r="C39" s="34">
        <v>43578</v>
      </c>
      <c r="D39" s="36"/>
      <c r="E39" s="37" t="s">
        <v>187</v>
      </c>
      <c r="F39" s="36"/>
      <c r="G39" s="39">
        <v>-9910</v>
      </c>
      <c r="H39" s="36"/>
      <c r="I39" s="39">
        <v>18608</v>
      </c>
      <c r="J39" t="s">
        <v>211</v>
      </c>
    </row>
    <row r="40" spans="1:10" x14ac:dyDescent="0.3">
      <c r="A40" s="41">
        <v>43573</v>
      </c>
      <c r="B40" s="42"/>
      <c r="C40" s="40">
        <v>43573</v>
      </c>
      <c r="D40" s="42"/>
      <c r="E40" s="43" t="s">
        <v>79</v>
      </c>
      <c r="F40" s="42"/>
      <c r="G40" s="45">
        <v>1000</v>
      </c>
      <c r="H40" s="42"/>
      <c r="I40" s="45">
        <v>28518</v>
      </c>
      <c r="J40" t="s">
        <v>211</v>
      </c>
    </row>
    <row r="41" spans="1:10" x14ac:dyDescent="0.3">
      <c r="A41" s="35">
        <v>43573</v>
      </c>
      <c r="B41" s="36"/>
      <c r="C41" s="34">
        <v>43573</v>
      </c>
      <c r="D41" s="36"/>
      <c r="E41" s="37" t="s">
        <v>86</v>
      </c>
      <c r="F41" s="36"/>
      <c r="G41" s="39">
        <v>1800</v>
      </c>
      <c r="H41" s="36"/>
      <c r="I41" s="39">
        <v>27518</v>
      </c>
      <c r="J41" t="s">
        <v>103</v>
      </c>
    </row>
    <row r="42" spans="1:10" x14ac:dyDescent="0.3">
      <c r="A42" s="41">
        <v>43568</v>
      </c>
      <c r="B42" s="42"/>
      <c r="C42" s="40">
        <v>43568</v>
      </c>
      <c r="D42" s="42"/>
      <c r="E42" s="43" t="s">
        <v>79</v>
      </c>
      <c r="F42" s="42"/>
      <c r="G42" s="44">
        <v>500</v>
      </c>
      <c r="H42" s="42"/>
      <c r="I42" s="45">
        <v>25718</v>
      </c>
      <c r="J42" t="s">
        <v>101</v>
      </c>
    </row>
    <row r="43" spans="1:10" x14ac:dyDescent="0.3">
      <c r="A43" s="35">
        <v>43568</v>
      </c>
      <c r="B43" s="36"/>
      <c r="C43" s="34">
        <v>43568</v>
      </c>
      <c r="D43" s="36"/>
      <c r="E43" s="37" t="s">
        <v>80</v>
      </c>
      <c r="F43" s="36"/>
      <c r="G43" s="38">
        <v>200</v>
      </c>
      <c r="H43" s="36"/>
      <c r="I43" s="39">
        <v>25218</v>
      </c>
      <c r="J43" t="s">
        <v>80</v>
      </c>
    </row>
    <row r="44" spans="1:10" x14ac:dyDescent="0.3">
      <c r="A44" s="41">
        <v>43566</v>
      </c>
      <c r="B44" s="42"/>
      <c r="C44" s="40">
        <v>43566</v>
      </c>
      <c r="D44" s="42"/>
      <c r="E44" s="43" t="s">
        <v>188</v>
      </c>
      <c r="F44" s="42"/>
      <c r="G44" s="45">
        <v>1500</v>
      </c>
      <c r="H44" s="42"/>
      <c r="I44" s="45">
        <v>25018</v>
      </c>
      <c r="J44" t="s">
        <v>94</v>
      </c>
    </row>
    <row r="45" spans="1:10" x14ac:dyDescent="0.3">
      <c r="A45" s="35">
        <v>43566</v>
      </c>
      <c r="B45" s="36"/>
      <c r="C45" s="34">
        <v>43566</v>
      </c>
      <c r="D45" s="36"/>
      <c r="E45" s="37" t="s">
        <v>189</v>
      </c>
      <c r="F45" s="36"/>
      <c r="G45" s="39">
        <v>4000</v>
      </c>
      <c r="H45" s="36"/>
      <c r="I45" s="39">
        <v>23518</v>
      </c>
      <c r="J45" t="s">
        <v>213</v>
      </c>
    </row>
    <row r="46" spans="1:10" x14ac:dyDescent="0.3">
      <c r="A46" s="41">
        <v>43563</v>
      </c>
      <c r="B46" s="42"/>
      <c r="C46" s="40">
        <v>43563</v>
      </c>
      <c r="D46" s="42"/>
      <c r="E46" s="43" t="s">
        <v>77</v>
      </c>
      <c r="F46" s="42"/>
      <c r="G46" s="44">
        <v>500</v>
      </c>
      <c r="H46" s="42"/>
      <c r="I46" s="45">
        <v>19518</v>
      </c>
      <c r="J46" t="s">
        <v>99</v>
      </c>
    </row>
    <row r="47" spans="1:10" x14ac:dyDescent="0.3">
      <c r="A47" s="35">
        <v>43563</v>
      </c>
      <c r="B47" s="36"/>
      <c r="C47" s="34">
        <v>43563</v>
      </c>
      <c r="D47" s="36"/>
      <c r="E47" s="37" t="s">
        <v>73</v>
      </c>
      <c r="F47" s="36"/>
      <c r="G47" s="39">
        <v>3000</v>
      </c>
      <c r="H47" s="36"/>
      <c r="I47" s="39">
        <v>19018</v>
      </c>
      <c r="J47" t="s">
        <v>96</v>
      </c>
    </row>
    <row r="48" spans="1:10" x14ac:dyDescent="0.3">
      <c r="A48" s="41">
        <v>43562</v>
      </c>
      <c r="B48" s="42"/>
      <c r="C48" s="40">
        <v>43562</v>
      </c>
      <c r="D48" s="42"/>
      <c r="E48" s="43" t="s">
        <v>190</v>
      </c>
      <c r="F48" s="42"/>
      <c r="G48" s="44">
        <v>500</v>
      </c>
      <c r="H48" s="42"/>
      <c r="I48" s="45">
        <v>16018</v>
      </c>
      <c r="J48" t="s">
        <v>208</v>
      </c>
    </row>
    <row r="49" spans="1:10" x14ac:dyDescent="0.3">
      <c r="A49" s="35">
        <v>43562</v>
      </c>
      <c r="B49" s="36"/>
      <c r="C49" s="34">
        <v>43562</v>
      </c>
      <c r="D49" s="36"/>
      <c r="E49" s="37" t="s">
        <v>191</v>
      </c>
      <c r="F49" s="36"/>
      <c r="G49" s="38">
        <v>300</v>
      </c>
      <c r="H49" s="36"/>
      <c r="I49" s="39">
        <v>15518</v>
      </c>
      <c r="J49" t="s">
        <v>214</v>
      </c>
    </row>
    <row r="50" spans="1:10" x14ac:dyDescent="0.3">
      <c r="A50" s="41">
        <v>43562</v>
      </c>
      <c r="B50" s="42"/>
      <c r="C50" s="40">
        <v>43562</v>
      </c>
      <c r="D50" s="42"/>
      <c r="E50" s="43" t="s">
        <v>75</v>
      </c>
      <c r="F50" s="42"/>
      <c r="G50" s="45">
        <v>1300</v>
      </c>
      <c r="H50" s="42"/>
      <c r="I50" s="45">
        <v>15218</v>
      </c>
      <c r="J50" t="s">
        <v>215</v>
      </c>
    </row>
    <row r="51" spans="1:10" x14ac:dyDescent="0.3">
      <c r="A51" s="35">
        <v>43562</v>
      </c>
      <c r="B51" s="36"/>
      <c r="C51" s="34">
        <v>43562</v>
      </c>
      <c r="D51" s="36"/>
      <c r="E51" s="37" t="s">
        <v>192</v>
      </c>
      <c r="F51" s="36"/>
      <c r="G51" s="38">
        <v>800</v>
      </c>
      <c r="H51" s="36"/>
      <c r="I51" s="39">
        <v>13918</v>
      </c>
      <c r="J51" t="s">
        <v>216</v>
      </c>
    </row>
    <row r="52" spans="1:10" x14ac:dyDescent="0.3">
      <c r="A52" s="41">
        <v>43555</v>
      </c>
      <c r="B52" s="42"/>
      <c r="C52" s="40">
        <v>43555</v>
      </c>
      <c r="D52" s="42"/>
      <c r="E52" s="43" t="s">
        <v>191</v>
      </c>
      <c r="F52" s="42"/>
      <c r="G52" s="45">
        <v>1000</v>
      </c>
      <c r="H52" s="42"/>
      <c r="I52" s="45">
        <v>13118</v>
      </c>
      <c r="J52" t="s">
        <v>214</v>
      </c>
    </row>
    <row r="53" spans="1:10" x14ac:dyDescent="0.3">
      <c r="A53" s="35">
        <v>43551</v>
      </c>
      <c r="B53" s="36"/>
      <c r="C53" s="34">
        <v>43551</v>
      </c>
      <c r="D53" s="36"/>
      <c r="E53" s="37" t="s">
        <v>190</v>
      </c>
      <c r="F53" s="36"/>
      <c r="G53" s="38">
        <v>500</v>
      </c>
      <c r="H53" s="36"/>
      <c r="I53" s="39">
        <v>12118</v>
      </c>
      <c r="J53" t="s">
        <v>208</v>
      </c>
    </row>
    <row r="54" spans="1:10" x14ac:dyDescent="0.3">
      <c r="A54" s="41">
        <v>43548</v>
      </c>
      <c r="B54" s="42"/>
      <c r="C54" s="40">
        <v>43548</v>
      </c>
      <c r="D54" s="42"/>
      <c r="E54" s="43" t="s">
        <v>188</v>
      </c>
      <c r="F54" s="42"/>
      <c r="G54" s="45">
        <v>1000</v>
      </c>
      <c r="H54" s="42"/>
      <c r="I54" s="45">
        <v>11618</v>
      </c>
      <c r="J54" t="s">
        <v>94</v>
      </c>
    </row>
    <row r="55" spans="1:10" x14ac:dyDescent="0.3">
      <c r="A55" s="35">
        <v>43548</v>
      </c>
      <c r="B55" s="36"/>
      <c r="C55" s="34">
        <v>43548</v>
      </c>
      <c r="D55" s="36"/>
      <c r="E55" s="37" t="s">
        <v>75</v>
      </c>
      <c r="F55" s="36"/>
      <c r="G55" s="38">
        <v>800</v>
      </c>
      <c r="H55" s="36"/>
      <c r="I55" s="39">
        <v>10618</v>
      </c>
      <c r="J55" t="s">
        <v>215</v>
      </c>
    </row>
    <row r="56" spans="1:10" x14ac:dyDescent="0.3">
      <c r="A56" s="41">
        <v>43547</v>
      </c>
      <c r="B56" s="42"/>
      <c r="C56" s="40">
        <v>43547</v>
      </c>
      <c r="D56" s="42"/>
      <c r="E56" s="43" t="s">
        <v>193</v>
      </c>
      <c r="F56" s="42"/>
      <c r="G56" s="44">
        <v>-700</v>
      </c>
      <c r="H56" s="42"/>
      <c r="I56" s="45">
        <v>9818</v>
      </c>
      <c r="J56" t="s">
        <v>212</v>
      </c>
    </row>
    <row r="57" spans="1:10" x14ac:dyDescent="0.3">
      <c r="A57" s="35">
        <v>43543</v>
      </c>
      <c r="B57" s="36"/>
      <c r="C57" s="34">
        <v>43543</v>
      </c>
      <c r="D57" s="36"/>
      <c r="E57" s="37" t="s">
        <v>194</v>
      </c>
      <c r="F57" s="36"/>
      <c r="G57" s="38">
        <v>-543</v>
      </c>
      <c r="H57" s="36"/>
      <c r="I57" s="39">
        <v>10518</v>
      </c>
      <c r="J57" t="s">
        <v>212</v>
      </c>
    </row>
    <row r="58" spans="1:10" x14ac:dyDescent="0.3">
      <c r="A58" s="41">
        <v>43541</v>
      </c>
      <c r="B58" s="42"/>
      <c r="C58" s="40">
        <v>43541</v>
      </c>
      <c r="D58" s="42"/>
      <c r="E58" s="43" t="s">
        <v>79</v>
      </c>
      <c r="F58" s="42"/>
      <c r="G58" s="44">
        <v>300</v>
      </c>
      <c r="H58" s="42"/>
      <c r="I58" s="45">
        <v>11061</v>
      </c>
      <c r="J58" t="s">
        <v>80</v>
      </c>
    </row>
    <row r="59" spans="1:10" x14ac:dyDescent="0.3">
      <c r="A59" s="35">
        <v>43539</v>
      </c>
      <c r="B59" s="36"/>
      <c r="C59" s="34">
        <v>43539</v>
      </c>
      <c r="D59" s="36"/>
      <c r="E59" s="37" t="s">
        <v>195</v>
      </c>
      <c r="F59" s="36"/>
      <c r="G59" s="39">
        <v>-11250</v>
      </c>
      <c r="H59" s="36"/>
      <c r="I59" s="39">
        <v>10761</v>
      </c>
      <c r="J59" t="s">
        <v>212</v>
      </c>
    </row>
    <row r="60" spans="1:10" x14ac:dyDescent="0.3">
      <c r="A60" s="41">
        <v>43538</v>
      </c>
      <c r="B60" s="42"/>
      <c r="C60" s="40">
        <v>43538</v>
      </c>
      <c r="D60" s="42"/>
      <c r="E60" s="43" t="s">
        <v>193</v>
      </c>
      <c r="F60" s="42"/>
      <c r="G60" s="45">
        <v>-16100</v>
      </c>
      <c r="H60" s="42"/>
      <c r="I60" s="45">
        <v>22011</v>
      </c>
      <c r="J60" t="s">
        <v>212</v>
      </c>
    </row>
    <row r="61" spans="1:10" x14ac:dyDescent="0.3">
      <c r="A61" s="35">
        <v>43536</v>
      </c>
      <c r="B61" s="36"/>
      <c r="C61" s="34">
        <v>43536</v>
      </c>
      <c r="D61" s="36"/>
      <c r="E61" s="37" t="s">
        <v>73</v>
      </c>
      <c r="F61" s="36"/>
      <c r="G61" s="39">
        <v>1000</v>
      </c>
      <c r="H61" s="36"/>
      <c r="I61" s="39">
        <v>38111</v>
      </c>
      <c r="J61" t="s">
        <v>96</v>
      </c>
    </row>
    <row r="62" spans="1:10" x14ac:dyDescent="0.3">
      <c r="A62" s="41">
        <v>43535</v>
      </c>
      <c r="B62" s="42"/>
      <c r="C62" s="40">
        <v>43535</v>
      </c>
      <c r="D62" s="42"/>
      <c r="E62" s="43" t="s">
        <v>196</v>
      </c>
      <c r="F62" s="42"/>
      <c r="G62" s="45">
        <v>-3400</v>
      </c>
      <c r="H62" s="42"/>
      <c r="I62" s="45">
        <v>37111</v>
      </c>
      <c r="J62" t="s">
        <v>104</v>
      </c>
    </row>
    <row r="63" spans="1:10" x14ac:dyDescent="0.3">
      <c r="A63" s="35">
        <v>43533</v>
      </c>
      <c r="B63" s="36"/>
      <c r="C63" s="34">
        <v>43533</v>
      </c>
      <c r="D63" s="36"/>
      <c r="E63" s="37" t="s">
        <v>69</v>
      </c>
      <c r="F63" s="36"/>
      <c r="G63" s="39">
        <v>1500</v>
      </c>
      <c r="H63" s="36"/>
      <c r="I63" s="39">
        <v>40511</v>
      </c>
      <c r="J63" t="s">
        <v>214</v>
      </c>
    </row>
    <row r="64" spans="1:10" x14ac:dyDescent="0.3">
      <c r="A64" s="41">
        <v>43533</v>
      </c>
      <c r="B64" s="42"/>
      <c r="C64" s="40">
        <v>43533</v>
      </c>
      <c r="D64" s="42"/>
      <c r="E64" s="43" t="s">
        <v>192</v>
      </c>
      <c r="F64" s="42"/>
      <c r="G64" s="45">
        <v>1500</v>
      </c>
      <c r="H64" s="42"/>
      <c r="I64" s="45">
        <v>39011</v>
      </c>
      <c r="J64" t="s">
        <v>216</v>
      </c>
    </row>
    <row r="65" spans="1:10" x14ac:dyDescent="0.3">
      <c r="A65" s="35">
        <v>43533</v>
      </c>
      <c r="B65" s="36"/>
      <c r="C65" s="34">
        <v>43533</v>
      </c>
      <c r="D65" s="36"/>
      <c r="E65" s="37" t="s">
        <v>191</v>
      </c>
      <c r="F65" s="36"/>
      <c r="G65" s="39">
        <v>1755</v>
      </c>
      <c r="H65" s="36"/>
      <c r="I65" s="39">
        <v>37511</v>
      </c>
      <c r="J65" t="s">
        <v>214</v>
      </c>
    </row>
    <row r="66" spans="1:10" x14ac:dyDescent="0.3">
      <c r="A66" s="41">
        <v>43499</v>
      </c>
      <c r="B66" s="42"/>
      <c r="C66" s="40">
        <v>43499</v>
      </c>
      <c r="D66" s="42"/>
      <c r="E66" s="43" t="s">
        <v>86</v>
      </c>
      <c r="F66" s="42"/>
      <c r="G66" s="44">
        <v>150</v>
      </c>
      <c r="H66" s="42"/>
      <c r="I66" s="45">
        <v>35756</v>
      </c>
      <c r="J66" t="s">
        <v>103</v>
      </c>
    </row>
    <row r="67" spans="1:10" x14ac:dyDescent="0.3">
      <c r="A67" s="35">
        <v>43496</v>
      </c>
      <c r="B67" s="36"/>
      <c r="C67" s="34">
        <v>43496</v>
      </c>
      <c r="D67" s="36"/>
      <c r="E67" s="37" t="s">
        <v>71</v>
      </c>
      <c r="F67" s="36"/>
      <c r="G67" s="39">
        <v>2000</v>
      </c>
      <c r="H67" s="36"/>
      <c r="I67" s="39">
        <v>35606</v>
      </c>
      <c r="J67" t="s">
        <v>94</v>
      </c>
    </row>
    <row r="68" spans="1:10" x14ac:dyDescent="0.3">
      <c r="A68" s="41">
        <v>43496</v>
      </c>
      <c r="B68" s="42"/>
      <c r="C68" s="40">
        <v>43496</v>
      </c>
      <c r="D68" s="42"/>
      <c r="E68" s="43" t="s">
        <v>197</v>
      </c>
      <c r="F68" s="42"/>
      <c r="G68" s="45">
        <v>-2000</v>
      </c>
      <c r="H68" s="42"/>
      <c r="I68" s="45">
        <v>33606</v>
      </c>
      <c r="J68" t="s">
        <v>104</v>
      </c>
    </row>
    <row r="69" spans="1:10" x14ac:dyDescent="0.3">
      <c r="A69" s="35">
        <v>43496</v>
      </c>
      <c r="B69" s="36"/>
      <c r="C69" s="34">
        <v>43496</v>
      </c>
      <c r="D69" s="36"/>
      <c r="E69" s="37" t="s">
        <v>192</v>
      </c>
      <c r="F69" s="36"/>
      <c r="G69" s="39">
        <v>1000</v>
      </c>
      <c r="H69" s="36"/>
      <c r="I69" s="39">
        <v>35606</v>
      </c>
      <c r="J69" t="s">
        <v>216</v>
      </c>
    </row>
    <row r="70" spans="1:10" x14ac:dyDescent="0.3">
      <c r="A70" s="41">
        <v>43496</v>
      </c>
      <c r="B70" s="42"/>
      <c r="C70" s="40">
        <v>43496</v>
      </c>
      <c r="D70" s="42"/>
      <c r="E70" s="43" t="s">
        <v>189</v>
      </c>
      <c r="F70" s="42"/>
      <c r="G70" s="45">
        <v>4000</v>
      </c>
      <c r="H70" s="42"/>
      <c r="I70" s="45">
        <v>34606</v>
      </c>
      <c r="J70" t="s">
        <v>213</v>
      </c>
    </row>
    <row r="71" spans="1:10" x14ac:dyDescent="0.3">
      <c r="A71" s="35">
        <v>43496</v>
      </c>
      <c r="B71" s="36"/>
      <c r="C71" s="34">
        <v>43496</v>
      </c>
      <c r="D71" s="36"/>
      <c r="E71" s="37" t="s">
        <v>77</v>
      </c>
      <c r="F71" s="36"/>
      <c r="G71" s="38">
        <v>500</v>
      </c>
      <c r="H71" s="36"/>
      <c r="I71" s="39">
        <v>30606</v>
      </c>
      <c r="J71" t="s">
        <v>99</v>
      </c>
    </row>
    <row r="72" spans="1:10" x14ac:dyDescent="0.3">
      <c r="A72" s="41">
        <v>43496</v>
      </c>
      <c r="B72" s="42"/>
      <c r="C72" s="40">
        <v>43496</v>
      </c>
      <c r="D72" s="42"/>
      <c r="E72" s="43" t="s">
        <v>12</v>
      </c>
      <c r="F72" s="42"/>
      <c r="G72" s="45">
        <v>1000</v>
      </c>
      <c r="H72" s="42"/>
      <c r="I72" s="45">
        <v>30106</v>
      </c>
      <c r="J72" t="s">
        <v>80</v>
      </c>
    </row>
    <row r="73" spans="1:10" x14ac:dyDescent="0.3">
      <c r="A73" s="35">
        <v>43496</v>
      </c>
      <c r="B73" s="36"/>
      <c r="C73" s="34">
        <v>43496</v>
      </c>
      <c r="D73" s="36"/>
      <c r="E73" s="37" t="s">
        <v>198</v>
      </c>
      <c r="F73" s="36"/>
      <c r="G73" s="39">
        <v>-2500</v>
      </c>
      <c r="H73" s="36"/>
      <c r="I73" s="39">
        <v>29106</v>
      </c>
      <c r="J73" t="s">
        <v>212</v>
      </c>
    </row>
    <row r="74" spans="1:10" x14ac:dyDescent="0.3">
      <c r="A74" s="41">
        <v>43496</v>
      </c>
      <c r="B74" s="42"/>
      <c r="C74" s="40">
        <v>43496</v>
      </c>
      <c r="D74" s="42"/>
      <c r="E74" s="43" t="s">
        <v>198</v>
      </c>
      <c r="F74" s="42"/>
      <c r="G74" s="45">
        <v>-9350</v>
      </c>
      <c r="H74" s="42"/>
      <c r="I74" s="45">
        <v>31606</v>
      </c>
      <c r="J74" t="s">
        <v>212</v>
      </c>
    </row>
    <row r="75" spans="1:10" x14ac:dyDescent="0.3">
      <c r="A75" s="35">
        <v>43495</v>
      </c>
      <c r="B75" s="36"/>
      <c r="C75" s="34">
        <v>43495</v>
      </c>
      <c r="D75" s="36"/>
      <c r="E75" s="37" t="s">
        <v>77</v>
      </c>
      <c r="F75" s="36"/>
      <c r="G75" s="39">
        <v>1500</v>
      </c>
      <c r="H75" s="36"/>
      <c r="I75" s="39">
        <v>40956</v>
      </c>
      <c r="J75" t="s">
        <v>99</v>
      </c>
    </row>
    <row r="76" spans="1:10" x14ac:dyDescent="0.3">
      <c r="A76" s="41">
        <v>43495</v>
      </c>
      <c r="B76" s="42"/>
      <c r="C76" s="40">
        <v>43495</v>
      </c>
      <c r="D76" s="42"/>
      <c r="E76" s="43" t="s">
        <v>80</v>
      </c>
      <c r="F76" s="42"/>
      <c r="G76" s="45">
        <v>1000</v>
      </c>
      <c r="H76" s="42"/>
      <c r="I76" s="45">
        <v>39456</v>
      </c>
      <c r="J76" t="s">
        <v>80</v>
      </c>
    </row>
    <row r="77" spans="1:10" x14ac:dyDescent="0.3">
      <c r="A77" s="35">
        <v>43495</v>
      </c>
      <c r="B77" s="36"/>
      <c r="C77" s="34">
        <v>43495</v>
      </c>
      <c r="D77" s="36"/>
      <c r="E77" s="37" t="s">
        <v>199</v>
      </c>
      <c r="F77" s="36"/>
      <c r="G77" s="39">
        <v>-3000</v>
      </c>
      <c r="H77" s="36"/>
      <c r="I77" s="39">
        <v>38456</v>
      </c>
      <c r="J77" t="s">
        <v>104</v>
      </c>
    </row>
    <row r="78" spans="1:10" x14ac:dyDescent="0.3">
      <c r="A78" s="41">
        <v>43494</v>
      </c>
      <c r="B78" s="42"/>
      <c r="C78" s="40">
        <v>43494</v>
      </c>
      <c r="D78" s="42"/>
      <c r="E78" s="43" t="s">
        <v>192</v>
      </c>
      <c r="F78" s="42"/>
      <c r="G78" s="45">
        <v>1500</v>
      </c>
      <c r="H78" s="42"/>
      <c r="I78" s="45">
        <v>41456</v>
      </c>
      <c r="J78" t="s">
        <v>216</v>
      </c>
    </row>
    <row r="79" spans="1:10" x14ac:dyDescent="0.3">
      <c r="A79" s="35">
        <v>43494</v>
      </c>
      <c r="B79" s="36"/>
      <c r="C79" s="34">
        <v>43494</v>
      </c>
      <c r="D79" s="36"/>
      <c r="E79" s="37" t="s">
        <v>86</v>
      </c>
      <c r="F79" s="36"/>
      <c r="G79" s="39">
        <v>3500</v>
      </c>
      <c r="H79" s="36"/>
      <c r="I79" s="39">
        <v>39956</v>
      </c>
      <c r="J79" t="s">
        <v>103</v>
      </c>
    </row>
    <row r="80" spans="1:10" x14ac:dyDescent="0.3">
      <c r="A80" s="41">
        <v>43492</v>
      </c>
      <c r="B80" s="42"/>
      <c r="C80" s="40">
        <v>43492</v>
      </c>
      <c r="D80" s="42"/>
      <c r="E80" s="43" t="s">
        <v>200</v>
      </c>
      <c r="F80" s="42"/>
      <c r="G80" s="45">
        <v>2000</v>
      </c>
      <c r="H80" s="42"/>
      <c r="I80" s="45">
        <v>36456</v>
      </c>
      <c r="J80" t="s">
        <v>215</v>
      </c>
    </row>
    <row r="81" spans="1:11" x14ac:dyDescent="0.3">
      <c r="A81" s="35">
        <v>43491</v>
      </c>
      <c r="B81" s="36"/>
      <c r="C81" s="34">
        <v>43491</v>
      </c>
      <c r="D81" s="36"/>
      <c r="E81" s="37" t="s">
        <v>201</v>
      </c>
      <c r="F81" s="36"/>
      <c r="G81" s="38">
        <v>-400</v>
      </c>
      <c r="H81" s="36"/>
      <c r="I81" s="39">
        <v>34456</v>
      </c>
      <c r="J81" t="s">
        <v>104</v>
      </c>
    </row>
    <row r="82" spans="1:11" x14ac:dyDescent="0.3">
      <c r="A82" s="41">
        <v>43491</v>
      </c>
      <c r="B82" s="42"/>
      <c r="C82" s="40">
        <v>43491</v>
      </c>
      <c r="D82" s="42"/>
      <c r="E82" s="43" t="s">
        <v>95</v>
      </c>
      <c r="F82" s="42"/>
      <c r="G82" s="45">
        <v>-1742</v>
      </c>
      <c r="H82" s="42"/>
      <c r="I82" s="45">
        <v>34856</v>
      </c>
      <c r="J82" t="s">
        <v>217</v>
      </c>
    </row>
    <row r="83" spans="1:11" x14ac:dyDescent="0.3">
      <c r="A83" s="35">
        <v>43490</v>
      </c>
      <c r="B83" s="36"/>
      <c r="C83" s="34">
        <v>43490</v>
      </c>
      <c r="D83" s="36"/>
      <c r="E83" s="37" t="s">
        <v>78</v>
      </c>
      <c r="F83" s="36"/>
      <c r="G83" s="39">
        <v>2500</v>
      </c>
      <c r="H83" s="36"/>
      <c r="I83" s="39">
        <v>36598</v>
      </c>
      <c r="J83" t="s">
        <v>100</v>
      </c>
    </row>
    <row r="84" spans="1:11" x14ac:dyDescent="0.3">
      <c r="A84" s="41">
        <v>43489</v>
      </c>
      <c r="B84" s="42"/>
      <c r="C84" s="40">
        <v>43489</v>
      </c>
      <c r="D84" s="42"/>
      <c r="E84" s="43" t="s">
        <v>191</v>
      </c>
      <c r="F84" s="42"/>
      <c r="G84" s="45">
        <v>2000</v>
      </c>
      <c r="H84" s="42"/>
      <c r="I84" s="45">
        <v>34098</v>
      </c>
      <c r="J84" t="s">
        <v>214</v>
      </c>
    </row>
    <row r="85" spans="1:11" x14ac:dyDescent="0.3">
      <c r="A85" s="35">
        <v>43487</v>
      </c>
      <c r="B85" s="36"/>
      <c r="C85" s="34">
        <v>43487</v>
      </c>
      <c r="D85" s="36"/>
      <c r="E85" s="37" t="s">
        <v>79</v>
      </c>
      <c r="F85" s="36"/>
      <c r="G85" s="39">
        <v>2000</v>
      </c>
      <c r="H85" s="36"/>
      <c r="I85" s="39">
        <v>32098</v>
      </c>
      <c r="J85" t="s">
        <v>101</v>
      </c>
    </row>
    <row r="86" spans="1:11" x14ac:dyDescent="0.3">
      <c r="A86" s="41">
        <v>43486</v>
      </c>
      <c r="B86" s="42"/>
      <c r="C86" s="40">
        <v>43486</v>
      </c>
      <c r="D86" s="42"/>
      <c r="E86" s="43" t="s">
        <v>190</v>
      </c>
      <c r="F86" s="42"/>
      <c r="G86" s="45">
        <v>4100</v>
      </c>
      <c r="H86" s="42"/>
      <c r="I86" s="45">
        <v>30098</v>
      </c>
      <c r="J86" t="s">
        <v>208</v>
      </c>
    </row>
    <row r="87" spans="1:11" x14ac:dyDescent="0.3">
      <c r="A87" s="35">
        <v>43485</v>
      </c>
      <c r="B87" s="36"/>
      <c r="C87" s="34">
        <v>43485</v>
      </c>
      <c r="D87" s="36"/>
      <c r="E87" s="37" t="s">
        <v>74</v>
      </c>
      <c r="F87" s="36"/>
      <c r="G87" s="39">
        <v>2500</v>
      </c>
      <c r="H87" s="36"/>
      <c r="I87" s="39">
        <v>25998</v>
      </c>
      <c r="J87" t="s">
        <v>97</v>
      </c>
    </row>
    <row r="88" spans="1:11" x14ac:dyDescent="0.3">
      <c r="A88" s="41">
        <v>43485</v>
      </c>
      <c r="B88" s="42"/>
      <c r="C88" s="40">
        <v>43485</v>
      </c>
      <c r="D88" s="42"/>
      <c r="E88" s="43" t="s">
        <v>69</v>
      </c>
      <c r="F88" s="42"/>
      <c r="G88" s="45">
        <v>2500</v>
      </c>
      <c r="H88" s="42"/>
      <c r="I88" s="45">
        <v>23498</v>
      </c>
      <c r="J88" t="s">
        <v>218</v>
      </c>
    </row>
    <row r="89" spans="1:11" x14ac:dyDescent="0.3">
      <c r="A89" s="35">
        <v>43485</v>
      </c>
      <c r="B89" s="36"/>
      <c r="C89" s="34">
        <v>43485</v>
      </c>
      <c r="D89" s="36"/>
      <c r="E89" s="37" t="s">
        <v>70</v>
      </c>
      <c r="F89" s="36"/>
      <c r="G89" s="39">
        <v>2700</v>
      </c>
      <c r="H89" s="36"/>
      <c r="I89" s="39">
        <v>20998</v>
      </c>
      <c r="J89" t="s">
        <v>93</v>
      </c>
    </row>
    <row r="90" spans="1:11" x14ac:dyDescent="0.3">
      <c r="A90" s="41">
        <v>43484</v>
      </c>
      <c r="B90" s="42"/>
      <c r="C90" s="40">
        <v>43484</v>
      </c>
      <c r="D90" s="42"/>
      <c r="E90" s="43" t="s">
        <v>76</v>
      </c>
      <c r="F90" s="42"/>
      <c r="G90" s="45">
        <v>3000</v>
      </c>
      <c r="H90" s="42"/>
      <c r="I90" s="45">
        <v>18298</v>
      </c>
      <c r="J90" t="s">
        <v>90</v>
      </c>
    </row>
    <row r="91" spans="1:11" x14ac:dyDescent="0.3">
      <c r="A91" s="35">
        <v>43484</v>
      </c>
      <c r="B91" s="36"/>
      <c r="C91" s="34">
        <v>43484</v>
      </c>
      <c r="D91" s="36"/>
      <c r="E91" s="37" t="s">
        <v>202</v>
      </c>
      <c r="F91" s="36"/>
      <c r="G91" s="39">
        <v>-1000</v>
      </c>
      <c r="H91" s="36"/>
      <c r="I91" s="39">
        <v>15298</v>
      </c>
      <c r="J91" t="s">
        <v>104</v>
      </c>
    </row>
    <row r="92" spans="1:11" x14ac:dyDescent="0.3">
      <c r="A92" s="41">
        <v>43482</v>
      </c>
      <c r="B92" s="42"/>
      <c r="C92" s="40">
        <v>43482</v>
      </c>
      <c r="D92" s="42"/>
      <c r="E92" s="43" t="s">
        <v>203</v>
      </c>
      <c r="F92" s="42"/>
      <c r="G92" s="45">
        <v>1000</v>
      </c>
      <c r="H92" s="42"/>
      <c r="I92" s="45">
        <v>16298</v>
      </c>
      <c r="J92" t="s">
        <v>210</v>
      </c>
    </row>
    <row r="93" spans="1:11" x14ac:dyDescent="0.3">
      <c r="A93" s="35">
        <v>43452</v>
      </c>
      <c r="B93" s="36"/>
      <c r="C93" s="34">
        <v>43452</v>
      </c>
      <c r="D93" s="36"/>
      <c r="E93" s="37" t="s">
        <v>204</v>
      </c>
      <c r="F93" s="36"/>
      <c r="G93" s="39">
        <v>2000</v>
      </c>
      <c r="H93" s="36"/>
      <c r="I93" s="39">
        <v>15298</v>
      </c>
      <c r="J93" t="s">
        <v>209</v>
      </c>
    </row>
    <row r="94" spans="1:11" x14ac:dyDescent="0.3">
      <c r="A94" s="41">
        <v>43447</v>
      </c>
      <c r="B94" s="42"/>
      <c r="C94" s="40">
        <v>43447</v>
      </c>
      <c r="D94" s="42"/>
      <c r="E94" s="43" t="s">
        <v>205</v>
      </c>
      <c r="F94" s="42"/>
      <c r="G94" s="45">
        <v>-11655</v>
      </c>
      <c r="H94" s="42"/>
      <c r="I94" s="45">
        <v>13298</v>
      </c>
      <c r="J94" t="s">
        <v>110</v>
      </c>
      <c r="K94">
        <v>15</v>
      </c>
    </row>
    <row r="95" spans="1:11" x14ac:dyDescent="0.3">
      <c r="A95" s="35">
        <v>43447</v>
      </c>
      <c r="B95" s="36"/>
      <c r="C95" s="34">
        <v>43447</v>
      </c>
      <c r="D95" s="36"/>
      <c r="E95" s="37" t="s">
        <v>70</v>
      </c>
      <c r="F95" s="36"/>
      <c r="G95" s="39">
        <v>2000</v>
      </c>
      <c r="H95" s="36"/>
      <c r="I95" s="39">
        <v>24953</v>
      </c>
      <c r="J95" t="s">
        <v>209</v>
      </c>
    </row>
    <row r="96" spans="1:11" x14ac:dyDescent="0.3">
      <c r="A96" s="41">
        <v>43446</v>
      </c>
      <c r="B96" s="42"/>
      <c r="C96" s="40">
        <v>43446</v>
      </c>
      <c r="D96" s="42"/>
      <c r="E96" s="43" t="s">
        <v>91</v>
      </c>
      <c r="F96" s="42"/>
      <c r="G96" s="45">
        <v>2000</v>
      </c>
      <c r="H96" s="42"/>
      <c r="I96" s="45">
        <v>22953</v>
      </c>
      <c r="J96" t="s">
        <v>209</v>
      </c>
    </row>
    <row r="97" spans="1:11" x14ac:dyDescent="0.3">
      <c r="A97" s="35">
        <v>43445</v>
      </c>
      <c r="B97" s="36"/>
      <c r="C97" s="34">
        <v>43445</v>
      </c>
      <c r="D97" s="36"/>
      <c r="E97" s="37" t="s">
        <v>72</v>
      </c>
      <c r="F97" s="36"/>
      <c r="G97" s="38">
        <v>500</v>
      </c>
      <c r="H97" s="36"/>
      <c r="I97" s="39">
        <v>20953</v>
      </c>
      <c r="J97" t="s">
        <v>95</v>
      </c>
    </row>
    <row r="98" spans="1:11" x14ac:dyDescent="0.3">
      <c r="A98" s="41">
        <v>43441</v>
      </c>
      <c r="B98" s="42"/>
      <c r="C98" s="40">
        <v>43441</v>
      </c>
      <c r="D98" s="42"/>
      <c r="E98" s="43" t="s">
        <v>78</v>
      </c>
      <c r="F98" s="42"/>
      <c r="G98" s="45">
        <v>2000</v>
      </c>
      <c r="H98" s="42"/>
      <c r="I98" s="45">
        <v>20453</v>
      </c>
      <c r="J98" t="s">
        <v>209</v>
      </c>
    </row>
    <row r="99" spans="1:11" x14ac:dyDescent="0.3">
      <c r="A99" s="35">
        <v>43440</v>
      </c>
      <c r="B99" s="36"/>
      <c r="C99" s="34">
        <v>43440</v>
      </c>
      <c r="D99" s="36"/>
      <c r="E99" s="37" t="s">
        <v>203</v>
      </c>
      <c r="F99" s="36"/>
      <c r="G99" s="39">
        <v>2000</v>
      </c>
      <c r="H99" s="36"/>
      <c r="I99" s="39">
        <v>18453</v>
      </c>
      <c r="J99" t="s">
        <v>209</v>
      </c>
    </row>
    <row r="100" spans="1:11" x14ac:dyDescent="0.3">
      <c r="A100" s="41">
        <v>43438</v>
      </c>
      <c r="B100" s="42"/>
      <c r="C100" s="40">
        <v>43438</v>
      </c>
      <c r="D100" s="42"/>
      <c r="E100" s="43" t="s">
        <v>75</v>
      </c>
      <c r="F100" s="42"/>
      <c r="G100" s="45">
        <v>2000</v>
      </c>
      <c r="H100" s="42"/>
      <c r="I100" s="45">
        <v>16453</v>
      </c>
      <c r="J100" t="s">
        <v>209</v>
      </c>
    </row>
    <row r="101" spans="1:11" x14ac:dyDescent="0.3">
      <c r="A101" s="35">
        <v>43437</v>
      </c>
      <c r="B101" s="36"/>
      <c r="C101" s="34">
        <v>43437</v>
      </c>
      <c r="D101" s="36"/>
      <c r="E101" s="37" t="s">
        <v>206</v>
      </c>
      <c r="F101" s="36"/>
      <c r="G101" s="39">
        <v>-4000</v>
      </c>
      <c r="H101" s="36"/>
      <c r="I101" s="39">
        <v>14453</v>
      </c>
      <c r="J101" t="s">
        <v>110</v>
      </c>
      <c r="K101">
        <v>15</v>
      </c>
    </row>
    <row r="102" spans="1:11" x14ac:dyDescent="0.3">
      <c r="A102" s="41">
        <v>43436</v>
      </c>
      <c r="B102" s="42"/>
      <c r="C102" s="40">
        <v>43436</v>
      </c>
      <c r="D102" s="42"/>
      <c r="E102" s="43" t="s">
        <v>190</v>
      </c>
      <c r="F102" s="42"/>
      <c r="G102" s="45">
        <v>2000</v>
      </c>
      <c r="H102" s="42"/>
      <c r="I102" s="45">
        <v>18453</v>
      </c>
      <c r="J102" t="s">
        <v>209</v>
      </c>
    </row>
    <row r="103" spans="1:11" x14ac:dyDescent="0.3">
      <c r="A103" s="35">
        <v>43435</v>
      </c>
      <c r="B103" s="36"/>
      <c r="C103" s="34">
        <v>43435</v>
      </c>
      <c r="D103" s="36"/>
      <c r="E103" s="37" t="s">
        <v>74</v>
      </c>
      <c r="F103" s="36"/>
      <c r="G103" s="39">
        <v>2000</v>
      </c>
      <c r="H103" s="36"/>
      <c r="I103" s="39">
        <v>16453</v>
      </c>
      <c r="J103" t="s">
        <v>209</v>
      </c>
    </row>
    <row r="104" spans="1:11" x14ac:dyDescent="0.3">
      <c r="A104" s="41">
        <v>43434</v>
      </c>
      <c r="B104" s="42"/>
      <c r="C104" s="40">
        <v>43434</v>
      </c>
      <c r="D104" s="42"/>
      <c r="E104" s="43" t="s">
        <v>79</v>
      </c>
      <c r="F104" s="42"/>
      <c r="G104" s="45">
        <v>2000</v>
      </c>
      <c r="H104" s="42"/>
      <c r="I104" s="45">
        <v>14453</v>
      </c>
      <c r="J104" t="s">
        <v>209</v>
      </c>
    </row>
    <row r="105" spans="1:11" x14ac:dyDescent="0.3">
      <c r="A105" s="35">
        <v>43434</v>
      </c>
      <c r="B105" s="36"/>
      <c r="C105" s="34">
        <v>43434</v>
      </c>
      <c r="D105" s="36"/>
      <c r="E105" s="37" t="s">
        <v>77</v>
      </c>
      <c r="F105" s="36"/>
      <c r="G105" s="39">
        <v>2000</v>
      </c>
      <c r="H105" s="36"/>
      <c r="I105" s="39">
        <v>12453</v>
      </c>
      <c r="J105" t="s">
        <v>209</v>
      </c>
    </row>
    <row r="106" spans="1:11" x14ac:dyDescent="0.3">
      <c r="A106" s="41">
        <v>43434</v>
      </c>
      <c r="B106" s="42"/>
      <c r="C106" s="40">
        <v>43434</v>
      </c>
      <c r="D106" s="42"/>
      <c r="E106" s="43" t="s">
        <v>76</v>
      </c>
      <c r="F106" s="42"/>
      <c r="G106" s="45">
        <v>2000</v>
      </c>
      <c r="H106" s="42"/>
      <c r="I106" s="45">
        <v>10453</v>
      </c>
      <c r="J106" t="s">
        <v>209</v>
      </c>
    </row>
    <row r="107" spans="1:11" x14ac:dyDescent="0.3">
      <c r="A107" s="35">
        <v>43433</v>
      </c>
      <c r="B107" s="36"/>
      <c r="C107" s="34">
        <v>43433</v>
      </c>
      <c r="D107" s="36"/>
      <c r="E107" s="37" t="s">
        <v>190</v>
      </c>
      <c r="F107" s="36"/>
      <c r="G107" s="38">
        <v>226</v>
      </c>
      <c r="H107" s="36"/>
      <c r="I107" s="39">
        <v>8453</v>
      </c>
      <c r="J107" t="s">
        <v>208</v>
      </c>
    </row>
    <row r="108" spans="1:11" x14ac:dyDescent="0.3">
      <c r="A108" s="41">
        <v>43433</v>
      </c>
      <c r="B108" s="42"/>
      <c r="C108" s="40">
        <v>43433</v>
      </c>
      <c r="D108" s="42"/>
      <c r="E108" s="43" t="s">
        <v>207</v>
      </c>
      <c r="F108" s="42"/>
      <c r="G108" s="45">
        <v>-1400</v>
      </c>
      <c r="H108" s="42"/>
      <c r="I108" s="45">
        <v>8227</v>
      </c>
      <c r="J108" s="2"/>
      <c r="K108" s="2">
        <v>16</v>
      </c>
    </row>
    <row r="109" spans="1:11" x14ac:dyDescent="0.3">
      <c r="A109" s="35">
        <v>43430</v>
      </c>
      <c r="B109" s="36"/>
      <c r="C109" s="34">
        <v>43430</v>
      </c>
      <c r="D109" s="36"/>
      <c r="E109" s="37" t="s">
        <v>73</v>
      </c>
      <c r="F109" s="36"/>
      <c r="G109" s="38">
        <v>600</v>
      </c>
      <c r="H109" s="36"/>
      <c r="I109" s="39">
        <v>9627</v>
      </c>
      <c r="K109">
        <v>16</v>
      </c>
    </row>
    <row r="110" spans="1:11" x14ac:dyDescent="0.3">
      <c r="A110" s="41">
        <v>43429</v>
      </c>
      <c r="B110" s="42"/>
      <c r="C110" s="40">
        <v>43429</v>
      </c>
      <c r="D110" s="42"/>
      <c r="E110" s="43" t="s">
        <v>107</v>
      </c>
      <c r="F110" s="42"/>
      <c r="G110" s="44">
        <v>-648</v>
      </c>
      <c r="H110" s="42"/>
      <c r="I110" s="45">
        <v>9027</v>
      </c>
      <c r="J110" t="s">
        <v>80</v>
      </c>
    </row>
    <row r="111" spans="1:11" x14ac:dyDescent="0.3">
      <c r="A111" s="35">
        <v>43429</v>
      </c>
      <c r="B111" s="36"/>
      <c r="C111" s="34">
        <v>43429</v>
      </c>
      <c r="D111" s="36"/>
      <c r="E111" s="37" t="s">
        <v>74</v>
      </c>
      <c r="F111" s="36"/>
      <c r="G111" s="39">
        <v>1000</v>
      </c>
      <c r="H111" s="36"/>
      <c r="I111" s="39">
        <v>9675</v>
      </c>
      <c r="K111">
        <v>16</v>
      </c>
    </row>
    <row r="112" spans="1:11" x14ac:dyDescent="0.3">
      <c r="A112" s="41">
        <v>43429</v>
      </c>
      <c r="B112" s="42"/>
      <c r="C112" s="40">
        <v>43429</v>
      </c>
      <c r="D112" s="42"/>
      <c r="E112" s="43" t="s">
        <v>40</v>
      </c>
      <c r="F112" s="42"/>
      <c r="G112" s="44">
        <v>-300</v>
      </c>
      <c r="H112" s="42"/>
      <c r="I112" s="45">
        <v>8675</v>
      </c>
      <c r="K112">
        <v>15</v>
      </c>
    </row>
    <row r="113" spans="1:10" x14ac:dyDescent="0.3">
      <c r="A113" s="35">
        <v>43429</v>
      </c>
      <c r="B113" s="36"/>
      <c r="C113" s="34">
        <v>43429</v>
      </c>
      <c r="D113" s="36"/>
      <c r="E113" s="37" t="s">
        <v>40</v>
      </c>
      <c r="F113" s="36"/>
      <c r="G113" s="38">
        <v>-600</v>
      </c>
      <c r="H113" s="36"/>
      <c r="I113" s="39">
        <v>8975</v>
      </c>
      <c r="J113" t="s">
        <v>92</v>
      </c>
    </row>
    <row r="114" spans="1:10" x14ac:dyDescent="0.3">
      <c r="A114" s="41">
        <v>43429</v>
      </c>
      <c r="B114" s="42"/>
      <c r="C114" s="40">
        <v>43429</v>
      </c>
      <c r="D114" s="42"/>
      <c r="E114" s="43" t="s">
        <v>66</v>
      </c>
      <c r="F114" s="42"/>
      <c r="G114" s="45">
        <v>-13000</v>
      </c>
      <c r="H114" s="42"/>
      <c r="I114" s="45">
        <v>9575</v>
      </c>
      <c r="J114" t="s">
        <v>93</v>
      </c>
    </row>
    <row r="115" spans="1:10" x14ac:dyDescent="0.3">
      <c r="A115" s="35">
        <v>43428</v>
      </c>
      <c r="B115" s="36"/>
      <c r="C115" s="34">
        <v>43428</v>
      </c>
      <c r="D115" s="36"/>
      <c r="E115" s="37" t="s">
        <v>67</v>
      </c>
      <c r="F115" s="36"/>
      <c r="G115" s="39">
        <v>-1440</v>
      </c>
      <c r="H115" s="36"/>
      <c r="I115" s="39">
        <v>22575</v>
      </c>
      <c r="J115" t="s">
        <v>94</v>
      </c>
    </row>
    <row r="116" spans="1:10" x14ac:dyDescent="0.3">
      <c r="A116" s="41">
        <v>43424</v>
      </c>
      <c r="B116" s="42"/>
      <c r="C116" s="40">
        <v>43424</v>
      </c>
      <c r="D116" s="42"/>
      <c r="E116" s="43" t="s">
        <v>68</v>
      </c>
      <c r="F116" s="42"/>
      <c r="G116" s="45">
        <v>-1200</v>
      </c>
      <c r="H116" s="42"/>
      <c r="I116" s="45">
        <v>24015</v>
      </c>
      <c r="J116" t="s">
        <v>95</v>
      </c>
    </row>
    <row r="117" spans="1:10" x14ac:dyDescent="0.3">
      <c r="A117" s="35">
        <v>43422</v>
      </c>
      <c r="B117" s="36"/>
      <c r="C117" s="34">
        <v>43422</v>
      </c>
      <c r="D117" s="36"/>
      <c r="E117" s="37" t="s">
        <v>69</v>
      </c>
      <c r="F117" s="36"/>
      <c r="G117" s="39">
        <v>2000</v>
      </c>
      <c r="H117" s="36"/>
      <c r="I117" s="39">
        <v>25215</v>
      </c>
      <c r="J117" t="s">
        <v>96</v>
      </c>
    </row>
    <row r="118" spans="1:10" x14ac:dyDescent="0.3">
      <c r="A118" s="41">
        <v>43421</v>
      </c>
      <c r="B118" s="42"/>
      <c r="C118" s="40">
        <v>43421</v>
      </c>
      <c r="D118" s="42"/>
      <c r="E118" s="43" t="s">
        <v>70</v>
      </c>
      <c r="F118" s="42"/>
      <c r="G118" s="45">
        <v>1500</v>
      </c>
      <c r="H118" s="42"/>
      <c r="I118" s="45">
        <v>23215</v>
      </c>
      <c r="J118" t="s">
        <v>93</v>
      </c>
    </row>
    <row r="119" spans="1:10" x14ac:dyDescent="0.3">
      <c r="A119" s="35">
        <v>43420</v>
      </c>
      <c r="B119" s="36"/>
      <c r="C119" s="34">
        <v>43420</v>
      </c>
      <c r="D119" s="36"/>
      <c r="E119" s="37" t="s">
        <v>71</v>
      </c>
      <c r="F119" s="36"/>
      <c r="G119" s="39">
        <v>2000</v>
      </c>
      <c r="H119" s="36"/>
      <c r="I119" s="39">
        <v>21715</v>
      </c>
      <c r="J119" t="s">
        <v>97</v>
      </c>
    </row>
    <row r="120" spans="1:10" x14ac:dyDescent="0.3">
      <c r="A120" s="41">
        <v>43420</v>
      </c>
      <c r="B120" s="42"/>
      <c r="C120" s="40">
        <v>43420</v>
      </c>
      <c r="D120" s="42"/>
      <c r="E120" s="43" t="s">
        <v>72</v>
      </c>
      <c r="F120" s="42"/>
      <c r="G120" s="45">
        <v>2000</v>
      </c>
      <c r="H120" s="42"/>
      <c r="I120" s="45">
        <v>19715</v>
      </c>
      <c r="J120" t="s">
        <v>98</v>
      </c>
    </row>
    <row r="121" spans="1:10" x14ac:dyDescent="0.3">
      <c r="A121" s="35">
        <v>43419</v>
      </c>
      <c r="B121" s="36"/>
      <c r="C121" s="34">
        <v>43419</v>
      </c>
      <c r="D121" s="36"/>
      <c r="E121" s="37" t="s">
        <v>73</v>
      </c>
      <c r="F121" s="36"/>
      <c r="G121" s="38">
        <v>750</v>
      </c>
      <c r="H121" s="36"/>
      <c r="I121" s="39">
        <v>17715</v>
      </c>
      <c r="J121" t="s">
        <v>90</v>
      </c>
    </row>
    <row r="122" spans="1:10" x14ac:dyDescent="0.3">
      <c r="A122" s="41">
        <v>43419</v>
      </c>
      <c r="B122" s="42"/>
      <c r="C122" s="40">
        <v>43419</v>
      </c>
      <c r="D122" s="42"/>
      <c r="E122" s="43" t="s">
        <v>70</v>
      </c>
      <c r="F122" s="42"/>
      <c r="G122" s="45">
        <v>1000</v>
      </c>
      <c r="H122" s="42"/>
      <c r="I122" s="45">
        <v>16965</v>
      </c>
      <c r="J122" t="s">
        <v>99</v>
      </c>
    </row>
    <row r="123" spans="1:10" x14ac:dyDescent="0.3">
      <c r="A123" s="35">
        <v>43418</v>
      </c>
      <c r="B123" s="36"/>
      <c r="C123" s="34">
        <v>43418</v>
      </c>
      <c r="D123" s="36"/>
      <c r="E123" s="37" t="s">
        <v>74</v>
      </c>
      <c r="F123" s="36"/>
      <c r="G123" s="39">
        <v>1000</v>
      </c>
      <c r="H123" s="36"/>
      <c r="I123" s="39">
        <v>15965</v>
      </c>
      <c r="J123" t="s">
        <v>100</v>
      </c>
    </row>
    <row r="124" spans="1:10" x14ac:dyDescent="0.3">
      <c r="A124" s="41">
        <v>43418</v>
      </c>
      <c r="B124" s="42"/>
      <c r="C124" s="40">
        <v>43418</v>
      </c>
      <c r="D124" s="42"/>
      <c r="E124" s="43" t="s">
        <v>75</v>
      </c>
      <c r="F124" s="42"/>
      <c r="G124" s="45">
        <v>1500</v>
      </c>
      <c r="H124" s="42"/>
      <c r="I124" s="45">
        <v>14965</v>
      </c>
      <c r="J124" t="s">
        <v>101</v>
      </c>
    </row>
    <row r="125" spans="1:10" x14ac:dyDescent="0.3">
      <c r="A125" s="35">
        <v>43418</v>
      </c>
      <c r="B125" s="36"/>
      <c r="C125" s="34">
        <v>43418</v>
      </c>
      <c r="D125" s="36"/>
      <c r="E125" s="37" t="s">
        <v>76</v>
      </c>
      <c r="F125" s="36"/>
      <c r="G125" s="39">
        <v>2000</v>
      </c>
      <c r="H125" s="36"/>
      <c r="I125" s="39">
        <v>13465</v>
      </c>
      <c r="J125" t="s">
        <v>80</v>
      </c>
    </row>
    <row r="126" spans="1:10" x14ac:dyDescent="0.3">
      <c r="A126" s="41">
        <v>43418</v>
      </c>
      <c r="B126" s="42"/>
      <c r="C126" s="40">
        <v>43418</v>
      </c>
      <c r="D126" s="42"/>
      <c r="E126" s="43" t="s">
        <v>77</v>
      </c>
      <c r="F126" s="42"/>
      <c r="G126" s="45">
        <v>1800</v>
      </c>
      <c r="H126" s="42"/>
      <c r="I126" s="45">
        <v>11465</v>
      </c>
      <c r="J126" t="s">
        <v>102</v>
      </c>
    </row>
    <row r="127" spans="1:10" x14ac:dyDescent="0.3">
      <c r="A127" s="35">
        <v>43418</v>
      </c>
      <c r="B127" s="36"/>
      <c r="C127" s="34">
        <v>43418</v>
      </c>
      <c r="D127" s="36"/>
      <c r="E127" s="37" t="s">
        <v>78</v>
      </c>
      <c r="F127" s="36"/>
      <c r="G127" s="39">
        <v>2000</v>
      </c>
      <c r="H127" s="36"/>
      <c r="I127" s="39">
        <v>9665</v>
      </c>
      <c r="J127" t="s">
        <v>102</v>
      </c>
    </row>
    <row r="128" spans="1:10" x14ac:dyDescent="0.3">
      <c r="A128" s="41">
        <v>43418</v>
      </c>
      <c r="B128" s="42"/>
      <c r="C128" s="40">
        <v>43418</v>
      </c>
      <c r="D128" s="42"/>
      <c r="E128" s="43" t="s">
        <v>79</v>
      </c>
      <c r="F128" s="42"/>
      <c r="G128" s="45">
        <v>1500</v>
      </c>
      <c r="H128" s="42"/>
      <c r="I128" s="45">
        <v>7665</v>
      </c>
      <c r="J128" t="s">
        <v>102</v>
      </c>
    </row>
    <row r="129" spans="1:11" x14ac:dyDescent="0.3">
      <c r="A129" s="35">
        <v>43410</v>
      </c>
      <c r="B129" s="36"/>
      <c r="C129" s="34">
        <v>43410</v>
      </c>
      <c r="D129" s="36"/>
      <c r="E129" s="37" t="s">
        <v>80</v>
      </c>
      <c r="F129" s="36"/>
      <c r="G129" s="38">
        <v>500</v>
      </c>
      <c r="H129" s="36"/>
      <c r="I129" s="39">
        <v>6165</v>
      </c>
      <c r="J129" t="s">
        <v>102</v>
      </c>
    </row>
    <row r="130" spans="1:11" x14ac:dyDescent="0.3">
      <c r="A130" s="41">
        <v>43408</v>
      </c>
      <c r="B130" s="42"/>
      <c r="C130" s="40">
        <v>43408</v>
      </c>
      <c r="D130" s="42"/>
      <c r="E130" s="43" t="s">
        <v>81</v>
      </c>
      <c r="F130" s="42"/>
      <c r="G130" s="44">
        <v>15</v>
      </c>
      <c r="H130" s="42"/>
      <c r="I130" s="45">
        <v>5665</v>
      </c>
      <c r="J130" t="s">
        <v>102</v>
      </c>
    </row>
    <row r="131" spans="1:11" x14ac:dyDescent="0.3">
      <c r="A131" s="35">
        <v>43408</v>
      </c>
      <c r="B131" s="36"/>
      <c r="C131" s="34">
        <v>43408</v>
      </c>
      <c r="D131" s="36"/>
      <c r="E131" s="37" t="s">
        <v>82</v>
      </c>
      <c r="F131" s="36"/>
      <c r="G131" s="38">
        <v>55</v>
      </c>
      <c r="H131" s="36"/>
      <c r="I131" s="39">
        <v>5650</v>
      </c>
      <c r="J131" t="s">
        <v>102</v>
      </c>
    </row>
    <row r="132" spans="1:11" x14ac:dyDescent="0.3">
      <c r="A132" s="41">
        <v>43408</v>
      </c>
      <c r="B132" s="42"/>
      <c r="C132" s="40">
        <v>43408</v>
      </c>
      <c r="D132" s="42"/>
      <c r="E132" s="43" t="s">
        <v>83</v>
      </c>
      <c r="F132" s="42"/>
      <c r="G132" s="44">
        <v>15</v>
      </c>
      <c r="H132" s="42"/>
      <c r="I132" s="45">
        <v>5595</v>
      </c>
      <c r="J132" t="s">
        <v>102</v>
      </c>
    </row>
    <row r="133" spans="1:11" x14ac:dyDescent="0.3">
      <c r="A133" s="35">
        <v>43408</v>
      </c>
      <c r="B133" s="36"/>
      <c r="C133" s="34">
        <v>43408</v>
      </c>
      <c r="D133" s="36"/>
      <c r="E133" s="37" t="s">
        <v>81</v>
      </c>
      <c r="F133" s="36"/>
      <c r="G133" s="38">
        <v>5</v>
      </c>
      <c r="H133" s="36"/>
      <c r="I133" s="39">
        <v>5580</v>
      </c>
      <c r="J133" t="s">
        <v>102</v>
      </c>
    </row>
    <row r="134" spans="1:11" x14ac:dyDescent="0.3">
      <c r="A134" s="41">
        <v>43407</v>
      </c>
      <c r="B134" s="42"/>
      <c r="C134" s="40">
        <v>43407</v>
      </c>
      <c r="D134" s="42"/>
      <c r="E134" s="43" t="s">
        <v>84</v>
      </c>
      <c r="F134" s="42"/>
      <c r="G134" s="44">
        <v>20</v>
      </c>
      <c r="H134" s="42"/>
      <c r="I134" s="45">
        <v>5575</v>
      </c>
      <c r="J134" t="s">
        <v>102</v>
      </c>
    </row>
    <row r="135" spans="1:11" x14ac:dyDescent="0.3">
      <c r="A135" s="35">
        <v>43407</v>
      </c>
      <c r="B135" s="36"/>
      <c r="C135" s="34">
        <v>43407</v>
      </c>
      <c r="D135" s="36"/>
      <c r="E135" s="37" t="s">
        <v>85</v>
      </c>
      <c r="F135" s="36"/>
      <c r="G135" s="38">
        <v>10</v>
      </c>
      <c r="H135" s="36"/>
      <c r="I135" s="39">
        <v>5555</v>
      </c>
      <c r="J135" t="s">
        <v>102</v>
      </c>
    </row>
    <row r="136" spans="1:11" x14ac:dyDescent="0.3">
      <c r="A136" s="41">
        <v>43407</v>
      </c>
      <c r="B136" s="42"/>
      <c r="C136" s="40">
        <v>43407</v>
      </c>
      <c r="D136" s="42"/>
      <c r="E136" s="43" t="s">
        <v>75</v>
      </c>
      <c r="F136" s="42"/>
      <c r="G136" s="44">
        <v>20</v>
      </c>
      <c r="H136" s="42"/>
      <c r="I136" s="45">
        <v>5545</v>
      </c>
      <c r="J136" t="s">
        <v>102</v>
      </c>
    </row>
    <row r="137" spans="1:11" x14ac:dyDescent="0.3">
      <c r="A137" s="35">
        <v>43407</v>
      </c>
      <c r="B137" s="36"/>
      <c r="C137" s="34">
        <v>43407</v>
      </c>
      <c r="D137" s="36"/>
      <c r="E137" s="37" t="s">
        <v>78</v>
      </c>
      <c r="F137" s="36"/>
      <c r="G137" s="38">
        <v>50</v>
      </c>
      <c r="H137" s="36"/>
      <c r="I137" s="39">
        <v>5525</v>
      </c>
      <c r="J137" t="s">
        <v>102</v>
      </c>
    </row>
    <row r="138" spans="1:11" x14ac:dyDescent="0.3">
      <c r="A138" s="41">
        <v>43407</v>
      </c>
      <c r="B138" s="42"/>
      <c r="C138" s="40">
        <v>43407</v>
      </c>
      <c r="D138" s="42"/>
      <c r="E138" s="43" t="s">
        <v>77</v>
      </c>
      <c r="F138" s="42"/>
      <c r="G138" s="44">
        <v>10</v>
      </c>
      <c r="H138" s="42"/>
      <c r="I138" s="45">
        <v>5475</v>
      </c>
      <c r="J138" t="s">
        <v>103</v>
      </c>
    </row>
    <row r="139" spans="1:11" x14ac:dyDescent="0.3">
      <c r="A139" s="35">
        <v>43407</v>
      </c>
      <c r="B139" s="36"/>
      <c r="C139" s="34">
        <v>43407</v>
      </c>
      <c r="D139" s="36"/>
      <c r="E139" s="37" t="s">
        <v>82</v>
      </c>
      <c r="F139" s="36"/>
      <c r="G139" s="38">
        <v>35</v>
      </c>
      <c r="H139" s="36"/>
      <c r="I139" s="39">
        <v>5465</v>
      </c>
      <c r="J139" t="s">
        <v>102</v>
      </c>
    </row>
    <row r="140" spans="1:11" x14ac:dyDescent="0.3">
      <c r="A140" s="41">
        <v>43407</v>
      </c>
      <c r="B140" s="42"/>
      <c r="C140" s="40">
        <v>43407</v>
      </c>
      <c r="D140" s="42"/>
      <c r="E140" s="43" t="s">
        <v>70</v>
      </c>
      <c r="F140" s="42"/>
      <c r="G140" s="44">
        <v>10</v>
      </c>
      <c r="H140" s="42"/>
      <c r="I140" s="45">
        <v>5430</v>
      </c>
      <c r="J140" t="s">
        <v>102</v>
      </c>
    </row>
    <row r="141" spans="1:11" x14ac:dyDescent="0.3">
      <c r="A141" s="35">
        <v>43407</v>
      </c>
      <c r="B141" s="36"/>
      <c r="C141" s="34">
        <v>43407</v>
      </c>
      <c r="D141" s="36"/>
      <c r="E141" s="37" t="s">
        <v>70</v>
      </c>
      <c r="F141" s="36"/>
      <c r="G141" s="38">
        <v>20</v>
      </c>
      <c r="H141" s="36"/>
      <c r="I141" s="39">
        <v>5420</v>
      </c>
      <c r="J141" t="s">
        <v>102</v>
      </c>
    </row>
    <row r="142" spans="1:11" x14ac:dyDescent="0.3">
      <c r="A142" s="41">
        <v>43406</v>
      </c>
      <c r="B142" s="42"/>
      <c r="C142" s="40">
        <v>43406</v>
      </c>
      <c r="D142" s="42"/>
      <c r="E142" s="43" t="s">
        <v>86</v>
      </c>
      <c r="F142" s="42"/>
      <c r="G142" s="44">
        <v>100</v>
      </c>
      <c r="H142" s="42"/>
      <c r="I142" s="45">
        <v>5400</v>
      </c>
      <c r="J142" t="s">
        <v>102</v>
      </c>
    </row>
    <row r="143" spans="1:11" x14ac:dyDescent="0.3">
      <c r="A143" s="35">
        <v>43406</v>
      </c>
      <c r="B143" s="36"/>
      <c r="C143" s="34">
        <v>43406</v>
      </c>
      <c r="D143" s="36"/>
      <c r="E143" s="37" t="s">
        <v>87</v>
      </c>
      <c r="F143" s="36"/>
      <c r="G143" s="39">
        <v>-2500</v>
      </c>
      <c r="H143" s="36"/>
      <c r="I143" s="39">
        <v>5300</v>
      </c>
      <c r="J143" t="s">
        <v>104</v>
      </c>
      <c r="K143">
        <v>14</v>
      </c>
    </row>
    <row r="144" spans="1:11" x14ac:dyDescent="0.3">
      <c r="A144" s="41">
        <v>43405</v>
      </c>
      <c r="B144" s="42"/>
      <c r="C144" s="40">
        <v>43405</v>
      </c>
      <c r="D144" s="42"/>
      <c r="E144" s="43" t="s">
        <v>88</v>
      </c>
      <c r="F144" s="42"/>
      <c r="G144" s="44">
        <v>600</v>
      </c>
      <c r="H144" s="42"/>
      <c r="I144" s="45">
        <v>7800</v>
      </c>
      <c r="J144" t="s">
        <v>95</v>
      </c>
    </row>
    <row r="145" spans="1:10" x14ac:dyDescent="0.3">
      <c r="A145" s="35">
        <v>43405</v>
      </c>
      <c r="B145" s="36"/>
      <c r="C145" s="34">
        <v>43405</v>
      </c>
      <c r="D145" s="36"/>
      <c r="E145" s="37" t="s">
        <v>86</v>
      </c>
      <c r="F145" s="36"/>
      <c r="G145" s="38">
        <v>500</v>
      </c>
      <c r="H145" s="36"/>
      <c r="I145" s="39">
        <v>7200</v>
      </c>
      <c r="J145" t="s">
        <v>103</v>
      </c>
    </row>
    <row r="146" spans="1:10" x14ac:dyDescent="0.3">
      <c r="A146" s="41">
        <v>43404</v>
      </c>
      <c r="B146" s="42"/>
      <c r="C146" s="40">
        <v>43404</v>
      </c>
      <c r="D146" s="42"/>
      <c r="E146" s="43" t="s">
        <v>76</v>
      </c>
      <c r="F146" s="42"/>
      <c r="G146" s="44">
        <v>530</v>
      </c>
      <c r="H146" s="42"/>
      <c r="I146" s="45">
        <v>6700</v>
      </c>
      <c r="J146" t="s">
        <v>90</v>
      </c>
    </row>
    <row r="147" spans="1:10" x14ac:dyDescent="0.3">
      <c r="A147" s="35">
        <v>43404</v>
      </c>
      <c r="B147" s="36"/>
      <c r="C147" s="34">
        <v>43404</v>
      </c>
      <c r="D147" s="36"/>
      <c r="E147" s="37" t="s">
        <v>74</v>
      </c>
      <c r="F147" s="36"/>
      <c r="G147" s="38">
        <v>600</v>
      </c>
      <c r="H147" s="36"/>
      <c r="I147" s="39">
        <v>6170</v>
      </c>
      <c r="J147" t="s">
        <v>97</v>
      </c>
    </row>
    <row r="148" spans="1:10" x14ac:dyDescent="0.3">
      <c r="A148" s="41">
        <v>43404</v>
      </c>
      <c r="B148" s="42"/>
      <c r="C148" s="40">
        <v>43404</v>
      </c>
      <c r="D148" s="42"/>
      <c r="E148" s="43" t="s">
        <v>89</v>
      </c>
      <c r="F148" s="42"/>
      <c r="G148" s="44">
        <v>600</v>
      </c>
      <c r="H148" s="42"/>
      <c r="I148" s="45">
        <v>5570</v>
      </c>
      <c r="J148" t="s">
        <v>92</v>
      </c>
    </row>
    <row r="149" spans="1:10" x14ac:dyDescent="0.3">
      <c r="A149" s="35">
        <v>43404</v>
      </c>
      <c r="B149" s="36"/>
      <c r="C149" s="34">
        <v>43404</v>
      </c>
      <c r="D149" s="36"/>
      <c r="E149" s="37" t="s">
        <v>78</v>
      </c>
      <c r="F149" s="36"/>
      <c r="G149" s="38">
        <v>600</v>
      </c>
      <c r="H149" s="36"/>
      <c r="I149" s="39">
        <v>4970</v>
      </c>
      <c r="J149" t="s">
        <v>100</v>
      </c>
    </row>
    <row r="150" spans="1:10" x14ac:dyDescent="0.3">
      <c r="A150" s="41">
        <v>43404</v>
      </c>
      <c r="B150" s="42"/>
      <c r="C150" s="40">
        <v>43404</v>
      </c>
      <c r="D150" s="42"/>
      <c r="E150" s="43" t="s">
        <v>73</v>
      </c>
      <c r="F150" s="42"/>
      <c r="G150" s="44">
        <v>600</v>
      </c>
      <c r="H150" s="42"/>
      <c r="I150" s="45">
        <v>4370</v>
      </c>
      <c r="J150" t="s">
        <v>96</v>
      </c>
    </row>
    <row r="151" spans="1:10" x14ac:dyDescent="0.3">
      <c r="A151" s="35">
        <v>43404</v>
      </c>
      <c r="B151" s="36"/>
      <c r="C151" s="34">
        <v>43404</v>
      </c>
      <c r="D151" s="36"/>
      <c r="E151" s="37" t="s">
        <v>75</v>
      </c>
      <c r="F151" s="36"/>
      <c r="G151" s="38">
        <v>600</v>
      </c>
      <c r="H151" s="36"/>
      <c r="I151" s="39">
        <v>3770</v>
      </c>
      <c r="J151" t="s">
        <v>98</v>
      </c>
    </row>
    <row r="152" spans="1:10" x14ac:dyDescent="0.3">
      <c r="A152" s="41">
        <v>43404</v>
      </c>
      <c r="B152" s="42"/>
      <c r="C152" s="40">
        <v>43404</v>
      </c>
      <c r="D152" s="42"/>
      <c r="E152" s="43" t="s">
        <v>80</v>
      </c>
      <c r="F152" s="42"/>
      <c r="G152" s="44">
        <v>600</v>
      </c>
      <c r="H152" s="42"/>
      <c r="I152" s="45">
        <v>3170</v>
      </c>
      <c r="J152" t="s">
        <v>80</v>
      </c>
    </row>
    <row r="153" spans="1:10" x14ac:dyDescent="0.3">
      <c r="A153" s="35">
        <v>43404</v>
      </c>
      <c r="B153" s="36"/>
      <c r="C153" s="34">
        <v>43404</v>
      </c>
      <c r="D153" s="36"/>
      <c r="E153" s="37" t="s">
        <v>90</v>
      </c>
      <c r="F153" s="36"/>
      <c r="G153" s="38">
        <v>70</v>
      </c>
      <c r="H153" s="36"/>
      <c r="I153" s="39">
        <v>2570</v>
      </c>
      <c r="J153" t="s">
        <v>90</v>
      </c>
    </row>
    <row r="154" spans="1:10" x14ac:dyDescent="0.3">
      <c r="A154" s="41">
        <v>43404</v>
      </c>
      <c r="B154" s="42"/>
      <c r="C154" s="40">
        <v>43404</v>
      </c>
      <c r="D154" s="42"/>
      <c r="E154" s="43" t="s">
        <v>77</v>
      </c>
      <c r="F154" s="42"/>
      <c r="G154" s="44">
        <v>600</v>
      </c>
      <c r="H154" s="42"/>
      <c r="I154" s="45">
        <v>2500</v>
      </c>
      <c r="J154" t="s">
        <v>99</v>
      </c>
    </row>
    <row r="155" spans="1:10" x14ac:dyDescent="0.3">
      <c r="A155" s="35">
        <v>43404</v>
      </c>
      <c r="B155" s="36"/>
      <c r="C155" s="34">
        <v>43404</v>
      </c>
      <c r="D155" s="36"/>
      <c r="E155" s="37" t="s">
        <v>79</v>
      </c>
      <c r="F155" s="36"/>
      <c r="G155" s="38">
        <v>600</v>
      </c>
      <c r="H155" s="36"/>
      <c r="I155" s="39">
        <v>1900</v>
      </c>
      <c r="J155" t="s">
        <v>101</v>
      </c>
    </row>
    <row r="156" spans="1:10" x14ac:dyDescent="0.3">
      <c r="A156" s="41">
        <v>43404</v>
      </c>
      <c r="B156" s="42"/>
      <c r="C156" s="40">
        <v>43404</v>
      </c>
      <c r="D156" s="42"/>
      <c r="E156" s="43" t="s">
        <v>91</v>
      </c>
      <c r="F156" s="42"/>
      <c r="G156" s="44">
        <v>700</v>
      </c>
      <c r="H156" s="42"/>
      <c r="I156" s="45">
        <v>1300</v>
      </c>
      <c r="J156" t="s">
        <v>104</v>
      </c>
    </row>
    <row r="157" spans="1:10" x14ac:dyDescent="0.3">
      <c r="A157" s="35">
        <v>43404</v>
      </c>
      <c r="B157" s="36"/>
      <c r="C157" s="34">
        <v>43404</v>
      </c>
      <c r="D157" s="36"/>
      <c r="E157" s="37" t="s">
        <v>70</v>
      </c>
      <c r="F157" s="36"/>
      <c r="G157" s="38">
        <v>600</v>
      </c>
      <c r="H157" s="36"/>
      <c r="I157" s="38">
        <v>600</v>
      </c>
      <c r="J157" t="s">
        <v>93</v>
      </c>
    </row>
  </sheetData>
  <hyperlinks>
    <hyperlink ref="A1" r:id="rId1" display="javascript:openHelpWindow('','http://www.handelsbanken.se/shb/Inet/ICentSv.nsf/Default/q45529328136C7DCBC12576E2004322C0?opendocument&amp;frame=0','500','500')" xr:uid="{6EEE2483-F844-4175-94FA-7C4B88CF0915}"/>
    <hyperlink ref="C1" r:id="rId2" display="javascript:openHelpWindow('','http://www.handelsbanken.se/shb/Inet/ICentSv.nsf/Default/q0983A0EBE3994B4AC12576E200434D76?opendocument&amp;frame=0','500','500')" xr:uid="{2387395E-33F0-4630-B27D-D1CC3B431364}"/>
    <hyperlink ref="A64" r:id="rId3" display="https://secure.handelsbanken.se/bb/seip/servlet/UASipko?&amp;random=199531" xr:uid="{3A5246A7-C041-4483-9C7F-5AEC43669747}"/>
    <hyperlink ref="A65" r:id="rId4" display="https://secure.handelsbanken.se/bb/seip/servlet/UASipko?&amp;random=199531" xr:uid="{73EAE91F-B2E7-4298-840A-7EEF4AE5A899}"/>
    <hyperlink ref="A66" r:id="rId5" display="https://secure.handelsbanken.se/bb/seip/servlet/UASipko?&amp;random=199531" xr:uid="{842F2AA0-48E3-4854-AA50-5FE39259F289}"/>
    <hyperlink ref="A67" r:id="rId6" display="https://secure.handelsbanken.se/bb/seip/servlet/UASipko?&amp;random=199531" xr:uid="{FFAAAA30-7B49-460B-898F-7C14F2138447}"/>
    <hyperlink ref="A68" r:id="rId7" display="https://secure.handelsbanken.se/bb/seip/servlet/UASipko?&amp;random=199531" xr:uid="{0EA5C57E-C429-4B36-AA2F-5A29D213E4E8}"/>
    <hyperlink ref="A69" r:id="rId8" display="https://secure.handelsbanken.se/bb/seip/servlet/UASipko?&amp;random=199531" xr:uid="{8A13F1F7-52E1-4A6E-B36D-9694E23B4C2F}"/>
    <hyperlink ref="A70" r:id="rId9" display="https://secure.handelsbanken.se/bb/seip/servlet/UASipko?&amp;random=199531" xr:uid="{5F1D5379-D7D2-4006-A739-0C0A130439D7}"/>
    <hyperlink ref="A71" r:id="rId10" display="https://secure.handelsbanken.se/bb/seip/servlet/UASipko?&amp;random=199531" xr:uid="{41F0C7C2-EFFC-4241-809F-CCE46660E5E0}"/>
    <hyperlink ref="A72" r:id="rId11" display="https://secure.handelsbanken.se/bb/seip/servlet/UASipko?&amp;random=199531" xr:uid="{15A31C42-AF97-482E-8DFB-252468788E9C}"/>
    <hyperlink ref="A73" r:id="rId12" display="https://secure.handelsbanken.se/bb/seip/servlet/UASipko?&amp;random=199531" xr:uid="{2FC1881D-DAF0-46D2-B85D-25A8FACB8878}"/>
    <hyperlink ref="A74" r:id="rId13" display="https://secure.handelsbanken.se/bb/seip/servlet/UASipko?&amp;random=199531" xr:uid="{AB997836-906F-4D88-8305-9B89827F9CCA}"/>
    <hyperlink ref="A75" r:id="rId14" display="https://secure.handelsbanken.se/bb/seip/servlet/UASipko?&amp;random=199531" xr:uid="{FA6F4D81-EDA7-4CBE-98FE-4593A0647F8C}"/>
    <hyperlink ref="A76" r:id="rId15" display="https://secure.handelsbanken.se/bb/seip/servlet/UASipko?&amp;random=199531" xr:uid="{8156C662-C304-40BC-B4B1-BD7AE39E2D56}"/>
    <hyperlink ref="A77" r:id="rId16" display="https://secure.handelsbanken.se/bb/seip/servlet/UASipko?&amp;random=199531" xr:uid="{51F7440C-53A2-45F9-A725-3DFFEE159401}"/>
    <hyperlink ref="A78" r:id="rId17" display="https://secure.handelsbanken.se/bb/seip/servlet/UASipko?&amp;random=199531" xr:uid="{79A2B9EF-1A72-43AB-BE68-9EE19B58A5F5}"/>
    <hyperlink ref="A79" r:id="rId18" display="https://secure.handelsbanken.se/bb/seip/servlet/UASipko?&amp;random=199531" xr:uid="{A4BD0F41-A7AB-4E5F-8E0C-AD690F35563A}"/>
    <hyperlink ref="A80" r:id="rId19" display="https://secure.handelsbanken.se/bb/seip/servlet/UASipko?&amp;random=199531" xr:uid="{D3746BD0-8161-46DD-919D-3CDEBC206A94}"/>
    <hyperlink ref="A81" r:id="rId20" display="https://secure.handelsbanken.se/bb/seip/servlet/UASipko?&amp;random=199531" xr:uid="{1CDDFCF3-DD68-4A12-AB84-1B9DBD7FE879}"/>
    <hyperlink ref="A82" r:id="rId21" display="https://secure.handelsbanken.se/bb/seip/servlet/UASipko?&amp;random=199531" xr:uid="{D71C4751-85B8-49EF-9AD2-30163E23203C}"/>
    <hyperlink ref="A83" r:id="rId22" display="https://secure.handelsbanken.se/bb/seip/servlet/UASipko?&amp;random=199531" xr:uid="{1F8C0171-B1F8-4D5F-B777-51C438B7068F}"/>
    <hyperlink ref="A84" r:id="rId23" display="https://secure.handelsbanken.se/bb/seip/servlet/UASipko?&amp;random=199531" xr:uid="{8891305F-E1FA-40FA-831B-1AB608124D5D}"/>
    <hyperlink ref="A85" r:id="rId24" display="https://secure.handelsbanken.se/bb/seip/servlet/UASipko?&amp;random=199531" xr:uid="{44552BFB-B760-4F4E-B187-8CDC1E07F5DC}"/>
    <hyperlink ref="A86" r:id="rId25" display="https://secure.handelsbanken.se/bb/seip/servlet/UASipko?&amp;random=199531" xr:uid="{9C342631-A023-49B8-A0A8-51B3A5CB1A54}"/>
    <hyperlink ref="A87" r:id="rId26" display="https://secure.handelsbanken.se/bb/seip/servlet/UASipko?&amp;random=199531" xr:uid="{FC3C62DC-EF62-4137-A7F6-FCB74EF96A65}"/>
    <hyperlink ref="A88" r:id="rId27" display="https://secure.handelsbanken.se/bb/seip/servlet/UASipko?&amp;random=199531" xr:uid="{D523C8AC-61F8-441D-A36F-60869B120CB4}"/>
    <hyperlink ref="A89" r:id="rId28" display="https://secure.handelsbanken.se/bb/seip/servlet/UASipko?&amp;random=199531" xr:uid="{54164764-E743-4977-8566-2BEA1B5A3BE8}"/>
    <hyperlink ref="A90" r:id="rId29" display="https://secure.handelsbanken.se/bb/seip/servlet/UASipko?&amp;random=199531" xr:uid="{D09C74AC-E51D-4706-953E-8732BA670BA1}"/>
    <hyperlink ref="A91" r:id="rId30" display="https://secure.handelsbanken.se/bb/seip/servlet/UASipko?&amp;random=199531" xr:uid="{B9B75AD2-EF91-42C7-8585-FBB1F35590D2}"/>
    <hyperlink ref="A92" r:id="rId31" display="https://secure.handelsbanken.se/bb/seip/servlet/UASipko?&amp;random=199531" xr:uid="{CB0F506C-2340-4E0B-958E-9EC43BC25B14}"/>
    <hyperlink ref="A93" r:id="rId32" display="https://secure.handelsbanken.se/bb/seip/servlet/UASipko?&amp;random=199531" xr:uid="{950447B7-1BD8-4838-8DA9-D545975E3ECF}"/>
    <hyperlink ref="A94" r:id="rId33" display="https://secure.handelsbanken.se/bb/seip/servlet/UASipko?&amp;random=199531" xr:uid="{12E7ACB6-A9FD-4D61-AEDD-3CA5EA042A00}"/>
    <hyperlink ref="A95" r:id="rId34" display="https://secure.handelsbanken.se/bb/seip/servlet/UASipko?&amp;random=199531" xr:uid="{C6F31910-7BB9-4F6F-BBFC-842015A8B161}"/>
    <hyperlink ref="A96" r:id="rId35" display="https://secure.handelsbanken.se/bb/seip/servlet/UASipko?&amp;random=199531" xr:uid="{1B0D295C-7725-4716-801C-9F5802E9DA2C}"/>
    <hyperlink ref="A97" r:id="rId36" display="https://secure.handelsbanken.se/bb/seip/servlet/UASipko?&amp;random=199531" xr:uid="{81C37D96-3612-40F3-88D2-E782F7790EC2}"/>
    <hyperlink ref="A98" r:id="rId37" display="https://secure.handelsbanken.se/bb/seip/servlet/UASipko?&amp;random=199531" xr:uid="{27BCE6BF-3B78-4B0E-BDF5-81A73A358F59}"/>
    <hyperlink ref="A99" r:id="rId38" display="https://secure.handelsbanken.se/bb/seip/servlet/UASipko?&amp;random=199531" xr:uid="{FEACA27F-00A6-4CDF-9E8B-3388598755B9}"/>
    <hyperlink ref="A100" r:id="rId39" display="https://secure.handelsbanken.se/bb/seip/servlet/UASipko?&amp;random=199531" xr:uid="{62BE94B9-7635-456D-BF79-F649B7A45BD4}"/>
    <hyperlink ref="A101" r:id="rId40" display="https://secure.handelsbanken.se/bb/seip/servlet/UASipko?&amp;random=199531" xr:uid="{19D318BF-425B-44AB-9CEF-130C0E9BFF64}"/>
    <hyperlink ref="A102" r:id="rId41" display="https://secure.handelsbanken.se/bb/seip/servlet/UASipko?&amp;random=199531" xr:uid="{6FC85DD2-4536-41A9-BE06-FE3B7BCA4A61}"/>
    <hyperlink ref="A103" r:id="rId42" display="https://secure.handelsbanken.se/bb/seip/servlet/UASipko?&amp;random=199531" xr:uid="{06FDFDF4-B232-4178-9ABE-F70FE55E5CFD}"/>
    <hyperlink ref="A104" r:id="rId43" display="https://secure.handelsbanken.se/bb/seip/servlet/UASipko?&amp;random=199531" xr:uid="{CC10D486-29F6-4C15-B49A-BB81BF1EB767}"/>
    <hyperlink ref="A105" r:id="rId44" display="https://secure.handelsbanken.se/bb/seip/servlet/UASipko?&amp;random=199531" xr:uid="{71E52DD1-E6D3-423E-9786-DAE46DEB86D5}"/>
    <hyperlink ref="A106" r:id="rId45" display="https://secure.handelsbanken.se/bb/seip/servlet/UASipko?&amp;random=199531" xr:uid="{7D64C5AD-FC29-4997-87DD-5ED08AABFDBE}"/>
    <hyperlink ref="A107" r:id="rId46" display="https://secure.handelsbanken.se/bb/seip/servlet/UASipko?&amp;random=199531" xr:uid="{4C13D8DF-BF8B-4707-8C4D-FF00F82E2FA6}"/>
    <hyperlink ref="A108" r:id="rId47" display="https://secure.handelsbanken.se/bb/seip/servlet/UASipko?&amp;random=199531" xr:uid="{90D9E961-17FB-4417-89F2-03F0E3539CAD}"/>
    <hyperlink ref="A109" r:id="rId48" display="https://secure.handelsbanken.se/bb/seip/servlet/UASipko?&amp;random=199531" xr:uid="{9659A87D-A903-4714-BFB5-328C88A8306E}"/>
    <hyperlink ref="A110" r:id="rId49" display="https://secure.handelsbanken.se/bb/seip/servlet/UASipko?&amp;random=199531" xr:uid="{5BACDDCC-FDA8-4351-8E2B-CA7F3B1CFA28}"/>
    <hyperlink ref="A111" r:id="rId50" display="https://secure.handelsbanken.se/bb/seip/servlet/UASipko?&amp;random=199531" xr:uid="{F2078B47-1529-4175-8C21-0FB16CDDB06F}"/>
    <hyperlink ref="A112" r:id="rId51" display="https://secure.handelsbanken.se/bb/seip/servlet/UASipko?&amp;random=199531" xr:uid="{F7AC0745-AC78-4A03-9A3D-669916D21761}"/>
    <hyperlink ref="A113" r:id="rId52" display="https://secure.handelsbanken.se/bb/seip/servlet/UASipko?&amp;random=199531" xr:uid="{5E0D4E37-9FAA-46B9-A516-9D6EF078ABE6}"/>
    <hyperlink ref="A114" r:id="rId53" display="https://secure.handelsbanken.se/bb/seip/servlet/UASipko?&amp;random=199531" xr:uid="{647A786D-2C4D-4A86-B759-4BEF95D95D8E}"/>
    <hyperlink ref="A115" r:id="rId54" display="https://secure.handelsbanken.se/bb/seip/servlet/UASipko?&amp;random=199531" xr:uid="{ED40FB95-F869-43AA-B0F5-4176A351DB62}"/>
    <hyperlink ref="A116" r:id="rId55" display="https://secure.handelsbanken.se/bb/seip/servlet/UASipko?&amp;random=199531" xr:uid="{7ECEC9A0-CFA2-4A68-AE7E-8DDF8D5AF3C3}"/>
    <hyperlink ref="A117" r:id="rId56" display="https://secure.handelsbanken.se/bb/seip/servlet/UASipko?&amp;random=199531" xr:uid="{D2495125-C777-4CBC-8B80-F34803577F70}"/>
    <hyperlink ref="A118" r:id="rId57" display="https://secure.handelsbanken.se/bb/seip/servlet/UASipko?&amp;random=199531" xr:uid="{311CA282-1DF7-44E0-ABCC-4D9900EBFBD9}"/>
    <hyperlink ref="A119" r:id="rId58" display="https://secure.handelsbanken.se/bb/seip/servlet/UASipko?&amp;random=199531" xr:uid="{FD474BDD-F730-4D80-B1A2-7F256297ABDD}"/>
    <hyperlink ref="A120" r:id="rId59" display="https://secure.handelsbanken.se/bb/seip/servlet/UASipko?&amp;random=199531" xr:uid="{5B3693E6-207F-4758-9B36-2D04F38F5763}"/>
    <hyperlink ref="A121" r:id="rId60" display="https://secure.handelsbanken.se/bb/seip/servlet/UASipko?&amp;random=199531" xr:uid="{9B1CDE04-48AF-4DE6-A860-96C48AC4AAAF}"/>
    <hyperlink ref="A122" r:id="rId61" display="https://secure.handelsbanken.se/bb/seip/servlet/UASipko?&amp;random=199531" xr:uid="{F10E056A-4974-4761-AFA4-811430B7314C}"/>
    <hyperlink ref="A123" r:id="rId62" display="https://secure.handelsbanken.se/bb/seip/servlet/UASipko?&amp;random=199531" xr:uid="{6950F10C-FCEC-4DFE-A39C-9DD370E50932}"/>
    <hyperlink ref="A124" r:id="rId63" display="https://secure.handelsbanken.se/bb/seip/servlet/UASipko?&amp;random=199531" xr:uid="{55443B0F-41D4-4460-B64B-52AADB613795}"/>
    <hyperlink ref="A125" r:id="rId64" display="https://secure.handelsbanken.se/bb/seip/servlet/UASipko?&amp;random=199531" xr:uid="{AFFD43BD-AC59-44AD-ABD8-9EF3A6A449A1}"/>
    <hyperlink ref="A126" r:id="rId65" display="https://secure.handelsbanken.se/bb/seip/servlet/UASipko?&amp;random=199531" xr:uid="{B9CE7B97-BA06-44BC-86A4-5D1C13436E00}"/>
    <hyperlink ref="A127" r:id="rId66" display="https://secure.handelsbanken.se/bb/seip/servlet/UASipko?&amp;random=199531" xr:uid="{4803005C-D3A6-4A60-8B6F-A3142ABA7E23}"/>
    <hyperlink ref="A128" r:id="rId67" display="https://secure.handelsbanken.se/bb/seip/servlet/UASipko?&amp;random=199531" xr:uid="{6CFE3E39-C146-4464-AA37-1A5D2D20AEEE}"/>
    <hyperlink ref="A129" r:id="rId68" display="https://secure.handelsbanken.se/bb/seip/servlet/UASipko?&amp;random=199531" xr:uid="{4C39C432-2823-4001-8EA8-65DF8538E2F2}"/>
    <hyperlink ref="A130" r:id="rId69" display="https://secure.handelsbanken.se/bb/seip/servlet/UASipko?&amp;random=199531" xr:uid="{9BC69A85-821C-4193-8B33-405A18EB1F81}"/>
    <hyperlink ref="A131" r:id="rId70" display="https://secure.handelsbanken.se/bb/seip/servlet/UASipko?&amp;random=199531" xr:uid="{8D1CDBC6-35CA-4506-B0C7-ED095CE8B088}"/>
    <hyperlink ref="A132" r:id="rId71" display="https://secure.handelsbanken.se/bb/seip/servlet/UASipko?&amp;random=199531" xr:uid="{009C8E9E-9F26-401F-A39E-40D47DE4CBC1}"/>
    <hyperlink ref="A133" r:id="rId72" display="https://secure.handelsbanken.se/bb/seip/servlet/UASipko?&amp;random=199531" xr:uid="{07918D4F-76B0-4BEC-9573-DE2A27469081}"/>
    <hyperlink ref="A134" r:id="rId73" display="https://secure.handelsbanken.se/bb/seip/servlet/UASipko?&amp;random=199531" xr:uid="{5B3E45F1-DC13-47C3-99D5-C6001860DA19}"/>
    <hyperlink ref="A135" r:id="rId74" display="https://secure.handelsbanken.se/bb/seip/servlet/UASipko?&amp;random=199531" xr:uid="{782489EC-DA65-4E2F-AF52-095A7A15B465}"/>
    <hyperlink ref="A136" r:id="rId75" display="https://secure.handelsbanken.se/bb/seip/servlet/UASipko?&amp;random=199531" xr:uid="{59DA5C94-0753-40D0-B602-1D06C1143A51}"/>
    <hyperlink ref="A137" r:id="rId76" display="https://secure.handelsbanken.se/bb/seip/servlet/UASipko?&amp;random=199531" xr:uid="{A4170D95-D735-4468-A74D-0A46428FA933}"/>
    <hyperlink ref="A138" r:id="rId77" display="https://secure.handelsbanken.se/bb/seip/servlet/UASipko?&amp;random=199531" xr:uid="{0AF614C5-8057-41C4-B0E6-EF22D3908E1C}"/>
    <hyperlink ref="A139" r:id="rId78" display="https://secure.handelsbanken.se/bb/seip/servlet/UASipko?&amp;random=199531" xr:uid="{58252449-9493-4EA8-B25D-1969E1FB5EB5}"/>
    <hyperlink ref="A140" r:id="rId79" display="https://secure.handelsbanken.se/bb/seip/servlet/UASipko?&amp;random=199531" xr:uid="{84F5EFCC-BB46-4735-90DD-D02B1E9AAA59}"/>
    <hyperlink ref="A141" r:id="rId80" display="https://secure.handelsbanken.se/bb/seip/servlet/UASipko?&amp;random=199531" xr:uid="{C83EA219-8F73-4951-8864-8B5080D8D2E4}"/>
    <hyperlink ref="A142" r:id="rId81" display="https://secure.handelsbanken.se/bb/seip/servlet/UASipko?&amp;random=199531" xr:uid="{49D3B827-8F3D-439E-A31B-051E57D8F6CD}"/>
    <hyperlink ref="A143" r:id="rId82" display="https://secure.handelsbanken.se/bb/seip/servlet/UASipko?&amp;random=199531" xr:uid="{DA6B4C01-69ED-4F35-8A94-E9550C4819F9}"/>
    <hyperlink ref="A144" r:id="rId83" display="https://secure.handelsbanken.se/bb/seip/servlet/UASipko?&amp;random=199531" xr:uid="{96F6D9FE-DB6E-4CAE-9A49-0918A50B58FC}"/>
    <hyperlink ref="A145" r:id="rId84" display="https://secure.handelsbanken.se/bb/seip/servlet/UASipko?&amp;random=199531" xr:uid="{F334B5AF-384E-4984-86F9-FEBF2C455EAE}"/>
    <hyperlink ref="A146" r:id="rId85" display="https://secure.handelsbanken.se/bb/seip/servlet/UASipko?&amp;random=199531" xr:uid="{1DD9AB14-E583-4922-9722-D8FE412C96A6}"/>
    <hyperlink ref="A147" r:id="rId86" display="https://secure.handelsbanken.se/bb/seip/servlet/UASipko?&amp;random=199531" xr:uid="{E71D0A97-CD62-4449-A5B1-09FEA1C5151F}"/>
    <hyperlink ref="A148" r:id="rId87" display="https://secure.handelsbanken.se/bb/seip/servlet/UASipko?&amp;random=199531" xr:uid="{E45B5972-64FE-4C5A-9891-C622090E42FC}"/>
    <hyperlink ref="A149" r:id="rId88" display="https://secure.handelsbanken.se/bb/seip/servlet/UASipko?&amp;random=199531" xr:uid="{1DF21190-7BC9-4732-8160-D4A35C9B955E}"/>
    <hyperlink ref="A150" r:id="rId89" display="https://secure.handelsbanken.se/bb/seip/servlet/UASipko?&amp;random=199531" xr:uid="{7E754E13-54D5-403E-8519-3E7C8F9A11A9}"/>
    <hyperlink ref="A151" r:id="rId90" display="https://secure.handelsbanken.se/bb/seip/servlet/UASipko?&amp;random=199531" xr:uid="{85F53BA6-BC90-4CF5-BA00-09E4BB385EBD}"/>
    <hyperlink ref="A152" r:id="rId91" display="https://secure.handelsbanken.se/bb/seip/servlet/UASipko?&amp;random=199531" xr:uid="{960A167F-EBAB-40C3-BA23-C8F97664A5EB}"/>
    <hyperlink ref="A153" r:id="rId92" display="https://secure.handelsbanken.se/bb/seip/servlet/UASipko?&amp;random=199531" xr:uid="{99AE0F29-7FB2-4DF0-902E-6F9ACF852746}"/>
    <hyperlink ref="A154" r:id="rId93" display="https://secure.handelsbanken.se/bb/seip/servlet/UASipko?&amp;random=199531" xr:uid="{EA06916B-8B5B-4F0F-916A-2935AE1D2B40}"/>
    <hyperlink ref="A155" r:id="rId94" display="https://secure.handelsbanken.se/bb/seip/servlet/UASipko?&amp;random=199531" xr:uid="{419CBACB-D6AB-4B1C-9A27-586E9A7707FD}"/>
    <hyperlink ref="A156" r:id="rId95" display="https://secure.handelsbanken.se/bb/seip/servlet/UASipko?&amp;random=199531" xr:uid="{5ECDA06D-4103-4A87-A0DA-09E397C256BC}"/>
    <hyperlink ref="A157" r:id="rId96" display="https://secure.handelsbanken.se/bb/seip/servlet/UASipko?&amp;random=199531" xr:uid="{A7AE41FC-51B3-4A71-B3D5-C7173DC5A6EA}"/>
    <hyperlink ref="A63" r:id="rId97" display="https://secure.handelsbanken.se/bb/seip/servlet/UASipko?&amp;random=199531" xr:uid="{7D113CA4-705B-4B8E-8AEA-861D03682BFC}"/>
    <hyperlink ref="A62" r:id="rId98" display="https://secure.handelsbanken.se/bb/seip/servlet/UASipko?&amp;random=199531" xr:uid="{9F71A8D4-D50C-4075-9D6D-DF207475BFB1}"/>
    <hyperlink ref="A61" r:id="rId99" display="https://secure.handelsbanken.se/bb/seip/servlet/UASipko?&amp;random=199531" xr:uid="{A79C415B-0352-41FF-B438-82D42121318A}"/>
    <hyperlink ref="A60" r:id="rId100" display="https://secure.handelsbanken.se/bb/seip/servlet/UASipko?&amp;random=199531" xr:uid="{32447EA8-9D81-4002-AE9C-F01054DE3339}"/>
    <hyperlink ref="A59" r:id="rId101" display="https://secure.handelsbanken.se/bb/seip/servlet/UASipko?&amp;random=199531" xr:uid="{C0728B76-F9D5-478C-9D9F-3ED43B018738}"/>
    <hyperlink ref="A58" r:id="rId102" display="https://secure.handelsbanken.se/bb/seip/servlet/UASipko?&amp;random=199531" xr:uid="{AE4FCBF9-669C-4BA1-AB62-5590474A5966}"/>
    <hyperlink ref="A57" r:id="rId103" display="https://secure.handelsbanken.se/bb/seip/servlet/UASipko?&amp;random=199531" xr:uid="{5195AB7B-4F84-485F-A92C-33745F04CF3C}"/>
    <hyperlink ref="A56" r:id="rId104" display="https://secure.handelsbanken.se/bb/seip/servlet/UASipko?&amp;random=199531" xr:uid="{FC526C5F-C812-486F-B1DB-B913F1CA040E}"/>
    <hyperlink ref="A55" r:id="rId105" display="https://secure.handelsbanken.se/bb/seip/servlet/UASipko?&amp;random=199531" xr:uid="{CCC8D794-0005-42C1-972F-B5BD4EA9137F}"/>
    <hyperlink ref="A54" r:id="rId106" display="https://secure.handelsbanken.se/bb/seip/servlet/UASipko?&amp;random=199531" xr:uid="{10E8645B-3794-4A1A-BD13-DF171AF7A110}"/>
    <hyperlink ref="A53" r:id="rId107" display="https://secure.handelsbanken.se/bb/seip/servlet/UASipko?&amp;random=199531" xr:uid="{AC75350C-FE1B-4C83-9EB3-ECBA3A7036A7}"/>
    <hyperlink ref="A52" r:id="rId108" display="https://secure.handelsbanken.se/bb/seip/servlet/UASipko?&amp;random=199531" xr:uid="{27C086DF-AE2A-4A24-A6CD-F8CEC18497B1}"/>
    <hyperlink ref="A51" r:id="rId109" display="https://secure.handelsbanken.se/bb/seip/servlet/UASipko?&amp;random=199531" xr:uid="{1B138030-03BD-4846-AD43-8EB43F041981}"/>
    <hyperlink ref="A50" r:id="rId110" display="https://secure.handelsbanken.se/bb/seip/servlet/UASipko?&amp;random=199531" xr:uid="{05D00FC2-BC7C-43FC-ABC0-68103D8F06F4}"/>
    <hyperlink ref="A49" r:id="rId111" display="https://secure.handelsbanken.se/bb/seip/servlet/UASipko?&amp;random=199531" xr:uid="{4CC243F5-CD69-4AC2-AC05-BB9E343049EF}"/>
    <hyperlink ref="A48" r:id="rId112" display="https://secure.handelsbanken.se/bb/seip/servlet/UASipko?&amp;random=199531" xr:uid="{C4C7A046-6457-40F4-A86C-F2FE7C8C53FB}"/>
    <hyperlink ref="A47" r:id="rId113" display="https://secure.handelsbanken.se/bb/seip/servlet/UASipko?&amp;random=199531" xr:uid="{4B8B4513-19C7-4189-928A-B37062FE8EC2}"/>
    <hyperlink ref="A46" r:id="rId114" display="https://secure.handelsbanken.se/bb/seip/servlet/UASipko?&amp;random=199531" xr:uid="{B44BF9CB-E98A-4AE8-97A1-9DF8E1BDB33F}"/>
    <hyperlink ref="A45" r:id="rId115" display="https://secure.handelsbanken.se/bb/seip/servlet/UASipko?&amp;random=199531" xr:uid="{E36DB5D6-9096-4128-991D-E271A7183E44}"/>
    <hyperlink ref="A44" r:id="rId116" display="https://secure.handelsbanken.se/bb/seip/servlet/UASipko?&amp;random=199531" xr:uid="{E1255FF9-FC9E-4A5C-9017-78C9C7372332}"/>
    <hyperlink ref="A43" r:id="rId117" display="https://secure.handelsbanken.se/bb/seip/servlet/UASipko?&amp;random=199531" xr:uid="{3C8B2F99-AE8B-4545-AC3B-FCA53CFF68AB}"/>
    <hyperlink ref="A42" r:id="rId118" display="https://secure.handelsbanken.se/bb/seip/servlet/UASipko?&amp;random=199531" xr:uid="{41AC4CA7-3E50-4333-A7DB-93DFFC449D11}"/>
    <hyperlink ref="A41" r:id="rId119" display="https://secure.handelsbanken.se/bb/seip/servlet/UASipko?&amp;random=199531" xr:uid="{34E764C7-6B2F-4ACD-98AA-DD96ACBF63F7}"/>
    <hyperlink ref="A40" r:id="rId120" display="https://secure.handelsbanken.se/bb/seip/servlet/UASipko?&amp;random=199531" xr:uid="{2B648003-4829-4649-865E-BD184CE79D9B}"/>
    <hyperlink ref="A39" r:id="rId121" display="https://secure.handelsbanken.se/bb/seip/servlet/UASipko?&amp;random=199531" xr:uid="{46302A75-EEC0-4D66-8889-88BF5D6E2C1C}"/>
    <hyperlink ref="A38" r:id="rId122" display="https://secure.handelsbanken.se/bb/seip/servlet/UASipko?&amp;random=199531" xr:uid="{91C2F125-DF25-411C-AE68-8F6AE0D05CAD}"/>
    <hyperlink ref="A37" r:id="rId123" display="https://secure.handelsbanken.se/bb/seip/servlet/UASipko?&amp;random=199531" xr:uid="{D2EF799D-949C-41BA-8878-2649B2EA83F2}"/>
    <hyperlink ref="A36" r:id="rId124" display="https://secure.handelsbanken.se/bb/seip/servlet/UASipko?&amp;random=199531" xr:uid="{D047E940-404E-45AA-BD36-FC975A6D3402}"/>
    <hyperlink ref="A35" r:id="rId125" display="https://secure.handelsbanken.se/bb/seip/servlet/UASipko?&amp;random=199531" xr:uid="{654A3805-5323-4D7F-B607-76986728B166}"/>
    <hyperlink ref="A34" r:id="rId126" display="https://secure.handelsbanken.se/bb/seip/servlet/UASipko?&amp;random=199531" xr:uid="{F28E261A-0B61-40D1-AD4A-2FD9B227C77F}"/>
    <hyperlink ref="A33" r:id="rId127" display="https://secure.handelsbanken.se/bb/seip/servlet/UASipko?&amp;random=199531" xr:uid="{D00E296C-6C0A-4798-8DE7-D5D1470DA859}"/>
    <hyperlink ref="A2" r:id="rId128" display="https://secure.handelsbanken.se/bb/seip/servlet/UASipko?&amp;random=494346" xr:uid="{76F4A157-1E9A-4F93-96B3-B971C564AB4F}"/>
    <hyperlink ref="A3" r:id="rId129" display="https://secure.handelsbanken.se/bb/seip/servlet/UASipko?&amp;random=494346" xr:uid="{8F15563D-BC7D-40A7-986C-FA4DC04565C0}"/>
    <hyperlink ref="A4" r:id="rId130" display="https://secure.handelsbanken.se/bb/seip/servlet/UASipko?&amp;random=494346" xr:uid="{DE2D22E8-E1A3-4280-B561-1CE6CF03A61B}"/>
    <hyperlink ref="A5" r:id="rId131" display="https://secure.handelsbanken.se/bb/seip/servlet/UASipko?&amp;random=494346" xr:uid="{91357C93-0018-4018-9B27-71155C4A7D01}"/>
    <hyperlink ref="A6" r:id="rId132" display="https://secure.handelsbanken.se/bb/seip/servlet/UASipko?&amp;random=494346" xr:uid="{C88BA9D4-E440-4958-B5F4-6EA2B4B345C3}"/>
    <hyperlink ref="A7" r:id="rId133" display="https://secure.handelsbanken.se/bb/seip/servlet/UASipko?&amp;random=494346" xr:uid="{10052FB8-D9F2-4275-90D3-6501A5BA3417}"/>
    <hyperlink ref="A8" r:id="rId134" display="https://secure.handelsbanken.se/bb/seip/servlet/UASipko?&amp;random=494346" xr:uid="{047BFA28-61FB-412A-9029-EC53E20F46CF}"/>
    <hyperlink ref="A9" r:id="rId135" display="https://secure.handelsbanken.se/bb/seip/servlet/UASipko?&amp;random=494346" xr:uid="{780E3EF7-2358-4D90-9054-D28F1BE587A6}"/>
    <hyperlink ref="A10" r:id="rId136" display="https://secure.handelsbanken.se/bb/seip/servlet/UASipko?&amp;random=494346" xr:uid="{9EEE5A10-1518-4EDD-A8A3-AF1CC779670D}"/>
    <hyperlink ref="A11" r:id="rId137" display="https://secure.handelsbanken.se/bb/seip/servlet/UASipko?&amp;random=494346" xr:uid="{21301342-CEBA-45C1-B5D5-E006725BBD46}"/>
    <hyperlink ref="A12" r:id="rId138" display="https://secure.handelsbanken.se/bb/seip/servlet/UASipko?&amp;random=494346" xr:uid="{050D415B-79BC-443F-83C7-02EF2E638B5A}"/>
    <hyperlink ref="A13" r:id="rId139" display="https://secure.handelsbanken.se/bb/seip/servlet/UASipko?&amp;random=494346" xr:uid="{45253300-1EDF-40C6-8EC8-37AFFF95F181}"/>
    <hyperlink ref="A14" r:id="rId140" display="https://secure.handelsbanken.se/bb/seip/servlet/UASipko?&amp;random=494346" xr:uid="{4A338CB6-8B5B-42F2-8C57-0B0B3597B04E}"/>
    <hyperlink ref="A15" r:id="rId141" display="https://secure.handelsbanken.se/bb/seip/servlet/UASipko?&amp;random=494346" xr:uid="{44331604-5DC7-42BC-A727-9554B52F1E09}"/>
    <hyperlink ref="A16" r:id="rId142" display="https://secure.handelsbanken.se/bb/seip/servlet/UASipko?&amp;random=494346" xr:uid="{594F067A-00DB-4277-9FA3-8CAD33087C1D}"/>
    <hyperlink ref="A17" r:id="rId143" display="https://secure.handelsbanken.se/bb/seip/servlet/UASipko?&amp;random=494346" xr:uid="{786B4E6C-399D-4CB5-BC45-E4059D81987D}"/>
    <hyperlink ref="A18" r:id="rId144" display="https://secure.handelsbanken.se/bb/seip/servlet/UASipko?&amp;random=494346" xr:uid="{E2455226-7197-4595-867B-47047205482D}"/>
    <hyperlink ref="A19" r:id="rId145" display="https://secure.handelsbanken.se/bb/seip/servlet/UASipko?&amp;random=494346" xr:uid="{D37E94AF-F4CC-4439-ABAC-265848A5AD94}"/>
    <hyperlink ref="A20" r:id="rId146" display="https://secure.handelsbanken.se/bb/seip/servlet/UASipko?&amp;random=494346" xr:uid="{058D357B-4207-44F9-B37A-EBDFFB10A9B0}"/>
    <hyperlink ref="A21" r:id="rId147" display="https://secure.handelsbanken.se/bb/seip/servlet/UASipko?&amp;random=494346" xr:uid="{1F2E4A3D-5BAA-44A0-BA2E-FEEC65913BD8}"/>
    <hyperlink ref="A22" r:id="rId148" display="https://secure.handelsbanken.se/bb/seip/servlet/UASipko?&amp;random=494346" xr:uid="{982D1562-CF92-4B90-BBF6-77AB0E1EB7F4}"/>
    <hyperlink ref="A23" r:id="rId149" display="https://secure.handelsbanken.se/bb/seip/servlet/UASipko?&amp;random=494346" xr:uid="{20149085-8F67-4FB9-A7E8-C1B67BDA243B}"/>
    <hyperlink ref="A24" r:id="rId150" display="https://secure.handelsbanken.se/bb/seip/servlet/UASipko?&amp;random=494346" xr:uid="{5601E49F-7F1D-4C17-88A0-9C95E9B3175D}"/>
    <hyperlink ref="A25" r:id="rId151" display="https://secure.handelsbanken.se/bb/seip/servlet/UASipko?&amp;random=494346" xr:uid="{E976DF5F-3E37-4EEE-ABCF-A58D7E456527}"/>
    <hyperlink ref="A26" r:id="rId152" display="https://secure.handelsbanken.se/bb/seip/servlet/UASipko?&amp;random=494346" xr:uid="{89085183-AFFA-47B6-902E-65EF1792B0A1}"/>
    <hyperlink ref="A27" r:id="rId153" display="https://secure.handelsbanken.se/bb/seip/servlet/UASipko?&amp;random=494346" xr:uid="{52BBE626-A27B-41C3-A9D6-D0FA9FAFD932}"/>
    <hyperlink ref="A28" r:id="rId154" display="https://secure.handelsbanken.se/bb/seip/servlet/UASipko?&amp;random=494346" xr:uid="{5B2860C1-FFCC-4E6F-9AF7-8A76C61E28DA}"/>
    <hyperlink ref="A29" r:id="rId155" display="https://secure.handelsbanken.se/bb/seip/servlet/UASipko?&amp;random=494346" xr:uid="{BFB3336A-B5D8-4B87-B6F3-7C0605F8DD7E}"/>
    <hyperlink ref="A30" r:id="rId156" display="https://secure.handelsbanken.se/bb/seip/servlet/UASipko?&amp;random=494346" xr:uid="{4A9948F0-E81B-4D82-8BA3-469E53F1A5A8}"/>
    <hyperlink ref="A31" r:id="rId157" display="https://secure.handelsbanken.se/bb/seip/servlet/UASipko?&amp;random=494346" xr:uid="{CFF3B106-000D-42DF-BEFD-A9DE7804F863}"/>
    <hyperlink ref="A32" r:id="rId158" display="https://secure.handelsbanken.se/bb/seip/servlet/UASipko?&amp;random=494346" xr:uid="{B4A2D2A3-48EC-4797-B6A9-D13AD13F8B38}"/>
  </hyperlinks>
  <pageMargins left="0.7" right="0.7" top="0.75" bottom="0.75" header="0.3" footer="0.3"/>
  <pageSetup paperSize="9" orientation="portrait"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5D3C-13F5-9141-9353-E130BC304B55}">
  <dimension ref="A1"/>
  <sheetViews>
    <sheetView zoomScaleNormal="60" zoomScaleSheetLayoutView="100"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526C-C97A-43A1-A7AE-B0826B6EDDD7}">
  <dimension ref="A1:K157"/>
  <sheetViews>
    <sheetView topLeftCell="A43" workbookViewId="0">
      <selection activeCell="J110" sqref="J110"/>
    </sheetView>
  </sheetViews>
  <sheetFormatPr defaultRowHeight="14.4" x14ac:dyDescent="0.3"/>
  <cols>
    <col min="1" max="1" width="12.33203125" customWidth="1"/>
  </cols>
  <sheetData>
    <row r="1" spans="1:10" x14ac:dyDescent="0.3">
      <c r="A1" s="41">
        <v>43405</v>
      </c>
      <c r="B1" s="42"/>
      <c r="C1" s="40">
        <v>43405</v>
      </c>
      <c r="D1" s="42"/>
      <c r="E1" s="43" t="s">
        <v>88</v>
      </c>
      <c r="F1" s="42"/>
      <c r="G1" s="44">
        <v>600</v>
      </c>
      <c r="H1" s="42"/>
      <c r="I1" s="45">
        <v>7800</v>
      </c>
      <c r="J1" t="s">
        <v>95</v>
      </c>
    </row>
    <row r="2" spans="1:10" x14ac:dyDescent="0.3">
      <c r="A2" s="41">
        <v>43420</v>
      </c>
      <c r="B2" s="42"/>
      <c r="C2" s="40">
        <v>43420</v>
      </c>
      <c r="D2" s="42"/>
      <c r="E2" s="43" t="s">
        <v>72</v>
      </c>
      <c r="F2" s="42"/>
      <c r="G2" s="45">
        <v>2000</v>
      </c>
      <c r="H2" s="42"/>
      <c r="I2" s="45">
        <v>19715</v>
      </c>
      <c r="J2" t="s">
        <v>95</v>
      </c>
    </row>
    <row r="3" spans="1:10" x14ac:dyDescent="0.3">
      <c r="A3" s="35">
        <v>43445</v>
      </c>
      <c r="B3" s="36"/>
      <c r="C3" s="34">
        <v>43445</v>
      </c>
      <c r="D3" s="36"/>
      <c r="E3" s="37" t="s">
        <v>72</v>
      </c>
      <c r="F3" s="36"/>
      <c r="G3" s="38">
        <v>500</v>
      </c>
      <c r="H3" s="36"/>
      <c r="I3" s="39">
        <v>20953</v>
      </c>
      <c r="J3" t="s">
        <v>95</v>
      </c>
    </row>
    <row r="4" spans="1:10" x14ac:dyDescent="0.3">
      <c r="A4" s="41">
        <v>43491</v>
      </c>
      <c r="B4" s="42"/>
      <c r="C4" s="40">
        <v>43491</v>
      </c>
      <c r="D4" s="42"/>
      <c r="E4" s="43" t="s">
        <v>95</v>
      </c>
      <c r="F4" s="42"/>
      <c r="G4" s="45">
        <v>-1742</v>
      </c>
      <c r="H4" s="42"/>
      <c r="I4" s="45">
        <v>34856</v>
      </c>
      <c r="J4" t="s">
        <v>95</v>
      </c>
    </row>
    <row r="5" spans="1:10" x14ac:dyDescent="0.3">
      <c r="A5" s="35">
        <v>43619</v>
      </c>
      <c r="B5" s="36"/>
      <c r="C5" s="34">
        <v>43619</v>
      </c>
      <c r="D5" s="36"/>
      <c r="E5" s="37" t="s">
        <v>241</v>
      </c>
      <c r="F5" s="36"/>
      <c r="G5" s="39">
        <v>3145</v>
      </c>
      <c r="H5" s="36"/>
      <c r="I5" s="39">
        <v>30863</v>
      </c>
      <c r="J5" t="s">
        <v>250</v>
      </c>
    </row>
    <row r="6" spans="1:10" x14ac:dyDescent="0.3">
      <c r="A6" s="35">
        <v>43599</v>
      </c>
      <c r="B6" s="36"/>
      <c r="C6" s="34">
        <v>43599</v>
      </c>
      <c r="D6" s="36"/>
      <c r="E6" s="37" t="s">
        <v>243</v>
      </c>
      <c r="F6" s="36"/>
      <c r="G6" s="39">
        <v>2000</v>
      </c>
      <c r="H6" s="36"/>
      <c r="I6" s="39">
        <v>19168</v>
      </c>
      <c r="J6" t="s">
        <v>249</v>
      </c>
    </row>
    <row r="7" spans="1:10" x14ac:dyDescent="0.3">
      <c r="A7" s="35">
        <v>43627</v>
      </c>
      <c r="B7" s="36"/>
      <c r="C7" s="34">
        <v>43627</v>
      </c>
      <c r="D7" s="36"/>
      <c r="E7" s="37" t="s">
        <v>240</v>
      </c>
      <c r="F7" s="36"/>
      <c r="G7" s="39">
        <v>-2000</v>
      </c>
      <c r="H7" s="36"/>
      <c r="I7" s="39">
        <v>36063</v>
      </c>
      <c r="J7" t="s">
        <v>249</v>
      </c>
    </row>
    <row r="8" spans="1:10" x14ac:dyDescent="0.3">
      <c r="A8" s="41">
        <v>43404</v>
      </c>
      <c r="B8" s="42"/>
      <c r="C8" s="40">
        <v>43404</v>
      </c>
      <c r="D8" s="42"/>
      <c r="E8" s="43" t="s">
        <v>77</v>
      </c>
      <c r="F8" s="42"/>
      <c r="G8" s="44">
        <v>600</v>
      </c>
      <c r="H8" s="42"/>
      <c r="I8" s="45">
        <v>2500</v>
      </c>
      <c r="J8" t="s">
        <v>99</v>
      </c>
    </row>
    <row r="9" spans="1:10" x14ac:dyDescent="0.3">
      <c r="A9" s="41">
        <v>43418</v>
      </c>
      <c r="B9" s="42"/>
      <c r="C9" s="40">
        <v>43418</v>
      </c>
      <c r="D9" s="42"/>
      <c r="E9" s="43" t="s">
        <v>77</v>
      </c>
      <c r="F9" s="42"/>
      <c r="G9" s="45">
        <v>1800</v>
      </c>
      <c r="H9" s="42"/>
      <c r="I9" s="45">
        <v>11465</v>
      </c>
      <c r="J9" t="s">
        <v>99</v>
      </c>
    </row>
    <row r="10" spans="1:10" x14ac:dyDescent="0.3">
      <c r="A10" s="35">
        <v>43495</v>
      </c>
      <c r="B10" s="36"/>
      <c r="C10" s="34">
        <v>43495</v>
      </c>
      <c r="D10" s="36"/>
      <c r="E10" s="37" t="s">
        <v>77</v>
      </c>
      <c r="F10" s="36"/>
      <c r="G10" s="39">
        <v>1500</v>
      </c>
      <c r="H10" s="36"/>
      <c r="I10" s="39">
        <v>40956</v>
      </c>
      <c r="J10" t="s">
        <v>99</v>
      </c>
    </row>
    <row r="11" spans="1:10" x14ac:dyDescent="0.3">
      <c r="A11" s="35">
        <v>43496</v>
      </c>
      <c r="B11" s="36"/>
      <c r="C11" s="34">
        <v>43496</v>
      </c>
      <c r="D11" s="36"/>
      <c r="E11" s="37" t="s">
        <v>77</v>
      </c>
      <c r="F11" s="36"/>
      <c r="G11" s="38">
        <v>500</v>
      </c>
      <c r="H11" s="36"/>
      <c r="I11" s="39">
        <v>30606</v>
      </c>
      <c r="J11" t="s">
        <v>99</v>
      </c>
    </row>
    <row r="12" spans="1:10" x14ac:dyDescent="0.3">
      <c r="A12" s="41">
        <v>43563</v>
      </c>
      <c r="B12" s="42"/>
      <c r="C12" s="40">
        <v>43563</v>
      </c>
      <c r="D12" s="42"/>
      <c r="E12" s="43" t="s">
        <v>77</v>
      </c>
      <c r="F12" s="42"/>
      <c r="G12" s="44">
        <v>500</v>
      </c>
      <c r="H12" s="42"/>
      <c r="I12" s="45">
        <v>19518</v>
      </c>
      <c r="J12" t="s">
        <v>99</v>
      </c>
    </row>
    <row r="13" spans="1:10" x14ac:dyDescent="0.3">
      <c r="A13" s="41">
        <v>43580</v>
      </c>
      <c r="B13" s="42"/>
      <c r="C13" s="40">
        <v>43580</v>
      </c>
      <c r="D13" s="42"/>
      <c r="E13" s="43" t="s">
        <v>77</v>
      </c>
      <c r="F13" s="42"/>
      <c r="G13" s="44">
        <v>500</v>
      </c>
      <c r="H13" s="42"/>
      <c r="I13" s="45">
        <v>10363</v>
      </c>
      <c r="J13" t="s">
        <v>99</v>
      </c>
    </row>
    <row r="14" spans="1:10" x14ac:dyDescent="0.3">
      <c r="A14" s="41">
        <v>43609</v>
      </c>
      <c r="B14" s="42"/>
      <c r="C14" s="40">
        <v>43609</v>
      </c>
      <c r="D14" s="42"/>
      <c r="E14" s="43" t="s">
        <v>77</v>
      </c>
      <c r="F14" s="42"/>
      <c r="G14" s="45">
        <v>2000</v>
      </c>
      <c r="H14" s="42"/>
      <c r="I14" s="45">
        <v>24268</v>
      </c>
      <c r="J14" t="s">
        <v>99</v>
      </c>
    </row>
    <row r="15" spans="1:10" x14ac:dyDescent="0.3">
      <c r="A15" s="41">
        <v>43407</v>
      </c>
      <c r="B15" s="42"/>
      <c r="C15" s="40">
        <v>43407</v>
      </c>
      <c r="D15" s="42"/>
      <c r="E15" s="43" t="s">
        <v>84</v>
      </c>
      <c r="F15" s="42"/>
      <c r="G15" s="44">
        <v>20</v>
      </c>
      <c r="H15" s="42"/>
      <c r="I15" s="45">
        <v>5575</v>
      </c>
      <c r="J15" t="s">
        <v>102</v>
      </c>
    </row>
    <row r="16" spans="1:10" x14ac:dyDescent="0.3">
      <c r="A16" s="35">
        <v>43407</v>
      </c>
      <c r="B16" s="36"/>
      <c r="C16" s="34">
        <v>43407</v>
      </c>
      <c r="D16" s="36"/>
      <c r="E16" s="37" t="s">
        <v>85</v>
      </c>
      <c r="F16" s="36"/>
      <c r="G16" s="38">
        <v>10</v>
      </c>
      <c r="H16" s="36"/>
      <c r="I16" s="39">
        <v>5555</v>
      </c>
      <c r="J16" t="s">
        <v>102</v>
      </c>
    </row>
    <row r="17" spans="1:11" x14ac:dyDescent="0.3">
      <c r="A17" s="41">
        <v>43407</v>
      </c>
      <c r="B17" s="42"/>
      <c r="C17" s="40">
        <v>43407</v>
      </c>
      <c r="D17" s="42"/>
      <c r="E17" s="43" t="s">
        <v>75</v>
      </c>
      <c r="F17" s="42"/>
      <c r="G17" s="44">
        <v>20</v>
      </c>
      <c r="H17" s="42"/>
      <c r="I17" s="45">
        <v>5545</v>
      </c>
      <c r="J17" t="s">
        <v>102</v>
      </c>
    </row>
    <row r="18" spans="1:11" x14ac:dyDescent="0.3">
      <c r="A18" s="35">
        <v>43407</v>
      </c>
      <c r="B18" s="36"/>
      <c r="C18" s="34">
        <v>43407</v>
      </c>
      <c r="D18" s="36"/>
      <c r="E18" s="37" t="s">
        <v>78</v>
      </c>
      <c r="F18" s="36"/>
      <c r="G18" s="38">
        <v>50</v>
      </c>
      <c r="H18" s="36"/>
      <c r="I18" s="39">
        <v>5525</v>
      </c>
      <c r="J18" t="s">
        <v>102</v>
      </c>
    </row>
    <row r="19" spans="1:11" x14ac:dyDescent="0.3">
      <c r="A19" s="35">
        <v>43407</v>
      </c>
      <c r="B19" s="36"/>
      <c r="C19" s="34">
        <v>43407</v>
      </c>
      <c r="D19" s="36"/>
      <c r="E19" s="37" t="s">
        <v>82</v>
      </c>
      <c r="F19" s="36"/>
      <c r="G19" s="38">
        <v>35</v>
      </c>
      <c r="H19" s="36"/>
      <c r="I19" s="39">
        <v>5465</v>
      </c>
      <c r="J19" t="s">
        <v>102</v>
      </c>
    </row>
    <row r="20" spans="1:11" x14ac:dyDescent="0.3">
      <c r="A20" s="41">
        <v>43407</v>
      </c>
      <c r="B20" s="42"/>
      <c r="C20" s="40">
        <v>43407</v>
      </c>
      <c r="D20" s="42"/>
      <c r="E20" s="43" t="s">
        <v>70</v>
      </c>
      <c r="F20" s="42"/>
      <c r="G20" s="44">
        <v>10</v>
      </c>
      <c r="H20" s="42"/>
      <c r="I20" s="45">
        <v>5430</v>
      </c>
      <c r="J20" t="s">
        <v>102</v>
      </c>
    </row>
    <row r="21" spans="1:11" x14ac:dyDescent="0.3">
      <c r="A21" s="35">
        <v>43407</v>
      </c>
      <c r="B21" s="36"/>
      <c r="C21" s="34">
        <v>43407</v>
      </c>
      <c r="D21" s="36"/>
      <c r="E21" s="37" t="s">
        <v>70</v>
      </c>
      <c r="F21" s="36"/>
      <c r="G21" s="38">
        <v>20</v>
      </c>
      <c r="H21" s="36"/>
      <c r="I21" s="39">
        <v>5420</v>
      </c>
      <c r="J21" t="s">
        <v>102</v>
      </c>
    </row>
    <row r="22" spans="1:11" x14ac:dyDescent="0.3">
      <c r="A22" s="41">
        <v>43407</v>
      </c>
      <c r="B22" s="42"/>
      <c r="C22" s="40">
        <v>43407</v>
      </c>
      <c r="D22" s="42"/>
      <c r="E22" s="43" t="s">
        <v>77</v>
      </c>
      <c r="F22" s="42"/>
      <c r="G22" s="44">
        <v>10</v>
      </c>
      <c r="H22" s="42"/>
      <c r="I22" s="45">
        <v>5475</v>
      </c>
      <c r="J22" t="s">
        <v>102</v>
      </c>
    </row>
    <row r="23" spans="1:11" x14ac:dyDescent="0.3">
      <c r="A23" s="41">
        <v>43408</v>
      </c>
      <c r="B23" s="42"/>
      <c r="C23" s="40">
        <v>43408</v>
      </c>
      <c r="D23" s="42"/>
      <c r="E23" s="43" t="s">
        <v>81</v>
      </c>
      <c r="F23" s="42"/>
      <c r="G23" s="44">
        <v>15</v>
      </c>
      <c r="H23" s="42"/>
      <c r="I23" s="45">
        <v>5665</v>
      </c>
      <c r="J23" t="s">
        <v>102</v>
      </c>
    </row>
    <row r="24" spans="1:11" x14ac:dyDescent="0.3">
      <c r="A24" s="35">
        <v>43408</v>
      </c>
      <c r="B24" s="36"/>
      <c r="C24" s="34">
        <v>43408</v>
      </c>
      <c r="D24" s="36"/>
      <c r="E24" s="37" t="s">
        <v>82</v>
      </c>
      <c r="F24" s="36"/>
      <c r="G24" s="38">
        <v>55</v>
      </c>
      <c r="H24" s="36"/>
      <c r="I24" s="39">
        <v>5650</v>
      </c>
      <c r="J24" t="s">
        <v>102</v>
      </c>
    </row>
    <row r="25" spans="1:11" x14ac:dyDescent="0.3">
      <c r="A25" s="41">
        <v>43408</v>
      </c>
      <c r="B25" s="42"/>
      <c r="C25" s="40">
        <v>43408</v>
      </c>
      <c r="D25" s="42"/>
      <c r="E25" s="43" t="s">
        <v>83</v>
      </c>
      <c r="F25" s="42"/>
      <c r="G25" s="44">
        <v>15</v>
      </c>
      <c r="H25" s="42"/>
      <c r="I25" s="45">
        <v>5595</v>
      </c>
      <c r="J25" t="s">
        <v>102</v>
      </c>
    </row>
    <row r="26" spans="1:11" x14ac:dyDescent="0.3">
      <c r="A26" s="35">
        <v>43408</v>
      </c>
      <c r="B26" s="36"/>
      <c r="C26" s="34">
        <v>43408</v>
      </c>
      <c r="D26" s="36"/>
      <c r="E26" s="37" t="s">
        <v>81</v>
      </c>
      <c r="F26" s="36"/>
      <c r="G26" s="38">
        <v>5</v>
      </c>
      <c r="H26" s="36"/>
      <c r="I26" s="39">
        <v>5580</v>
      </c>
      <c r="J26" t="s">
        <v>102</v>
      </c>
    </row>
    <row r="27" spans="1:11" x14ac:dyDescent="0.3">
      <c r="A27" s="41">
        <v>43494</v>
      </c>
      <c r="B27" s="42"/>
      <c r="C27" s="40">
        <v>43494</v>
      </c>
      <c r="D27" s="42"/>
      <c r="E27" s="43" t="s">
        <v>192</v>
      </c>
      <c r="F27" s="42"/>
      <c r="G27" s="45">
        <v>1500</v>
      </c>
      <c r="H27" s="42"/>
      <c r="I27" s="45">
        <v>41456</v>
      </c>
      <c r="J27" t="s">
        <v>216</v>
      </c>
    </row>
    <row r="28" spans="1:11" x14ac:dyDescent="0.3">
      <c r="A28" s="35">
        <v>43496</v>
      </c>
      <c r="B28" s="36"/>
      <c r="C28" s="34">
        <v>43496</v>
      </c>
      <c r="D28" s="36"/>
      <c r="E28" s="37" t="s">
        <v>192</v>
      </c>
      <c r="F28" s="36"/>
      <c r="G28" s="39">
        <v>1000</v>
      </c>
      <c r="H28" s="36"/>
      <c r="I28" s="39">
        <v>35606</v>
      </c>
      <c r="J28" t="s">
        <v>216</v>
      </c>
    </row>
    <row r="29" spans="1:11" x14ac:dyDescent="0.3">
      <c r="A29" s="41">
        <v>43533</v>
      </c>
      <c r="B29" s="42"/>
      <c r="C29" s="40">
        <v>43533</v>
      </c>
      <c r="D29" s="42"/>
      <c r="E29" s="43" t="s">
        <v>192</v>
      </c>
      <c r="F29" s="42"/>
      <c r="G29" s="45">
        <v>1500</v>
      </c>
      <c r="H29" s="42"/>
      <c r="I29" s="45">
        <v>39011</v>
      </c>
      <c r="J29" t="s">
        <v>216</v>
      </c>
    </row>
    <row r="30" spans="1:11" x14ac:dyDescent="0.3">
      <c r="A30" s="35">
        <v>43562</v>
      </c>
      <c r="B30" s="36"/>
      <c r="C30" s="34">
        <v>43562</v>
      </c>
      <c r="D30" s="36"/>
      <c r="E30" s="37" t="s">
        <v>192</v>
      </c>
      <c r="F30" s="36"/>
      <c r="G30" s="38">
        <v>800</v>
      </c>
      <c r="H30" s="36"/>
      <c r="I30" s="39">
        <v>13918</v>
      </c>
      <c r="J30" t="s">
        <v>216</v>
      </c>
    </row>
    <row r="31" spans="1:11" x14ac:dyDescent="0.3">
      <c r="A31" s="35">
        <v>43581</v>
      </c>
      <c r="B31" s="36"/>
      <c r="C31" s="34">
        <v>43581</v>
      </c>
      <c r="D31" s="36"/>
      <c r="E31" s="37" t="s">
        <v>125</v>
      </c>
      <c r="F31" s="36"/>
      <c r="G31" s="39">
        <v>2000</v>
      </c>
      <c r="H31" s="36"/>
      <c r="I31" s="39">
        <v>12363</v>
      </c>
      <c r="J31" t="s">
        <v>216</v>
      </c>
    </row>
    <row r="32" spans="1:11" x14ac:dyDescent="0.3">
      <c r="A32" s="35">
        <v>43437</v>
      </c>
      <c r="B32" s="36"/>
      <c r="C32" s="34">
        <v>43437</v>
      </c>
      <c r="D32" s="36"/>
      <c r="E32" s="37" t="s">
        <v>206</v>
      </c>
      <c r="F32" s="36"/>
      <c r="G32" s="39">
        <v>-4000</v>
      </c>
      <c r="H32" s="36"/>
      <c r="I32" s="39">
        <v>14453</v>
      </c>
      <c r="J32" t="s">
        <v>110</v>
      </c>
      <c r="K32">
        <v>15</v>
      </c>
    </row>
    <row r="33" spans="1:11" x14ac:dyDescent="0.3">
      <c r="A33" s="41">
        <v>43447</v>
      </c>
      <c r="B33" s="42"/>
      <c r="C33" s="40">
        <v>43447</v>
      </c>
      <c r="D33" s="42"/>
      <c r="E33" s="43" t="s">
        <v>205</v>
      </c>
      <c r="F33" s="42"/>
      <c r="G33" s="45">
        <v>-11655</v>
      </c>
      <c r="H33" s="42"/>
      <c r="I33" s="45">
        <v>13298</v>
      </c>
      <c r="J33" t="s">
        <v>110</v>
      </c>
      <c r="K33">
        <v>15</v>
      </c>
    </row>
    <row r="34" spans="1:11" x14ac:dyDescent="0.3">
      <c r="A34" s="35">
        <v>43579</v>
      </c>
      <c r="B34" s="36"/>
      <c r="C34" s="34">
        <v>43579</v>
      </c>
      <c r="D34" s="36"/>
      <c r="E34" s="37" t="s">
        <v>246</v>
      </c>
      <c r="F34" s="36"/>
      <c r="G34" s="39">
        <v>-2720</v>
      </c>
      <c r="H34" s="36"/>
      <c r="I34" s="39">
        <v>9863</v>
      </c>
      <c r="J34" t="s">
        <v>110</v>
      </c>
    </row>
    <row r="35" spans="1:11" x14ac:dyDescent="0.3">
      <c r="A35" s="41">
        <v>43579</v>
      </c>
      <c r="B35" s="42"/>
      <c r="C35" s="40">
        <v>43579</v>
      </c>
      <c r="D35" s="42"/>
      <c r="E35" s="43" t="s">
        <v>247</v>
      </c>
      <c r="F35" s="42"/>
      <c r="G35" s="45">
        <v>-3885</v>
      </c>
      <c r="H35" s="42"/>
      <c r="I35" s="45">
        <v>12583</v>
      </c>
      <c r="J35" t="s">
        <v>110</v>
      </c>
    </row>
    <row r="36" spans="1:11" x14ac:dyDescent="0.3">
      <c r="A36" s="41">
        <v>43646</v>
      </c>
      <c r="B36" s="42"/>
      <c r="C36" s="40">
        <v>43646</v>
      </c>
      <c r="D36" s="42"/>
      <c r="E36" s="43" t="s">
        <v>238</v>
      </c>
      <c r="F36" s="42"/>
      <c r="G36" s="45">
        <v>-4726</v>
      </c>
      <c r="H36" s="42"/>
      <c r="I36" s="45">
        <v>30460</v>
      </c>
      <c r="J36" t="s">
        <v>110</v>
      </c>
    </row>
    <row r="37" spans="1:11" x14ac:dyDescent="0.3">
      <c r="A37" s="41">
        <v>43496</v>
      </c>
      <c r="B37" s="42"/>
      <c r="C37" s="40">
        <v>43496</v>
      </c>
      <c r="D37" s="42"/>
      <c r="E37" s="43" t="s">
        <v>189</v>
      </c>
      <c r="F37" s="42"/>
      <c r="G37" s="45">
        <v>4000</v>
      </c>
      <c r="H37" s="42"/>
      <c r="I37" s="45">
        <v>34606</v>
      </c>
      <c r="J37" t="s">
        <v>213</v>
      </c>
    </row>
    <row r="38" spans="1:11" x14ac:dyDescent="0.3">
      <c r="A38" s="35">
        <v>43566</v>
      </c>
      <c r="B38" s="36"/>
      <c r="C38" s="34">
        <v>43566</v>
      </c>
      <c r="D38" s="36"/>
      <c r="E38" s="37" t="s">
        <v>189</v>
      </c>
      <c r="F38" s="36"/>
      <c r="G38" s="39">
        <v>4000</v>
      </c>
      <c r="H38" s="36"/>
      <c r="I38" s="39">
        <v>23518</v>
      </c>
      <c r="J38" t="s">
        <v>213</v>
      </c>
    </row>
    <row r="39" spans="1:11" x14ac:dyDescent="0.3">
      <c r="A39" s="41">
        <v>43482</v>
      </c>
      <c r="B39" s="42"/>
      <c r="C39" s="40">
        <v>43482</v>
      </c>
      <c r="D39" s="42"/>
      <c r="E39" s="43" t="s">
        <v>203</v>
      </c>
      <c r="F39" s="42"/>
      <c r="G39" s="45">
        <v>1000</v>
      </c>
      <c r="H39" s="42"/>
      <c r="I39" s="45">
        <v>16298</v>
      </c>
      <c r="J39" t="s">
        <v>210</v>
      </c>
    </row>
    <row r="40" spans="1:11" x14ac:dyDescent="0.3">
      <c r="A40" s="35">
        <v>43620</v>
      </c>
      <c r="B40" s="36"/>
      <c r="C40" s="34">
        <v>43620</v>
      </c>
      <c r="D40" s="36"/>
      <c r="E40" s="37" t="s">
        <v>203</v>
      </c>
      <c r="F40" s="36"/>
      <c r="G40" s="39">
        <v>3500</v>
      </c>
      <c r="H40" s="36"/>
      <c r="I40" s="39">
        <v>36363</v>
      </c>
      <c r="J40" t="s">
        <v>210</v>
      </c>
    </row>
    <row r="41" spans="1:11" x14ac:dyDescent="0.3">
      <c r="A41" s="41">
        <v>43433</v>
      </c>
      <c r="B41" s="42"/>
      <c r="C41" s="40">
        <v>43433</v>
      </c>
      <c r="D41" s="42"/>
      <c r="E41" s="43" t="s">
        <v>207</v>
      </c>
      <c r="F41" s="42"/>
      <c r="G41" s="45">
        <v>-1400</v>
      </c>
      <c r="H41" s="42"/>
      <c r="I41" s="45">
        <v>8227</v>
      </c>
      <c r="J41" s="2" t="s">
        <v>252</v>
      </c>
      <c r="K41" s="2">
        <v>16</v>
      </c>
    </row>
    <row r="42" spans="1:11" x14ac:dyDescent="0.3">
      <c r="A42" s="35">
        <v>43595</v>
      </c>
      <c r="B42" s="36"/>
      <c r="C42" s="34">
        <v>43595</v>
      </c>
      <c r="D42" s="36"/>
      <c r="E42" s="37" t="s">
        <v>207</v>
      </c>
      <c r="F42" s="36"/>
      <c r="G42" s="38">
        <v>-395</v>
      </c>
      <c r="H42" s="36"/>
      <c r="I42" s="39">
        <v>14068</v>
      </c>
      <c r="J42" t="s">
        <v>252</v>
      </c>
    </row>
    <row r="43" spans="1:11" x14ac:dyDescent="0.3">
      <c r="A43" s="41">
        <v>43593</v>
      </c>
      <c r="B43" s="42"/>
      <c r="C43" s="40">
        <v>43593</v>
      </c>
      <c r="D43" s="42"/>
      <c r="E43" s="43" t="s">
        <v>245</v>
      </c>
      <c r="F43" s="42"/>
      <c r="G43" s="44">
        <v>600</v>
      </c>
      <c r="H43" s="42"/>
      <c r="I43" s="45">
        <v>14463</v>
      </c>
      <c r="J43" t="s">
        <v>251</v>
      </c>
    </row>
    <row r="44" spans="1:11" x14ac:dyDescent="0.3">
      <c r="A44" s="41">
        <v>43596</v>
      </c>
      <c r="B44" s="42"/>
      <c r="C44" s="40">
        <v>43596</v>
      </c>
      <c r="D44" s="42"/>
      <c r="E44" s="43" t="s">
        <v>244</v>
      </c>
      <c r="F44" s="42"/>
      <c r="G44" s="44">
        <v>-600</v>
      </c>
      <c r="H44" s="42"/>
      <c r="I44" s="45">
        <v>13468</v>
      </c>
      <c r="J44" t="s">
        <v>251</v>
      </c>
    </row>
    <row r="45" spans="1:11" x14ac:dyDescent="0.3">
      <c r="A45" s="35">
        <v>43433</v>
      </c>
      <c r="B45" s="36"/>
      <c r="C45" s="34">
        <v>43433</v>
      </c>
      <c r="D45" s="36"/>
      <c r="E45" s="37" t="s">
        <v>190</v>
      </c>
      <c r="F45" s="36"/>
      <c r="G45" s="38">
        <v>226</v>
      </c>
      <c r="H45" s="36"/>
      <c r="I45" s="39">
        <v>8453</v>
      </c>
      <c r="J45" t="s">
        <v>208</v>
      </c>
    </row>
    <row r="46" spans="1:11" x14ac:dyDescent="0.3">
      <c r="A46" s="41">
        <v>43486</v>
      </c>
      <c r="B46" s="42"/>
      <c r="C46" s="40">
        <v>43486</v>
      </c>
      <c r="D46" s="42"/>
      <c r="E46" s="43" t="s">
        <v>190</v>
      </c>
      <c r="F46" s="42"/>
      <c r="G46" s="45">
        <v>4100</v>
      </c>
      <c r="H46" s="42"/>
      <c r="I46" s="45">
        <v>30098</v>
      </c>
      <c r="J46" t="s">
        <v>208</v>
      </c>
    </row>
    <row r="47" spans="1:11" x14ac:dyDescent="0.3">
      <c r="A47" s="35">
        <v>43551</v>
      </c>
      <c r="B47" s="36"/>
      <c r="C47" s="34">
        <v>43551</v>
      </c>
      <c r="D47" s="36"/>
      <c r="E47" s="37" t="s">
        <v>190</v>
      </c>
      <c r="F47" s="36"/>
      <c r="G47" s="38">
        <v>500</v>
      </c>
      <c r="H47" s="36"/>
      <c r="I47" s="39">
        <v>12118</v>
      </c>
      <c r="J47" t="s">
        <v>208</v>
      </c>
    </row>
    <row r="48" spans="1:11" x14ac:dyDescent="0.3">
      <c r="A48" s="41">
        <v>43562</v>
      </c>
      <c r="B48" s="42"/>
      <c r="C48" s="40">
        <v>43562</v>
      </c>
      <c r="D48" s="42"/>
      <c r="E48" s="43" t="s">
        <v>190</v>
      </c>
      <c r="F48" s="42"/>
      <c r="G48" s="44">
        <v>500</v>
      </c>
      <c r="H48" s="42"/>
      <c r="I48" s="45">
        <v>16018</v>
      </c>
      <c r="J48" t="s">
        <v>208</v>
      </c>
    </row>
    <row r="49" spans="1:11" x14ac:dyDescent="0.3">
      <c r="A49" s="35">
        <v>43587</v>
      </c>
      <c r="B49" s="36"/>
      <c r="C49" s="34">
        <v>43587</v>
      </c>
      <c r="D49" s="36"/>
      <c r="E49" s="37" t="s">
        <v>190</v>
      </c>
      <c r="F49" s="36"/>
      <c r="G49" s="38">
        <v>500</v>
      </c>
      <c r="H49" s="36"/>
      <c r="I49" s="39">
        <v>13863</v>
      </c>
      <c r="J49" t="s">
        <v>208</v>
      </c>
    </row>
    <row r="50" spans="1:11" x14ac:dyDescent="0.3">
      <c r="A50" s="41">
        <v>43600</v>
      </c>
      <c r="B50" s="42"/>
      <c r="C50" s="40">
        <v>43600</v>
      </c>
      <c r="D50" s="42"/>
      <c r="E50" s="43" t="s">
        <v>190</v>
      </c>
      <c r="F50" s="42"/>
      <c r="G50" s="45">
        <v>1600</v>
      </c>
      <c r="H50" s="42"/>
      <c r="I50" s="45">
        <v>20768</v>
      </c>
      <c r="J50" t="s">
        <v>208</v>
      </c>
    </row>
    <row r="51" spans="1:11" x14ac:dyDescent="0.3">
      <c r="A51" s="35">
        <v>43406</v>
      </c>
      <c r="B51" s="36"/>
      <c r="C51" s="34">
        <v>43406</v>
      </c>
      <c r="D51" s="36"/>
      <c r="E51" s="37" t="s">
        <v>87</v>
      </c>
      <c r="F51" s="36"/>
      <c r="G51" s="39">
        <v>-2500</v>
      </c>
      <c r="H51" s="36"/>
      <c r="I51" s="39">
        <v>5300</v>
      </c>
      <c r="J51" t="s">
        <v>211</v>
      </c>
      <c r="K51">
        <v>14</v>
      </c>
    </row>
    <row r="52" spans="1:11" x14ac:dyDescent="0.3">
      <c r="A52" s="35">
        <v>43539</v>
      </c>
      <c r="B52" s="36"/>
      <c r="C52" s="34">
        <v>43539</v>
      </c>
      <c r="D52" s="36"/>
      <c r="E52" s="37" t="s">
        <v>195</v>
      </c>
      <c r="F52" s="36"/>
      <c r="G52" s="39">
        <v>-11250</v>
      </c>
      <c r="H52" s="36"/>
      <c r="I52" s="39">
        <v>10761</v>
      </c>
      <c r="J52" t="s">
        <v>211</v>
      </c>
    </row>
    <row r="53" spans="1:11" x14ac:dyDescent="0.3">
      <c r="A53" s="41">
        <v>43573</v>
      </c>
      <c r="B53" s="42"/>
      <c r="C53" s="40">
        <v>43573</v>
      </c>
      <c r="D53" s="42"/>
      <c r="E53" s="43" t="s">
        <v>79</v>
      </c>
      <c r="F53" s="42"/>
      <c r="G53" s="45">
        <v>1000</v>
      </c>
      <c r="H53" s="42"/>
      <c r="I53" s="45">
        <v>28518</v>
      </c>
      <c r="J53" t="s">
        <v>211</v>
      </c>
    </row>
    <row r="54" spans="1:11" x14ac:dyDescent="0.3">
      <c r="A54" s="35">
        <v>43578</v>
      </c>
      <c r="B54" s="36"/>
      <c r="C54" s="34">
        <v>43578</v>
      </c>
      <c r="D54" s="36"/>
      <c r="E54" s="37" t="s">
        <v>182</v>
      </c>
      <c r="F54" s="36"/>
      <c r="G54" s="38">
        <v>-302</v>
      </c>
      <c r="H54" s="36"/>
      <c r="I54" s="39">
        <v>11968</v>
      </c>
      <c r="J54" t="s">
        <v>211</v>
      </c>
    </row>
    <row r="55" spans="1:11" x14ac:dyDescent="0.3">
      <c r="A55" s="41">
        <v>43578</v>
      </c>
      <c r="B55" s="42"/>
      <c r="C55" s="40">
        <v>43578</v>
      </c>
      <c r="D55" s="42"/>
      <c r="E55" s="43" t="s">
        <v>183</v>
      </c>
      <c r="F55" s="42"/>
      <c r="G55" s="44">
        <v>-980</v>
      </c>
      <c r="H55" s="42"/>
      <c r="I55" s="45">
        <v>12270</v>
      </c>
      <c r="J55" t="s">
        <v>211</v>
      </c>
    </row>
    <row r="56" spans="1:11" x14ac:dyDescent="0.3">
      <c r="A56" s="41">
        <v>43578</v>
      </c>
      <c r="B56" s="42"/>
      <c r="C56" s="40">
        <v>43578</v>
      </c>
      <c r="D56" s="42"/>
      <c r="E56" s="43" t="s">
        <v>184</v>
      </c>
      <c r="F56" s="42"/>
      <c r="G56" s="45">
        <v>-1008</v>
      </c>
      <c r="H56" s="42"/>
      <c r="I56" s="45">
        <v>13640</v>
      </c>
      <c r="J56" t="s">
        <v>211</v>
      </c>
    </row>
    <row r="57" spans="1:11" x14ac:dyDescent="0.3">
      <c r="A57" s="35">
        <v>43578</v>
      </c>
      <c r="B57" s="36"/>
      <c r="C57" s="34">
        <v>43578</v>
      </c>
      <c r="D57" s="36"/>
      <c r="E57" s="37" t="s">
        <v>185</v>
      </c>
      <c r="F57" s="36"/>
      <c r="G57" s="39">
        <v>-1980</v>
      </c>
      <c r="H57" s="36"/>
      <c r="I57" s="39">
        <v>14648</v>
      </c>
      <c r="J57" t="s">
        <v>211</v>
      </c>
    </row>
    <row r="58" spans="1:11" x14ac:dyDescent="0.3">
      <c r="A58" s="41">
        <v>43578</v>
      </c>
      <c r="B58" s="42"/>
      <c r="C58" s="40">
        <v>43578</v>
      </c>
      <c r="D58" s="42"/>
      <c r="E58" s="43" t="s">
        <v>186</v>
      </c>
      <c r="F58" s="42"/>
      <c r="G58" s="45">
        <v>-1980</v>
      </c>
      <c r="H58" s="42"/>
      <c r="I58" s="45">
        <v>16628</v>
      </c>
      <c r="J58" t="s">
        <v>211</v>
      </c>
    </row>
    <row r="59" spans="1:11" x14ac:dyDescent="0.3">
      <c r="A59" s="35">
        <v>43578</v>
      </c>
      <c r="B59" s="36"/>
      <c r="C59" s="34">
        <v>43578</v>
      </c>
      <c r="D59" s="36"/>
      <c r="E59" s="37" t="s">
        <v>187</v>
      </c>
      <c r="F59" s="36"/>
      <c r="G59" s="39">
        <v>-9910</v>
      </c>
      <c r="H59" s="36"/>
      <c r="I59" s="39">
        <v>18608</v>
      </c>
      <c r="J59" t="s">
        <v>211</v>
      </c>
    </row>
    <row r="60" spans="1:11" x14ac:dyDescent="0.3">
      <c r="A60" s="35">
        <v>43404</v>
      </c>
      <c r="B60" s="36"/>
      <c r="C60" s="34">
        <v>43404</v>
      </c>
      <c r="D60" s="36"/>
      <c r="E60" s="37" t="s">
        <v>74</v>
      </c>
      <c r="F60" s="36"/>
      <c r="G60" s="38">
        <v>600</v>
      </c>
      <c r="H60" s="36"/>
      <c r="I60" s="39">
        <v>6170</v>
      </c>
      <c r="J60" t="s">
        <v>97</v>
      </c>
    </row>
    <row r="61" spans="1:11" x14ac:dyDescent="0.3">
      <c r="A61" s="35">
        <v>43418</v>
      </c>
      <c r="B61" s="36"/>
      <c r="C61" s="34">
        <v>43418</v>
      </c>
      <c r="D61" s="36"/>
      <c r="E61" s="37" t="s">
        <v>74</v>
      </c>
      <c r="F61" s="36"/>
      <c r="G61" s="39">
        <v>1000</v>
      </c>
      <c r="H61" s="36"/>
      <c r="I61" s="39">
        <v>15965</v>
      </c>
      <c r="J61" t="s">
        <v>97</v>
      </c>
    </row>
    <row r="62" spans="1:11" x14ac:dyDescent="0.3">
      <c r="A62" s="35">
        <v>43420</v>
      </c>
      <c r="B62" s="36"/>
      <c r="C62" s="34">
        <v>43420</v>
      </c>
      <c r="D62" s="36"/>
      <c r="E62" s="37" t="s">
        <v>71</v>
      </c>
      <c r="F62" s="36"/>
      <c r="G62" s="39">
        <v>2000</v>
      </c>
      <c r="H62" s="36"/>
      <c r="I62" s="39">
        <v>21715</v>
      </c>
      <c r="J62" t="s">
        <v>97</v>
      </c>
    </row>
    <row r="63" spans="1:11" x14ac:dyDescent="0.3">
      <c r="A63" s="35">
        <v>43429</v>
      </c>
      <c r="B63" s="36"/>
      <c r="C63" s="34">
        <v>43429</v>
      </c>
      <c r="D63" s="36"/>
      <c r="E63" s="37" t="s">
        <v>74</v>
      </c>
      <c r="F63" s="36"/>
      <c r="G63" s="39">
        <v>1000</v>
      </c>
      <c r="H63" s="36"/>
      <c r="I63" s="39">
        <v>9675</v>
      </c>
      <c r="J63" t="s">
        <v>97</v>
      </c>
      <c r="K63">
        <v>16</v>
      </c>
    </row>
    <row r="64" spans="1:11" x14ac:dyDescent="0.3">
      <c r="A64" s="35">
        <v>43485</v>
      </c>
      <c r="B64" s="36"/>
      <c r="C64" s="34">
        <v>43485</v>
      </c>
      <c r="D64" s="36"/>
      <c r="E64" s="37" t="s">
        <v>74</v>
      </c>
      <c r="F64" s="36"/>
      <c r="G64" s="39">
        <v>2500</v>
      </c>
      <c r="H64" s="36"/>
      <c r="I64" s="39">
        <v>25998</v>
      </c>
      <c r="J64" t="s">
        <v>97</v>
      </c>
    </row>
    <row r="65" spans="1:10" x14ac:dyDescent="0.3">
      <c r="A65" s="35">
        <v>43579</v>
      </c>
      <c r="B65" s="36"/>
      <c r="C65" s="34">
        <v>43579</v>
      </c>
      <c r="D65" s="36"/>
      <c r="E65" s="37" t="s">
        <v>74</v>
      </c>
      <c r="F65" s="36"/>
      <c r="G65" s="39">
        <v>1000</v>
      </c>
      <c r="H65" s="36"/>
      <c r="I65" s="39">
        <v>12968</v>
      </c>
      <c r="J65" t="s">
        <v>97</v>
      </c>
    </row>
    <row r="66" spans="1:10" x14ac:dyDescent="0.3">
      <c r="A66" s="35">
        <v>43606</v>
      </c>
      <c r="B66" s="36"/>
      <c r="C66" s="34">
        <v>43606</v>
      </c>
      <c r="D66" s="36"/>
      <c r="E66" s="37" t="s">
        <v>74</v>
      </c>
      <c r="F66" s="36"/>
      <c r="G66" s="39">
        <v>1500</v>
      </c>
      <c r="H66" s="36"/>
      <c r="I66" s="39">
        <v>22268</v>
      </c>
      <c r="J66" t="s">
        <v>97</v>
      </c>
    </row>
    <row r="67" spans="1:10" x14ac:dyDescent="0.3">
      <c r="A67" s="35">
        <v>43404</v>
      </c>
      <c r="B67" s="36"/>
      <c r="C67" s="34">
        <v>43404</v>
      </c>
      <c r="D67" s="36"/>
      <c r="E67" s="37" t="s">
        <v>70</v>
      </c>
      <c r="F67" s="36"/>
      <c r="G67" s="38">
        <v>600</v>
      </c>
      <c r="H67" s="36"/>
      <c r="I67" s="38">
        <v>600</v>
      </c>
      <c r="J67" t="s">
        <v>93</v>
      </c>
    </row>
    <row r="68" spans="1:10" x14ac:dyDescent="0.3">
      <c r="A68" s="41">
        <v>43419</v>
      </c>
      <c r="B68" s="42"/>
      <c r="C68" s="40">
        <v>43419</v>
      </c>
      <c r="D68" s="42"/>
      <c r="E68" s="43" t="s">
        <v>70</v>
      </c>
      <c r="F68" s="42"/>
      <c r="G68" s="45">
        <v>1000</v>
      </c>
      <c r="H68" s="42"/>
      <c r="I68" s="45">
        <v>16965</v>
      </c>
      <c r="J68" t="s">
        <v>93</v>
      </c>
    </row>
    <row r="69" spans="1:10" x14ac:dyDescent="0.3">
      <c r="A69" s="41">
        <v>43421</v>
      </c>
      <c r="B69" s="42"/>
      <c r="C69" s="40">
        <v>43421</v>
      </c>
      <c r="D69" s="42"/>
      <c r="E69" s="43" t="s">
        <v>70</v>
      </c>
      <c r="F69" s="42"/>
      <c r="G69" s="45">
        <v>1500</v>
      </c>
      <c r="H69" s="42"/>
      <c r="I69" s="45">
        <v>23215</v>
      </c>
      <c r="J69" t="s">
        <v>93</v>
      </c>
    </row>
    <row r="70" spans="1:10" x14ac:dyDescent="0.3">
      <c r="A70" s="35">
        <v>43485</v>
      </c>
      <c r="B70" s="36"/>
      <c r="C70" s="34">
        <v>43485</v>
      </c>
      <c r="D70" s="36"/>
      <c r="E70" s="37" t="s">
        <v>70</v>
      </c>
      <c r="F70" s="36"/>
      <c r="G70" s="39">
        <v>2700</v>
      </c>
      <c r="H70" s="36"/>
      <c r="I70" s="39">
        <v>20998</v>
      </c>
      <c r="J70" t="s">
        <v>93</v>
      </c>
    </row>
    <row r="71" spans="1:10" x14ac:dyDescent="0.3">
      <c r="A71" s="41">
        <v>43582</v>
      </c>
      <c r="B71" s="42"/>
      <c r="C71" s="40">
        <v>43582</v>
      </c>
      <c r="D71" s="42"/>
      <c r="E71" s="43" t="s">
        <v>70</v>
      </c>
      <c r="F71" s="42"/>
      <c r="G71" s="45">
        <v>1000</v>
      </c>
      <c r="H71" s="42"/>
      <c r="I71" s="45">
        <v>13363</v>
      </c>
      <c r="J71" t="s">
        <v>93</v>
      </c>
    </row>
    <row r="72" spans="1:10" x14ac:dyDescent="0.3">
      <c r="A72" s="35">
        <v>43599</v>
      </c>
      <c r="B72" s="36"/>
      <c r="C72" s="34">
        <v>43599</v>
      </c>
      <c r="D72" s="36"/>
      <c r="E72" s="37" t="s">
        <v>70</v>
      </c>
      <c r="F72" s="36"/>
      <c r="G72" s="39">
        <v>2000</v>
      </c>
      <c r="H72" s="36"/>
      <c r="I72" s="39">
        <v>15468</v>
      </c>
      <c r="J72" t="s">
        <v>93</v>
      </c>
    </row>
    <row r="73" spans="1:10" x14ac:dyDescent="0.3">
      <c r="A73" s="35">
        <v>43618</v>
      </c>
      <c r="B73" s="36"/>
      <c r="C73" s="34">
        <v>43618</v>
      </c>
      <c r="D73" s="36"/>
      <c r="E73" s="37" t="s">
        <v>70</v>
      </c>
      <c r="F73" s="36"/>
      <c r="G73" s="39">
        <v>1000</v>
      </c>
      <c r="H73" s="36"/>
      <c r="I73" s="39">
        <v>26118</v>
      </c>
      <c r="J73" t="s">
        <v>93</v>
      </c>
    </row>
    <row r="74" spans="1:10" x14ac:dyDescent="0.3">
      <c r="A74" s="35">
        <v>43496</v>
      </c>
      <c r="B74" s="36"/>
      <c r="C74" s="34">
        <v>43496</v>
      </c>
      <c r="D74" s="36"/>
      <c r="E74" s="37" t="s">
        <v>71</v>
      </c>
      <c r="F74" s="36"/>
      <c r="G74" s="39">
        <v>2000</v>
      </c>
      <c r="H74" s="36"/>
      <c r="I74" s="39">
        <v>35606</v>
      </c>
      <c r="J74" t="s">
        <v>94</v>
      </c>
    </row>
    <row r="75" spans="1:10" x14ac:dyDescent="0.3">
      <c r="A75" s="41">
        <v>43548</v>
      </c>
      <c r="B75" s="42"/>
      <c r="C75" s="40">
        <v>43548</v>
      </c>
      <c r="D75" s="42"/>
      <c r="E75" s="43" t="s">
        <v>188</v>
      </c>
      <c r="F75" s="42"/>
      <c r="G75" s="45">
        <v>1000</v>
      </c>
      <c r="H75" s="42"/>
      <c r="I75" s="45">
        <v>11618</v>
      </c>
      <c r="J75" t="s">
        <v>94</v>
      </c>
    </row>
    <row r="76" spans="1:10" x14ac:dyDescent="0.3">
      <c r="A76" s="41">
        <v>43566</v>
      </c>
      <c r="B76" s="42"/>
      <c r="C76" s="40">
        <v>43566</v>
      </c>
      <c r="D76" s="42"/>
      <c r="E76" s="43" t="s">
        <v>188</v>
      </c>
      <c r="F76" s="42"/>
      <c r="G76" s="45">
        <v>1500</v>
      </c>
      <c r="H76" s="42"/>
      <c r="I76" s="45">
        <v>25018</v>
      </c>
      <c r="J76" t="s">
        <v>94</v>
      </c>
    </row>
    <row r="77" spans="1:10" x14ac:dyDescent="0.3">
      <c r="A77" s="41">
        <v>43618</v>
      </c>
      <c r="B77" s="42"/>
      <c r="C77" s="40">
        <v>43618</v>
      </c>
      <c r="D77" s="42"/>
      <c r="E77" s="43" t="s">
        <v>188</v>
      </c>
      <c r="F77" s="42"/>
      <c r="G77" s="45">
        <v>1600</v>
      </c>
      <c r="H77" s="42"/>
      <c r="I77" s="45">
        <v>27718</v>
      </c>
      <c r="J77" t="s">
        <v>94</v>
      </c>
    </row>
    <row r="78" spans="1:10" x14ac:dyDescent="0.3">
      <c r="A78" s="35">
        <v>43404</v>
      </c>
      <c r="B78" s="36"/>
      <c r="C78" s="34">
        <v>43404</v>
      </c>
      <c r="D78" s="36"/>
      <c r="E78" s="37" t="s">
        <v>79</v>
      </c>
      <c r="F78" s="36"/>
      <c r="G78" s="38">
        <v>600</v>
      </c>
      <c r="H78" s="36"/>
      <c r="I78" s="39">
        <v>1900</v>
      </c>
      <c r="J78" t="s">
        <v>101</v>
      </c>
    </row>
    <row r="79" spans="1:10" x14ac:dyDescent="0.3">
      <c r="A79" s="41">
        <v>43418</v>
      </c>
      <c r="B79" s="42"/>
      <c r="C79" s="40">
        <v>43418</v>
      </c>
      <c r="D79" s="42"/>
      <c r="E79" s="43" t="s">
        <v>79</v>
      </c>
      <c r="F79" s="42"/>
      <c r="G79" s="45">
        <v>1500</v>
      </c>
      <c r="H79" s="42"/>
      <c r="I79" s="45">
        <v>7665</v>
      </c>
      <c r="J79" t="s">
        <v>101</v>
      </c>
    </row>
    <row r="80" spans="1:10" x14ac:dyDescent="0.3">
      <c r="A80" s="35">
        <v>43487</v>
      </c>
      <c r="B80" s="36"/>
      <c r="C80" s="34">
        <v>43487</v>
      </c>
      <c r="D80" s="36"/>
      <c r="E80" s="37" t="s">
        <v>79</v>
      </c>
      <c r="F80" s="36"/>
      <c r="G80" s="39">
        <v>2000</v>
      </c>
      <c r="H80" s="36"/>
      <c r="I80" s="39">
        <v>32098</v>
      </c>
      <c r="J80" t="s">
        <v>101</v>
      </c>
    </row>
    <row r="81" spans="1:10" x14ac:dyDescent="0.3">
      <c r="A81" s="41">
        <v>43568</v>
      </c>
      <c r="B81" s="42"/>
      <c r="C81" s="40">
        <v>43568</v>
      </c>
      <c r="D81" s="42"/>
      <c r="E81" s="43" t="s">
        <v>79</v>
      </c>
      <c r="F81" s="42"/>
      <c r="G81" s="44">
        <v>500</v>
      </c>
      <c r="H81" s="42"/>
      <c r="I81" s="45">
        <v>25718</v>
      </c>
      <c r="J81" t="s">
        <v>101</v>
      </c>
    </row>
    <row r="82" spans="1:10" x14ac:dyDescent="0.3">
      <c r="A82" s="41">
        <v>43579</v>
      </c>
      <c r="B82" s="42"/>
      <c r="C82" s="40">
        <v>43579</v>
      </c>
      <c r="D82" s="42"/>
      <c r="E82" s="43" t="s">
        <v>79</v>
      </c>
      <c r="F82" s="42"/>
      <c r="G82" s="44">
        <v>500</v>
      </c>
      <c r="H82" s="42"/>
      <c r="I82" s="45">
        <v>13468</v>
      </c>
      <c r="J82" t="s">
        <v>101</v>
      </c>
    </row>
    <row r="83" spans="1:10" x14ac:dyDescent="0.3">
      <c r="A83" s="41">
        <v>43599</v>
      </c>
      <c r="B83" s="42"/>
      <c r="C83" s="40">
        <v>43599</v>
      </c>
      <c r="D83" s="42"/>
      <c r="E83" s="43" t="s">
        <v>79</v>
      </c>
      <c r="F83" s="42"/>
      <c r="G83" s="45">
        <v>1700</v>
      </c>
      <c r="H83" s="42"/>
      <c r="I83" s="45">
        <v>17168</v>
      </c>
      <c r="J83" t="s">
        <v>101</v>
      </c>
    </row>
    <row r="84" spans="1:10" x14ac:dyDescent="0.3">
      <c r="A84" s="35">
        <v>43404</v>
      </c>
      <c r="B84" s="36"/>
      <c r="C84" s="34">
        <v>43404</v>
      </c>
      <c r="D84" s="36"/>
      <c r="E84" s="37" t="s">
        <v>78</v>
      </c>
      <c r="F84" s="36"/>
      <c r="G84" s="38">
        <v>600</v>
      </c>
      <c r="H84" s="36"/>
      <c r="I84" s="39">
        <v>4970</v>
      </c>
      <c r="J84" t="s">
        <v>100</v>
      </c>
    </row>
    <row r="85" spans="1:10" x14ac:dyDescent="0.3">
      <c r="A85" s="35">
        <v>43418</v>
      </c>
      <c r="B85" s="36"/>
      <c r="C85" s="34">
        <v>43418</v>
      </c>
      <c r="D85" s="36"/>
      <c r="E85" s="37" t="s">
        <v>78</v>
      </c>
      <c r="F85" s="36"/>
      <c r="G85" s="39">
        <v>2000</v>
      </c>
      <c r="H85" s="36"/>
      <c r="I85" s="39">
        <v>9665</v>
      </c>
      <c r="J85" t="s">
        <v>100</v>
      </c>
    </row>
    <row r="86" spans="1:10" x14ac:dyDescent="0.3">
      <c r="A86" s="35">
        <v>43490</v>
      </c>
      <c r="B86" s="36"/>
      <c r="C86" s="34">
        <v>43490</v>
      </c>
      <c r="D86" s="36"/>
      <c r="E86" s="37" t="s">
        <v>78</v>
      </c>
      <c r="F86" s="36"/>
      <c r="G86" s="39">
        <v>2500</v>
      </c>
      <c r="H86" s="36"/>
      <c r="I86" s="39">
        <v>36598</v>
      </c>
      <c r="J86" t="s">
        <v>100</v>
      </c>
    </row>
    <row r="87" spans="1:10" x14ac:dyDescent="0.3">
      <c r="A87" s="35">
        <v>43422</v>
      </c>
      <c r="B87" s="36"/>
      <c r="C87" s="34">
        <v>43422</v>
      </c>
      <c r="D87" s="36"/>
      <c r="E87" s="37" t="s">
        <v>69</v>
      </c>
      <c r="F87" s="36"/>
      <c r="G87" s="39">
        <v>2000</v>
      </c>
      <c r="H87" s="36"/>
      <c r="I87" s="39">
        <v>25215</v>
      </c>
      <c r="J87" t="s">
        <v>209</v>
      </c>
    </row>
    <row r="88" spans="1:10" x14ac:dyDescent="0.3">
      <c r="A88" s="41">
        <v>43434</v>
      </c>
      <c r="B88" s="42"/>
      <c r="C88" s="40">
        <v>43434</v>
      </c>
      <c r="D88" s="42"/>
      <c r="E88" s="43" t="s">
        <v>79</v>
      </c>
      <c r="F88" s="42"/>
      <c r="G88" s="45">
        <v>2000</v>
      </c>
      <c r="H88" s="42"/>
      <c r="I88" s="45">
        <v>14453</v>
      </c>
      <c r="J88" t="s">
        <v>209</v>
      </c>
    </row>
    <row r="89" spans="1:10" x14ac:dyDescent="0.3">
      <c r="A89" s="35">
        <v>43434</v>
      </c>
      <c r="B89" s="36"/>
      <c r="C89" s="34">
        <v>43434</v>
      </c>
      <c r="D89" s="36"/>
      <c r="E89" s="37" t="s">
        <v>77</v>
      </c>
      <c r="F89" s="36"/>
      <c r="G89" s="39">
        <v>2000</v>
      </c>
      <c r="H89" s="36"/>
      <c r="I89" s="39">
        <v>12453</v>
      </c>
      <c r="J89" t="s">
        <v>209</v>
      </c>
    </row>
    <row r="90" spans="1:10" x14ac:dyDescent="0.3">
      <c r="A90" s="41">
        <v>43434</v>
      </c>
      <c r="B90" s="42"/>
      <c r="C90" s="40">
        <v>43434</v>
      </c>
      <c r="D90" s="42"/>
      <c r="E90" s="43" t="s">
        <v>76</v>
      </c>
      <c r="F90" s="42"/>
      <c r="G90" s="45">
        <v>2000</v>
      </c>
      <c r="H90" s="42"/>
      <c r="I90" s="45">
        <v>10453</v>
      </c>
      <c r="J90" t="s">
        <v>209</v>
      </c>
    </row>
    <row r="91" spans="1:10" x14ac:dyDescent="0.3">
      <c r="A91" s="35">
        <v>43435</v>
      </c>
      <c r="B91" s="36"/>
      <c r="C91" s="34">
        <v>43435</v>
      </c>
      <c r="D91" s="36"/>
      <c r="E91" s="37" t="s">
        <v>74</v>
      </c>
      <c r="F91" s="36"/>
      <c r="G91" s="39">
        <v>2000</v>
      </c>
      <c r="H91" s="36"/>
      <c r="I91" s="39">
        <v>16453</v>
      </c>
      <c r="J91" t="s">
        <v>209</v>
      </c>
    </row>
    <row r="92" spans="1:10" x14ac:dyDescent="0.3">
      <c r="A92" s="41">
        <v>43436</v>
      </c>
      <c r="B92" s="42"/>
      <c r="C92" s="40">
        <v>43436</v>
      </c>
      <c r="D92" s="42"/>
      <c r="E92" s="43" t="s">
        <v>190</v>
      </c>
      <c r="F92" s="42"/>
      <c r="G92" s="45">
        <v>2000</v>
      </c>
      <c r="H92" s="42"/>
      <c r="I92" s="45">
        <v>18453</v>
      </c>
      <c r="J92" t="s">
        <v>209</v>
      </c>
    </row>
    <row r="93" spans="1:10" x14ac:dyDescent="0.3">
      <c r="A93" s="41">
        <v>43438</v>
      </c>
      <c r="B93" s="42"/>
      <c r="C93" s="40">
        <v>43438</v>
      </c>
      <c r="D93" s="42"/>
      <c r="E93" s="43" t="s">
        <v>75</v>
      </c>
      <c r="F93" s="42"/>
      <c r="G93" s="45">
        <v>2000</v>
      </c>
      <c r="H93" s="42"/>
      <c r="I93" s="45">
        <v>16453</v>
      </c>
      <c r="J93" t="s">
        <v>209</v>
      </c>
    </row>
    <row r="94" spans="1:10" x14ac:dyDescent="0.3">
      <c r="A94" s="35">
        <v>43440</v>
      </c>
      <c r="B94" s="36"/>
      <c r="C94" s="34">
        <v>43440</v>
      </c>
      <c r="D94" s="36"/>
      <c r="E94" s="37" t="s">
        <v>203</v>
      </c>
      <c r="F94" s="36"/>
      <c r="G94" s="39">
        <v>2000</v>
      </c>
      <c r="H94" s="36"/>
      <c r="I94" s="39">
        <v>18453</v>
      </c>
      <c r="J94" t="s">
        <v>209</v>
      </c>
    </row>
    <row r="95" spans="1:10" x14ac:dyDescent="0.3">
      <c r="A95" s="41">
        <v>43441</v>
      </c>
      <c r="B95" s="42"/>
      <c r="C95" s="40">
        <v>43441</v>
      </c>
      <c r="D95" s="42"/>
      <c r="E95" s="43" t="s">
        <v>78</v>
      </c>
      <c r="F95" s="42"/>
      <c r="G95" s="45">
        <v>2000</v>
      </c>
      <c r="H95" s="42"/>
      <c r="I95" s="45">
        <v>20453</v>
      </c>
      <c r="J95" t="s">
        <v>209</v>
      </c>
    </row>
    <row r="96" spans="1:10" x14ac:dyDescent="0.3">
      <c r="A96" s="41">
        <v>43446</v>
      </c>
      <c r="B96" s="42"/>
      <c r="C96" s="40">
        <v>43446</v>
      </c>
      <c r="D96" s="42"/>
      <c r="E96" s="43" t="s">
        <v>91</v>
      </c>
      <c r="F96" s="42"/>
      <c r="G96" s="45">
        <v>2000</v>
      </c>
      <c r="H96" s="42"/>
      <c r="I96" s="45">
        <v>22953</v>
      </c>
      <c r="J96" t="s">
        <v>209</v>
      </c>
    </row>
    <row r="97" spans="1:10" x14ac:dyDescent="0.3">
      <c r="A97" s="35">
        <v>43447</v>
      </c>
      <c r="B97" s="36"/>
      <c r="C97" s="34">
        <v>43447</v>
      </c>
      <c r="D97" s="36"/>
      <c r="E97" s="37" t="s">
        <v>70</v>
      </c>
      <c r="F97" s="36"/>
      <c r="G97" s="39">
        <v>2000</v>
      </c>
      <c r="H97" s="36"/>
      <c r="I97" s="39">
        <v>24953</v>
      </c>
      <c r="J97" t="s">
        <v>209</v>
      </c>
    </row>
    <row r="98" spans="1:10" x14ac:dyDescent="0.3">
      <c r="A98" s="35">
        <v>43452</v>
      </c>
      <c r="B98" s="36"/>
      <c r="C98" s="34">
        <v>43452</v>
      </c>
      <c r="D98" s="36"/>
      <c r="E98" s="37" t="s">
        <v>204</v>
      </c>
      <c r="F98" s="36"/>
      <c r="G98" s="39">
        <v>2000</v>
      </c>
      <c r="H98" s="36"/>
      <c r="I98" s="39">
        <v>15298</v>
      </c>
      <c r="J98" t="s">
        <v>209</v>
      </c>
    </row>
    <row r="99" spans="1:10" x14ac:dyDescent="0.3">
      <c r="A99" s="35">
        <v>43496</v>
      </c>
      <c r="B99" s="36"/>
      <c r="C99" s="34">
        <v>43496</v>
      </c>
      <c r="D99" s="36"/>
      <c r="E99" s="37" t="s">
        <v>198</v>
      </c>
      <c r="F99" s="36"/>
      <c r="G99" s="39">
        <v>-2500</v>
      </c>
      <c r="H99" s="36"/>
      <c r="I99" s="39">
        <v>29106</v>
      </c>
      <c r="J99" t="s">
        <v>212</v>
      </c>
    </row>
    <row r="100" spans="1:10" x14ac:dyDescent="0.3">
      <c r="A100" s="41">
        <v>43496</v>
      </c>
      <c r="B100" s="42"/>
      <c r="C100" s="40">
        <v>43496</v>
      </c>
      <c r="D100" s="42"/>
      <c r="E100" s="43" t="s">
        <v>198</v>
      </c>
      <c r="F100" s="42"/>
      <c r="G100" s="45">
        <v>-9350</v>
      </c>
      <c r="H100" s="42"/>
      <c r="I100" s="45">
        <v>31606</v>
      </c>
      <c r="J100" t="s">
        <v>212</v>
      </c>
    </row>
    <row r="101" spans="1:10" x14ac:dyDescent="0.3">
      <c r="A101" s="41">
        <v>43538</v>
      </c>
      <c r="B101" s="42"/>
      <c r="C101" s="40">
        <v>43538</v>
      </c>
      <c r="D101" s="42"/>
      <c r="E101" s="43" t="s">
        <v>193</v>
      </c>
      <c r="F101" s="42"/>
      <c r="G101" s="45">
        <v>-16100</v>
      </c>
      <c r="H101" s="42"/>
      <c r="I101" s="45">
        <v>22011</v>
      </c>
      <c r="J101" t="s">
        <v>212</v>
      </c>
    </row>
    <row r="102" spans="1:10" x14ac:dyDescent="0.3">
      <c r="A102" s="35">
        <v>43543</v>
      </c>
      <c r="B102" s="36"/>
      <c r="C102" s="34">
        <v>43543</v>
      </c>
      <c r="D102" s="36"/>
      <c r="E102" s="37" t="s">
        <v>194</v>
      </c>
      <c r="F102" s="36"/>
      <c r="G102" s="38">
        <v>-543</v>
      </c>
      <c r="H102" s="36"/>
      <c r="I102" s="39">
        <v>10518</v>
      </c>
      <c r="J102" t="s">
        <v>212</v>
      </c>
    </row>
    <row r="103" spans="1:10" x14ac:dyDescent="0.3">
      <c r="A103" s="41">
        <v>43547</v>
      </c>
      <c r="B103" s="42"/>
      <c r="C103" s="40">
        <v>43547</v>
      </c>
      <c r="D103" s="42"/>
      <c r="E103" s="43" t="s">
        <v>193</v>
      </c>
      <c r="F103" s="42"/>
      <c r="G103" s="44">
        <v>-700</v>
      </c>
      <c r="H103" s="42"/>
      <c r="I103" s="45">
        <v>9818</v>
      </c>
      <c r="J103" t="s">
        <v>212</v>
      </c>
    </row>
    <row r="104" spans="1:10" x14ac:dyDescent="0.3">
      <c r="A104" s="35">
        <v>43578</v>
      </c>
      <c r="B104" s="36"/>
      <c r="C104" s="34">
        <v>43578</v>
      </c>
      <c r="D104" s="36"/>
      <c r="E104" s="37" t="s">
        <v>167</v>
      </c>
      <c r="F104" s="36"/>
      <c r="G104" s="38">
        <v>-390</v>
      </c>
      <c r="H104" s="36"/>
      <c r="I104" s="39">
        <v>13250</v>
      </c>
      <c r="J104" t="s">
        <v>212</v>
      </c>
    </row>
    <row r="105" spans="1:10" x14ac:dyDescent="0.3">
      <c r="A105" s="41">
        <v>43404</v>
      </c>
      <c r="B105" s="42"/>
      <c r="C105" s="40">
        <v>43404</v>
      </c>
      <c r="D105" s="42"/>
      <c r="E105" s="43" t="s">
        <v>76</v>
      </c>
      <c r="F105" s="42"/>
      <c r="G105" s="44">
        <v>530</v>
      </c>
      <c r="H105" s="42"/>
      <c r="I105" s="45">
        <v>6700</v>
      </c>
      <c r="J105" t="s">
        <v>90</v>
      </c>
    </row>
    <row r="106" spans="1:10" x14ac:dyDescent="0.3">
      <c r="A106" s="35">
        <v>43404</v>
      </c>
      <c r="B106" s="36"/>
      <c r="C106" s="34">
        <v>43404</v>
      </c>
      <c r="D106" s="36"/>
      <c r="E106" s="37" t="s">
        <v>90</v>
      </c>
      <c r="F106" s="36"/>
      <c r="G106" s="38">
        <v>70</v>
      </c>
      <c r="H106" s="36"/>
      <c r="I106" s="39">
        <v>2570</v>
      </c>
      <c r="J106" t="s">
        <v>90</v>
      </c>
    </row>
    <row r="107" spans="1:10" x14ac:dyDescent="0.3">
      <c r="A107" s="35">
        <v>43418</v>
      </c>
      <c r="B107" s="36"/>
      <c r="C107" s="34">
        <v>43418</v>
      </c>
      <c r="D107" s="36"/>
      <c r="E107" s="37" t="s">
        <v>76</v>
      </c>
      <c r="F107" s="36"/>
      <c r="G107" s="39">
        <v>2000</v>
      </c>
      <c r="H107" s="36"/>
      <c r="I107" s="39">
        <v>13465</v>
      </c>
      <c r="J107" t="s">
        <v>90</v>
      </c>
    </row>
    <row r="108" spans="1:10" x14ac:dyDescent="0.3">
      <c r="A108" s="41">
        <v>43484</v>
      </c>
      <c r="B108" s="42"/>
      <c r="C108" s="40">
        <v>43484</v>
      </c>
      <c r="D108" s="42"/>
      <c r="E108" s="43" t="s">
        <v>76</v>
      </c>
      <c r="F108" s="42"/>
      <c r="G108" s="45">
        <v>3000</v>
      </c>
      <c r="H108" s="42"/>
      <c r="I108" s="45">
        <v>18298</v>
      </c>
      <c r="J108" t="s">
        <v>90</v>
      </c>
    </row>
    <row r="109" spans="1:10" x14ac:dyDescent="0.3">
      <c r="A109" s="35">
        <v>43579</v>
      </c>
      <c r="B109" s="36"/>
      <c r="C109" s="34">
        <v>43579</v>
      </c>
      <c r="D109" s="36"/>
      <c r="E109" s="37" t="s">
        <v>76</v>
      </c>
      <c r="F109" s="36"/>
      <c r="G109" s="39">
        <v>3000</v>
      </c>
      <c r="H109" s="36"/>
      <c r="I109" s="39">
        <v>16468</v>
      </c>
      <c r="J109" t="s">
        <v>90</v>
      </c>
    </row>
    <row r="110" spans="1:10" x14ac:dyDescent="0.3">
      <c r="A110" s="41">
        <v>43404</v>
      </c>
      <c r="B110" s="42"/>
      <c r="C110" s="40">
        <v>43404</v>
      </c>
      <c r="D110" s="42"/>
      <c r="E110" s="43" t="s">
        <v>91</v>
      </c>
      <c r="F110" s="42"/>
      <c r="G110" s="44">
        <v>700</v>
      </c>
      <c r="H110" s="42"/>
      <c r="I110" s="45">
        <v>1300</v>
      </c>
      <c r="J110" t="s">
        <v>104</v>
      </c>
    </row>
    <row r="111" spans="1:10" x14ac:dyDescent="0.3">
      <c r="A111" s="41">
        <v>43424</v>
      </c>
      <c r="B111" s="42"/>
      <c r="C111" s="40">
        <v>43424</v>
      </c>
      <c r="D111" s="42"/>
      <c r="E111" s="43" t="s">
        <v>68</v>
      </c>
      <c r="F111" s="42"/>
      <c r="G111" s="45">
        <v>-1200</v>
      </c>
      <c r="H111" s="42"/>
      <c r="I111" s="45">
        <v>24015</v>
      </c>
      <c r="J111" t="s">
        <v>104</v>
      </c>
    </row>
    <row r="112" spans="1:10" x14ac:dyDescent="0.3">
      <c r="A112" s="35">
        <v>43428</v>
      </c>
      <c r="B112" s="36"/>
      <c r="C112" s="34">
        <v>43428</v>
      </c>
      <c r="D112" s="36"/>
      <c r="E112" s="37" t="s">
        <v>67</v>
      </c>
      <c r="F112" s="36"/>
      <c r="G112" s="39">
        <v>-1440</v>
      </c>
      <c r="H112" s="36"/>
      <c r="I112" s="39">
        <v>22575</v>
      </c>
      <c r="J112" t="s">
        <v>104</v>
      </c>
    </row>
    <row r="113" spans="1:11" x14ac:dyDescent="0.3">
      <c r="A113" s="41">
        <v>43429</v>
      </c>
      <c r="B113" s="42"/>
      <c r="C113" s="40">
        <v>43429</v>
      </c>
      <c r="D113" s="42"/>
      <c r="E113" s="43" t="s">
        <v>40</v>
      </c>
      <c r="F113" s="42"/>
      <c r="G113" s="44">
        <v>-300</v>
      </c>
      <c r="H113" s="42"/>
      <c r="I113" s="45">
        <v>8675</v>
      </c>
      <c r="J113" t="s">
        <v>104</v>
      </c>
      <c r="K113">
        <v>15</v>
      </c>
    </row>
    <row r="114" spans="1:11" x14ac:dyDescent="0.3">
      <c r="A114" s="35">
        <v>43429</v>
      </c>
      <c r="B114" s="36"/>
      <c r="C114" s="34">
        <v>43429</v>
      </c>
      <c r="D114" s="36"/>
      <c r="E114" s="37" t="s">
        <v>40</v>
      </c>
      <c r="F114" s="36"/>
      <c r="G114" s="38">
        <v>-600</v>
      </c>
      <c r="H114" s="36"/>
      <c r="I114" s="39">
        <v>8975</v>
      </c>
      <c r="J114" t="s">
        <v>104</v>
      </c>
    </row>
    <row r="115" spans="1:11" x14ac:dyDescent="0.3">
      <c r="A115" s="41">
        <v>43429</v>
      </c>
      <c r="B115" s="42"/>
      <c r="C115" s="40">
        <v>43429</v>
      </c>
      <c r="D115" s="42"/>
      <c r="E115" s="43" t="s">
        <v>107</v>
      </c>
      <c r="F115" s="42"/>
      <c r="G115" s="44">
        <v>-648</v>
      </c>
      <c r="H115" s="42"/>
      <c r="I115" s="45">
        <v>9027</v>
      </c>
      <c r="J115" t="s">
        <v>104</v>
      </c>
    </row>
    <row r="116" spans="1:11" x14ac:dyDescent="0.3">
      <c r="A116" s="35">
        <v>43484</v>
      </c>
      <c r="B116" s="36"/>
      <c r="C116" s="34">
        <v>43484</v>
      </c>
      <c r="D116" s="36"/>
      <c r="E116" s="37" t="s">
        <v>202</v>
      </c>
      <c r="F116" s="36"/>
      <c r="G116" s="39">
        <v>-1000</v>
      </c>
      <c r="H116" s="36"/>
      <c r="I116" s="39">
        <v>15298</v>
      </c>
      <c r="J116" t="s">
        <v>104</v>
      </c>
    </row>
    <row r="117" spans="1:11" x14ac:dyDescent="0.3">
      <c r="A117" s="35">
        <v>43491</v>
      </c>
      <c r="B117" s="36"/>
      <c r="C117" s="34">
        <v>43491</v>
      </c>
      <c r="D117" s="36"/>
      <c r="E117" s="37" t="s">
        <v>201</v>
      </c>
      <c r="F117" s="36"/>
      <c r="G117" s="38">
        <v>-400</v>
      </c>
      <c r="H117" s="36"/>
      <c r="I117" s="39">
        <v>34456</v>
      </c>
      <c r="J117" t="s">
        <v>104</v>
      </c>
    </row>
    <row r="118" spans="1:11" x14ac:dyDescent="0.3">
      <c r="A118" s="35">
        <v>43495</v>
      </c>
      <c r="B118" s="36"/>
      <c r="C118" s="34">
        <v>43495</v>
      </c>
      <c r="D118" s="36"/>
      <c r="E118" s="37" t="s">
        <v>199</v>
      </c>
      <c r="F118" s="36"/>
      <c r="G118" s="39">
        <v>-3000</v>
      </c>
      <c r="H118" s="36"/>
      <c r="I118" s="39">
        <v>38456</v>
      </c>
      <c r="J118" t="s">
        <v>104</v>
      </c>
    </row>
    <row r="119" spans="1:11" x14ac:dyDescent="0.3">
      <c r="A119" s="41">
        <v>43496</v>
      </c>
      <c r="B119" s="42"/>
      <c r="C119" s="40">
        <v>43496</v>
      </c>
      <c r="D119" s="42"/>
      <c r="E119" s="43" t="s">
        <v>197</v>
      </c>
      <c r="F119" s="42"/>
      <c r="G119" s="45">
        <v>-2000</v>
      </c>
      <c r="H119" s="42"/>
      <c r="I119" s="45">
        <v>33606</v>
      </c>
      <c r="J119" t="s">
        <v>104</v>
      </c>
    </row>
    <row r="120" spans="1:11" x14ac:dyDescent="0.3">
      <c r="A120" s="41">
        <v>43535</v>
      </c>
      <c r="B120" s="42"/>
      <c r="C120" s="40">
        <v>43535</v>
      </c>
      <c r="D120" s="42"/>
      <c r="E120" s="43" t="s">
        <v>196</v>
      </c>
      <c r="F120" s="42"/>
      <c r="G120" s="45">
        <v>-3400</v>
      </c>
      <c r="H120" s="42"/>
      <c r="I120" s="45">
        <v>37111</v>
      </c>
      <c r="J120" t="s">
        <v>104</v>
      </c>
    </row>
    <row r="121" spans="1:11" x14ac:dyDescent="0.3">
      <c r="A121" s="41">
        <v>43646</v>
      </c>
      <c r="B121" s="42"/>
      <c r="C121" s="40">
        <v>43646</v>
      </c>
      <c r="D121" s="42"/>
      <c r="E121" s="43" t="s">
        <v>239</v>
      </c>
      <c r="F121" s="42"/>
      <c r="G121" s="45">
        <v>-3000</v>
      </c>
      <c r="H121" s="42"/>
      <c r="I121" s="45">
        <v>33063</v>
      </c>
      <c r="J121" t="s">
        <v>104</v>
      </c>
    </row>
    <row r="122" spans="1:11" x14ac:dyDescent="0.3">
      <c r="A122" s="35">
        <v>43405</v>
      </c>
      <c r="B122" s="36"/>
      <c r="C122" s="34">
        <v>43405</v>
      </c>
      <c r="D122" s="36"/>
      <c r="E122" s="37" t="s">
        <v>86</v>
      </c>
      <c r="F122" s="36"/>
      <c r="G122" s="38">
        <v>500</v>
      </c>
      <c r="H122" s="36"/>
      <c r="I122" s="39">
        <v>7200</v>
      </c>
      <c r="J122" t="s">
        <v>103</v>
      </c>
    </row>
    <row r="123" spans="1:11" x14ac:dyDescent="0.3">
      <c r="A123" s="41">
        <v>43406</v>
      </c>
      <c r="B123" s="42"/>
      <c r="C123" s="40">
        <v>43406</v>
      </c>
      <c r="D123" s="42"/>
      <c r="E123" s="43" t="s">
        <v>86</v>
      </c>
      <c r="F123" s="42"/>
      <c r="G123" s="44">
        <v>100</v>
      </c>
      <c r="H123" s="42"/>
      <c r="I123" s="45">
        <v>5400</v>
      </c>
      <c r="J123" t="s">
        <v>103</v>
      </c>
    </row>
    <row r="124" spans="1:11" x14ac:dyDescent="0.3">
      <c r="A124" s="35">
        <v>43494</v>
      </c>
      <c r="B124" s="36"/>
      <c r="C124" s="34">
        <v>43494</v>
      </c>
      <c r="D124" s="36"/>
      <c r="E124" s="37" t="s">
        <v>86</v>
      </c>
      <c r="F124" s="36"/>
      <c r="G124" s="39">
        <v>3500</v>
      </c>
      <c r="H124" s="36"/>
      <c r="I124" s="39">
        <v>39956</v>
      </c>
      <c r="J124" t="s">
        <v>103</v>
      </c>
    </row>
    <row r="125" spans="1:11" x14ac:dyDescent="0.3">
      <c r="A125" s="41">
        <v>43499</v>
      </c>
      <c r="B125" s="42"/>
      <c r="C125" s="40">
        <v>43499</v>
      </c>
      <c r="D125" s="42"/>
      <c r="E125" s="43" t="s">
        <v>86</v>
      </c>
      <c r="F125" s="42"/>
      <c r="G125" s="44">
        <v>150</v>
      </c>
      <c r="H125" s="42"/>
      <c r="I125" s="45">
        <v>35756</v>
      </c>
      <c r="J125" t="s">
        <v>103</v>
      </c>
    </row>
    <row r="126" spans="1:11" x14ac:dyDescent="0.3">
      <c r="A126" s="35">
        <v>43573</v>
      </c>
      <c r="B126" s="36"/>
      <c r="C126" s="34">
        <v>43573</v>
      </c>
      <c r="D126" s="36"/>
      <c r="E126" s="37" t="s">
        <v>86</v>
      </c>
      <c r="F126" s="36"/>
      <c r="G126" s="39">
        <v>1800</v>
      </c>
      <c r="H126" s="36"/>
      <c r="I126" s="39">
        <v>27518</v>
      </c>
      <c r="J126" t="s">
        <v>103</v>
      </c>
    </row>
    <row r="127" spans="1:11" x14ac:dyDescent="0.3">
      <c r="A127" s="41">
        <v>43621</v>
      </c>
      <c r="B127" s="42"/>
      <c r="C127" s="40">
        <v>43621</v>
      </c>
      <c r="D127" s="42"/>
      <c r="E127" s="43" t="s">
        <v>86</v>
      </c>
      <c r="F127" s="42"/>
      <c r="G127" s="45">
        <v>1700</v>
      </c>
      <c r="H127" s="42"/>
      <c r="I127" s="45">
        <v>38063</v>
      </c>
      <c r="J127" t="s">
        <v>103</v>
      </c>
    </row>
    <row r="128" spans="1:11" x14ac:dyDescent="0.3">
      <c r="A128" s="41">
        <v>43404</v>
      </c>
      <c r="B128" s="42"/>
      <c r="C128" s="40">
        <v>43404</v>
      </c>
      <c r="D128" s="42"/>
      <c r="E128" s="43" t="s">
        <v>80</v>
      </c>
      <c r="F128" s="42"/>
      <c r="G128" s="44">
        <v>600</v>
      </c>
      <c r="H128" s="42"/>
      <c r="I128" s="45">
        <v>3170</v>
      </c>
      <c r="J128" t="s">
        <v>80</v>
      </c>
    </row>
    <row r="129" spans="1:10" x14ac:dyDescent="0.3">
      <c r="A129" s="35">
        <v>43410</v>
      </c>
      <c r="B129" s="36"/>
      <c r="C129" s="34">
        <v>43410</v>
      </c>
      <c r="D129" s="36"/>
      <c r="E129" s="37" t="s">
        <v>80</v>
      </c>
      <c r="F129" s="36"/>
      <c r="G129" s="38">
        <v>500</v>
      </c>
      <c r="H129" s="36"/>
      <c r="I129" s="39">
        <v>6165</v>
      </c>
      <c r="J129" t="s">
        <v>80</v>
      </c>
    </row>
    <row r="130" spans="1:10" x14ac:dyDescent="0.3">
      <c r="A130" s="41">
        <v>43429</v>
      </c>
      <c r="B130" s="42"/>
      <c r="C130" s="40">
        <v>43429</v>
      </c>
      <c r="D130" s="42"/>
      <c r="E130" s="43" t="s">
        <v>66</v>
      </c>
      <c r="F130" s="42"/>
      <c r="G130" s="45">
        <v>-13000</v>
      </c>
      <c r="H130" s="42"/>
      <c r="I130" s="45">
        <v>9575</v>
      </c>
      <c r="J130" t="s">
        <v>80</v>
      </c>
    </row>
    <row r="131" spans="1:10" x14ac:dyDescent="0.3">
      <c r="A131" s="41">
        <v>43495</v>
      </c>
      <c r="B131" s="42"/>
      <c r="C131" s="40">
        <v>43495</v>
      </c>
      <c r="D131" s="42"/>
      <c r="E131" s="43" t="s">
        <v>80</v>
      </c>
      <c r="F131" s="42"/>
      <c r="G131" s="45">
        <v>1000</v>
      </c>
      <c r="H131" s="42"/>
      <c r="I131" s="45">
        <v>39456</v>
      </c>
      <c r="J131" t="s">
        <v>80</v>
      </c>
    </row>
    <row r="132" spans="1:10" x14ac:dyDescent="0.3">
      <c r="A132" s="41">
        <v>43496</v>
      </c>
      <c r="B132" s="42"/>
      <c r="C132" s="40">
        <v>43496</v>
      </c>
      <c r="D132" s="42"/>
      <c r="E132" s="43" t="s">
        <v>12</v>
      </c>
      <c r="F132" s="42"/>
      <c r="G132" s="45">
        <v>1000</v>
      </c>
      <c r="H132" s="42"/>
      <c r="I132" s="45">
        <v>30106</v>
      </c>
      <c r="J132" t="s">
        <v>80</v>
      </c>
    </row>
    <row r="133" spans="1:10" x14ac:dyDescent="0.3">
      <c r="A133" s="41">
        <v>43541</v>
      </c>
      <c r="B133" s="42"/>
      <c r="C133" s="40">
        <v>43541</v>
      </c>
      <c r="D133" s="42"/>
      <c r="E133" s="43" t="s">
        <v>79</v>
      </c>
      <c r="F133" s="42"/>
      <c r="G133" s="44">
        <v>300</v>
      </c>
      <c r="H133" s="42"/>
      <c r="I133" s="45">
        <v>11061</v>
      </c>
      <c r="J133" t="s">
        <v>80</v>
      </c>
    </row>
    <row r="134" spans="1:10" x14ac:dyDescent="0.3">
      <c r="A134" s="35">
        <v>43568</v>
      </c>
      <c r="B134" s="36"/>
      <c r="C134" s="34">
        <v>43568</v>
      </c>
      <c r="D134" s="36"/>
      <c r="E134" s="37" t="s">
        <v>80</v>
      </c>
      <c r="F134" s="36"/>
      <c r="G134" s="38">
        <v>200</v>
      </c>
      <c r="H134" s="36"/>
      <c r="I134" s="39">
        <v>25218</v>
      </c>
      <c r="J134" t="s">
        <v>80</v>
      </c>
    </row>
    <row r="135" spans="1:10" x14ac:dyDescent="0.3">
      <c r="A135" s="35">
        <v>43618</v>
      </c>
      <c r="B135" s="36"/>
      <c r="C135" s="34">
        <v>43618</v>
      </c>
      <c r="D135" s="36"/>
      <c r="E135" s="37" t="s">
        <v>242</v>
      </c>
      <c r="F135" s="36"/>
      <c r="G135" s="38">
        <v>-800</v>
      </c>
      <c r="H135" s="36"/>
      <c r="I135" s="39">
        <v>23468</v>
      </c>
      <c r="J135" t="s">
        <v>80</v>
      </c>
    </row>
    <row r="136" spans="1:10" x14ac:dyDescent="0.3">
      <c r="A136" s="35">
        <v>43646</v>
      </c>
      <c r="B136" s="36"/>
      <c r="C136" s="34">
        <v>43646</v>
      </c>
      <c r="D136" s="36"/>
      <c r="E136" s="37" t="s">
        <v>66</v>
      </c>
      <c r="F136" s="36"/>
      <c r="G136" s="38">
        <v>33</v>
      </c>
      <c r="H136" s="36"/>
      <c r="I136" s="39">
        <v>30493</v>
      </c>
      <c r="J136" t="s">
        <v>80</v>
      </c>
    </row>
    <row r="137" spans="1:10" x14ac:dyDescent="0.3">
      <c r="A137" s="35">
        <v>43646</v>
      </c>
      <c r="B137" s="36"/>
      <c r="C137" s="34">
        <v>43646</v>
      </c>
      <c r="D137" s="36"/>
      <c r="E137" s="37" t="s">
        <v>66</v>
      </c>
      <c r="F137" s="36"/>
      <c r="G137" s="39">
        <v>2123</v>
      </c>
      <c r="H137" s="36"/>
      <c r="I137" s="39">
        <v>35186</v>
      </c>
      <c r="J137" t="s">
        <v>80</v>
      </c>
    </row>
    <row r="138" spans="1:10" x14ac:dyDescent="0.3">
      <c r="A138" s="35">
        <v>43404</v>
      </c>
      <c r="B138" s="36"/>
      <c r="C138" s="34">
        <v>43404</v>
      </c>
      <c r="D138" s="36"/>
      <c r="E138" s="37" t="s">
        <v>75</v>
      </c>
      <c r="F138" s="36"/>
      <c r="G138" s="38">
        <v>600</v>
      </c>
      <c r="H138" s="36"/>
      <c r="I138" s="39">
        <v>3770</v>
      </c>
      <c r="J138" t="s">
        <v>215</v>
      </c>
    </row>
    <row r="139" spans="1:10" x14ac:dyDescent="0.3">
      <c r="A139" s="41">
        <v>43418</v>
      </c>
      <c r="B139" s="42"/>
      <c r="C139" s="40">
        <v>43418</v>
      </c>
      <c r="D139" s="42"/>
      <c r="E139" s="43" t="s">
        <v>75</v>
      </c>
      <c r="F139" s="42"/>
      <c r="G139" s="45">
        <v>1500</v>
      </c>
      <c r="H139" s="42"/>
      <c r="I139" s="45">
        <v>14965</v>
      </c>
      <c r="J139" t="s">
        <v>215</v>
      </c>
    </row>
    <row r="140" spans="1:10" x14ac:dyDescent="0.3">
      <c r="A140" s="41">
        <v>43492</v>
      </c>
      <c r="B140" s="42"/>
      <c r="C140" s="40">
        <v>43492</v>
      </c>
      <c r="D140" s="42"/>
      <c r="E140" s="43" t="s">
        <v>200</v>
      </c>
      <c r="F140" s="42"/>
      <c r="G140" s="45">
        <v>2000</v>
      </c>
      <c r="H140" s="42"/>
      <c r="I140" s="45">
        <v>36456</v>
      </c>
      <c r="J140" t="s">
        <v>215</v>
      </c>
    </row>
    <row r="141" spans="1:10" x14ac:dyDescent="0.3">
      <c r="A141" s="35">
        <v>43548</v>
      </c>
      <c r="B141" s="36"/>
      <c r="C141" s="34">
        <v>43548</v>
      </c>
      <c r="D141" s="36"/>
      <c r="E141" s="37" t="s">
        <v>75</v>
      </c>
      <c r="F141" s="36"/>
      <c r="G141" s="38">
        <v>800</v>
      </c>
      <c r="H141" s="36"/>
      <c r="I141" s="39">
        <v>10618</v>
      </c>
      <c r="J141" t="s">
        <v>215</v>
      </c>
    </row>
    <row r="142" spans="1:10" x14ac:dyDescent="0.3">
      <c r="A142" s="41">
        <v>43562</v>
      </c>
      <c r="B142" s="42"/>
      <c r="C142" s="40">
        <v>43562</v>
      </c>
      <c r="D142" s="42"/>
      <c r="E142" s="43" t="s">
        <v>75</v>
      </c>
      <c r="F142" s="42"/>
      <c r="G142" s="45">
        <v>1300</v>
      </c>
      <c r="H142" s="42"/>
      <c r="I142" s="45">
        <v>15218</v>
      </c>
      <c r="J142" t="s">
        <v>215</v>
      </c>
    </row>
    <row r="143" spans="1:10" x14ac:dyDescent="0.3">
      <c r="A143" s="41">
        <v>43404</v>
      </c>
      <c r="B143" s="42"/>
      <c r="C143" s="40">
        <v>43404</v>
      </c>
      <c r="D143" s="42"/>
      <c r="E143" s="43" t="s">
        <v>89</v>
      </c>
      <c r="F143" s="42"/>
      <c r="G143" s="44">
        <v>600</v>
      </c>
      <c r="H143" s="42"/>
      <c r="I143" s="45">
        <v>5570</v>
      </c>
      <c r="J143" t="s">
        <v>92</v>
      </c>
    </row>
    <row r="144" spans="1:10" x14ac:dyDescent="0.3">
      <c r="A144" s="41">
        <v>43485</v>
      </c>
      <c r="B144" s="42"/>
      <c r="C144" s="40">
        <v>43485</v>
      </c>
      <c r="D144" s="42"/>
      <c r="E144" s="43" t="s">
        <v>69</v>
      </c>
      <c r="F144" s="42"/>
      <c r="G144" s="45">
        <v>2500</v>
      </c>
      <c r="H144" s="42"/>
      <c r="I144" s="45">
        <v>23498</v>
      </c>
      <c r="J144" t="s">
        <v>92</v>
      </c>
    </row>
    <row r="145" spans="1:11" x14ac:dyDescent="0.3">
      <c r="A145" s="35">
        <v>43533</v>
      </c>
      <c r="B145" s="36"/>
      <c r="C145" s="34">
        <v>43533</v>
      </c>
      <c r="D145" s="36"/>
      <c r="E145" s="37" t="s">
        <v>69</v>
      </c>
      <c r="F145" s="36"/>
      <c r="G145" s="39">
        <v>1500</v>
      </c>
      <c r="H145" s="36"/>
      <c r="I145" s="39">
        <v>40511</v>
      </c>
      <c r="J145" t="s">
        <v>92</v>
      </c>
    </row>
    <row r="146" spans="1:11" x14ac:dyDescent="0.3">
      <c r="A146" s="41">
        <v>43619</v>
      </c>
      <c r="B146" s="42"/>
      <c r="C146" s="40">
        <v>43619</v>
      </c>
      <c r="D146" s="42"/>
      <c r="E146" s="43" t="s">
        <v>69</v>
      </c>
      <c r="F146" s="42"/>
      <c r="G146" s="45">
        <v>2000</v>
      </c>
      <c r="H146" s="42"/>
      <c r="I146" s="45">
        <v>32863</v>
      </c>
      <c r="J146" t="s">
        <v>92</v>
      </c>
    </row>
    <row r="147" spans="1:11" x14ac:dyDescent="0.3">
      <c r="A147" s="41">
        <v>43489</v>
      </c>
      <c r="B147" s="42"/>
      <c r="C147" s="40">
        <v>43489</v>
      </c>
      <c r="D147" s="42"/>
      <c r="E147" s="43" t="s">
        <v>191</v>
      </c>
      <c r="F147" s="42"/>
      <c r="G147" s="45">
        <v>2000</v>
      </c>
      <c r="H147" s="42"/>
      <c r="I147" s="45">
        <v>34098</v>
      </c>
      <c r="J147" t="s">
        <v>214</v>
      </c>
    </row>
    <row r="148" spans="1:11" x14ac:dyDescent="0.3">
      <c r="A148" s="35">
        <v>43533</v>
      </c>
      <c r="B148" s="36"/>
      <c r="C148" s="34">
        <v>43533</v>
      </c>
      <c r="D148" s="36"/>
      <c r="E148" s="37" t="s">
        <v>191</v>
      </c>
      <c r="F148" s="36"/>
      <c r="G148" s="39">
        <v>1755</v>
      </c>
      <c r="H148" s="36"/>
      <c r="I148" s="39">
        <v>37511</v>
      </c>
      <c r="J148" t="s">
        <v>214</v>
      </c>
    </row>
    <row r="149" spans="1:11" x14ac:dyDescent="0.3">
      <c r="A149" s="41">
        <v>43555</v>
      </c>
      <c r="B149" s="42"/>
      <c r="C149" s="40">
        <v>43555</v>
      </c>
      <c r="D149" s="42"/>
      <c r="E149" s="43" t="s">
        <v>191</v>
      </c>
      <c r="F149" s="42"/>
      <c r="G149" s="45">
        <v>1000</v>
      </c>
      <c r="H149" s="42"/>
      <c r="I149" s="45">
        <v>13118</v>
      </c>
      <c r="J149" t="s">
        <v>214</v>
      </c>
    </row>
    <row r="150" spans="1:11" x14ac:dyDescent="0.3">
      <c r="A150" s="35">
        <v>43562</v>
      </c>
      <c r="B150" s="36"/>
      <c r="C150" s="34">
        <v>43562</v>
      </c>
      <c r="D150" s="36"/>
      <c r="E150" s="37" t="s">
        <v>191</v>
      </c>
      <c r="F150" s="36"/>
      <c r="G150" s="38">
        <v>300</v>
      </c>
      <c r="H150" s="36"/>
      <c r="I150" s="39">
        <v>15518</v>
      </c>
      <c r="J150" t="s">
        <v>214</v>
      </c>
    </row>
    <row r="151" spans="1:11" x14ac:dyDescent="0.3">
      <c r="A151" s="41">
        <v>43404</v>
      </c>
      <c r="B151" s="42"/>
      <c r="C151" s="40">
        <v>43404</v>
      </c>
      <c r="D151" s="42"/>
      <c r="E151" s="43" t="s">
        <v>73</v>
      </c>
      <c r="F151" s="42"/>
      <c r="G151" s="44">
        <v>600</v>
      </c>
      <c r="H151" s="42"/>
      <c r="I151" s="45">
        <v>4370</v>
      </c>
      <c r="J151" t="s">
        <v>96</v>
      </c>
    </row>
    <row r="152" spans="1:11" x14ac:dyDescent="0.3">
      <c r="A152" s="35">
        <v>43419</v>
      </c>
      <c r="B152" s="36"/>
      <c r="C152" s="34">
        <v>43419</v>
      </c>
      <c r="D152" s="36"/>
      <c r="E152" s="37" t="s">
        <v>73</v>
      </c>
      <c r="F152" s="36"/>
      <c r="G152" s="38">
        <v>750</v>
      </c>
      <c r="H152" s="36"/>
      <c r="I152" s="39">
        <v>17715</v>
      </c>
      <c r="J152" t="s">
        <v>96</v>
      </c>
    </row>
    <row r="153" spans="1:11" x14ac:dyDescent="0.3">
      <c r="A153" s="35">
        <v>43430</v>
      </c>
      <c r="B153" s="36"/>
      <c r="C153" s="34">
        <v>43430</v>
      </c>
      <c r="D153" s="36"/>
      <c r="E153" s="37" t="s">
        <v>73</v>
      </c>
      <c r="F153" s="36"/>
      <c r="G153" s="38">
        <v>600</v>
      </c>
      <c r="H153" s="36"/>
      <c r="I153" s="39">
        <v>9627</v>
      </c>
      <c r="J153" t="s">
        <v>96</v>
      </c>
      <c r="K153">
        <v>16</v>
      </c>
    </row>
    <row r="154" spans="1:11" x14ac:dyDescent="0.3">
      <c r="A154" s="35">
        <v>43536</v>
      </c>
      <c r="B154" s="36"/>
      <c r="C154" s="34">
        <v>43536</v>
      </c>
      <c r="D154" s="36"/>
      <c r="E154" s="37" t="s">
        <v>73</v>
      </c>
      <c r="F154" s="36"/>
      <c r="G154" s="39">
        <v>1000</v>
      </c>
      <c r="H154" s="36"/>
      <c r="I154" s="39">
        <v>38111</v>
      </c>
      <c r="J154" t="s">
        <v>96</v>
      </c>
    </row>
    <row r="155" spans="1:11" x14ac:dyDescent="0.3">
      <c r="A155" s="35">
        <v>43563</v>
      </c>
      <c r="B155" s="36"/>
      <c r="C155" s="34">
        <v>43563</v>
      </c>
      <c r="D155" s="36"/>
      <c r="E155" s="37" t="s">
        <v>73</v>
      </c>
      <c r="F155" s="36"/>
      <c r="G155" s="39">
        <v>3000</v>
      </c>
      <c r="H155" s="36"/>
      <c r="I155" s="39">
        <v>19018</v>
      </c>
      <c r="J155" t="s">
        <v>96</v>
      </c>
    </row>
    <row r="156" spans="1:11" x14ac:dyDescent="0.3">
      <c r="A156" s="41">
        <v>43618</v>
      </c>
      <c r="B156" s="42"/>
      <c r="C156" s="40">
        <v>43618</v>
      </c>
      <c r="D156" s="42"/>
      <c r="E156" s="43" t="s">
        <v>73</v>
      </c>
      <c r="F156" s="42"/>
      <c r="G156" s="45">
        <v>1650</v>
      </c>
      <c r="H156" s="42"/>
      <c r="I156" s="45">
        <v>25118</v>
      </c>
      <c r="J156" t="s">
        <v>96</v>
      </c>
    </row>
    <row r="157" spans="1:11" ht="43.2" x14ac:dyDescent="0.3">
      <c r="A157" s="32" t="s">
        <v>62</v>
      </c>
      <c r="B157" s="31"/>
      <c r="C157" s="32" t="s">
        <v>63</v>
      </c>
      <c r="D157" s="31"/>
      <c r="E157" s="31" t="s">
        <v>64</v>
      </c>
      <c r="F157" s="31"/>
      <c r="G157" s="33" t="s">
        <v>65</v>
      </c>
      <c r="H157" s="31"/>
      <c r="I157" s="33" t="s">
        <v>0</v>
      </c>
    </row>
  </sheetData>
  <sortState xmlns:xlrd2="http://schemas.microsoft.com/office/spreadsheetml/2017/richdata2" ref="A1:K157">
    <sortCondition ref="J1:J157"/>
  </sortState>
  <hyperlinks>
    <hyperlink ref="A157" r:id="rId1" display="javascript:openHelpWindow('','http://www.handelsbanken.se/shb/Inet/ICentSv.nsf/Default/q45529328136C7DCBC12576E2004322C0?opendocument&amp;frame=0','500','500')" xr:uid="{BD103C6C-05BE-45DF-A2CF-291A1A5AF599}"/>
    <hyperlink ref="C157" r:id="rId2" display="javascript:openHelpWindow('','http://www.handelsbanken.se/shb/Inet/ICentSv.nsf/Default/q0983A0EBE3994B4AC12576E200434D76?opendocument&amp;frame=0','500','500')" xr:uid="{69F15DF3-8F88-4352-A689-D3F5F7A4889D}"/>
    <hyperlink ref="A29" r:id="rId3" display="https://secure.handelsbanken.se/bb/seip/servlet/UASipko?&amp;random=199531" xr:uid="{D49AB690-6DA9-46B6-B056-91D8E46F4C0E}"/>
    <hyperlink ref="A148" r:id="rId4" display="https://secure.handelsbanken.se/bb/seip/servlet/UASipko?&amp;random=199531" xr:uid="{2A76FDD7-7635-4AD8-91BC-A91BB6083C2A}"/>
    <hyperlink ref="A125" r:id="rId5" display="https://secure.handelsbanken.se/bb/seip/servlet/UASipko?&amp;random=199531" xr:uid="{32587F17-4173-4FD3-A042-477C2FF86241}"/>
    <hyperlink ref="A74" r:id="rId6" display="https://secure.handelsbanken.se/bb/seip/servlet/UASipko?&amp;random=199531" xr:uid="{75144859-8D41-4833-8EC5-5E6E486F9B27}"/>
    <hyperlink ref="A119" r:id="rId7" display="https://secure.handelsbanken.se/bb/seip/servlet/UASipko?&amp;random=199531" xr:uid="{100E6231-8F0A-4F2F-BAA5-0EF419D37E42}"/>
    <hyperlink ref="A28" r:id="rId8" display="https://secure.handelsbanken.se/bb/seip/servlet/UASipko?&amp;random=199531" xr:uid="{73C980F3-B0AD-4ED4-A92D-B813D64A65E8}"/>
    <hyperlink ref="A37" r:id="rId9" display="https://secure.handelsbanken.se/bb/seip/servlet/UASipko?&amp;random=199531" xr:uid="{C7726201-BC8D-4949-B75A-AA3281D350B8}"/>
    <hyperlink ref="A11" r:id="rId10" display="https://secure.handelsbanken.se/bb/seip/servlet/UASipko?&amp;random=199531" xr:uid="{3450C843-CEEA-4622-A9DC-6CD4EE94EEB0}"/>
    <hyperlink ref="A132" r:id="rId11" display="https://secure.handelsbanken.se/bb/seip/servlet/UASipko?&amp;random=199531" xr:uid="{146B8F73-6E09-4763-A9D9-6332F152824B}"/>
    <hyperlink ref="A99" r:id="rId12" display="https://secure.handelsbanken.se/bb/seip/servlet/UASipko?&amp;random=199531" xr:uid="{9394FA2B-114D-41E0-8F4F-3EE5B2BDEB12}"/>
    <hyperlink ref="A100" r:id="rId13" display="https://secure.handelsbanken.se/bb/seip/servlet/UASipko?&amp;random=199531" xr:uid="{73C995A9-5B31-4695-A9B5-C4F15E5467F2}"/>
    <hyperlink ref="A10" r:id="rId14" display="https://secure.handelsbanken.se/bb/seip/servlet/UASipko?&amp;random=199531" xr:uid="{EB9005EC-D334-49AF-9C74-1727D2D0079E}"/>
    <hyperlink ref="A131" r:id="rId15" display="https://secure.handelsbanken.se/bb/seip/servlet/UASipko?&amp;random=199531" xr:uid="{2BAF9C2E-20EB-4E98-8A4B-E5C58DE63A42}"/>
    <hyperlink ref="A118" r:id="rId16" display="https://secure.handelsbanken.se/bb/seip/servlet/UASipko?&amp;random=199531" xr:uid="{1175D63E-8BC8-49AD-884D-20EFC5230A2B}"/>
    <hyperlink ref="A27" r:id="rId17" display="https://secure.handelsbanken.se/bb/seip/servlet/UASipko?&amp;random=199531" xr:uid="{94C9C549-6AB8-4853-8258-1524806EF26B}"/>
    <hyperlink ref="A124" r:id="rId18" display="https://secure.handelsbanken.se/bb/seip/servlet/UASipko?&amp;random=199531" xr:uid="{99BF2A3B-E19A-4286-8515-1DF6A9DA25A8}"/>
    <hyperlink ref="A140" r:id="rId19" display="https://secure.handelsbanken.se/bb/seip/servlet/UASipko?&amp;random=199531" xr:uid="{6D191098-D3D4-44A0-A477-2EF46523085E}"/>
    <hyperlink ref="A117" r:id="rId20" display="https://secure.handelsbanken.se/bb/seip/servlet/UASipko?&amp;random=199531" xr:uid="{E1715FB8-F02F-4C6A-9FD7-4A3129A520D0}"/>
    <hyperlink ref="A4" r:id="rId21" display="https://secure.handelsbanken.se/bb/seip/servlet/UASipko?&amp;random=199531" xr:uid="{1A9E4F05-5175-4BD6-8206-0C3AD8CDE0DA}"/>
    <hyperlink ref="A86" r:id="rId22" display="https://secure.handelsbanken.se/bb/seip/servlet/UASipko?&amp;random=199531" xr:uid="{416EE5F1-440D-4BFA-9078-41F1C8240EE0}"/>
    <hyperlink ref="A147" r:id="rId23" display="https://secure.handelsbanken.se/bb/seip/servlet/UASipko?&amp;random=199531" xr:uid="{5D8D4749-C3CF-4D63-8CA3-D830F62FF2AE}"/>
    <hyperlink ref="A80" r:id="rId24" display="https://secure.handelsbanken.se/bb/seip/servlet/UASipko?&amp;random=199531" xr:uid="{ABB7EB92-6383-4840-9371-639AC30859D5}"/>
    <hyperlink ref="A46" r:id="rId25" display="https://secure.handelsbanken.se/bb/seip/servlet/UASipko?&amp;random=199531" xr:uid="{6C15B0B9-067A-469A-8D32-950208B2E943}"/>
    <hyperlink ref="A64" r:id="rId26" display="https://secure.handelsbanken.se/bb/seip/servlet/UASipko?&amp;random=199531" xr:uid="{D90C34BB-8719-4DD3-A31B-6704BE80A501}"/>
    <hyperlink ref="A144" r:id="rId27" display="https://secure.handelsbanken.se/bb/seip/servlet/UASipko?&amp;random=199531" xr:uid="{DE95B17D-B3D8-42F5-93CF-09FA312E781F}"/>
    <hyperlink ref="A70" r:id="rId28" display="https://secure.handelsbanken.se/bb/seip/servlet/UASipko?&amp;random=199531" xr:uid="{56A8A38F-77B3-462E-B500-CE629051899D}"/>
    <hyperlink ref="A108" r:id="rId29" display="https://secure.handelsbanken.se/bb/seip/servlet/UASipko?&amp;random=199531" xr:uid="{EDB3A9A9-0C63-4BA0-9301-F6299C257656}"/>
    <hyperlink ref="A116" r:id="rId30" display="https://secure.handelsbanken.se/bb/seip/servlet/UASipko?&amp;random=199531" xr:uid="{1AA7C0C9-84CF-4ADD-A680-3576B06CDFEA}"/>
    <hyperlink ref="A39" r:id="rId31" display="https://secure.handelsbanken.se/bb/seip/servlet/UASipko?&amp;random=199531" xr:uid="{FF75567A-FA52-48E1-BB69-BBA3ECCC824F}"/>
    <hyperlink ref="A98" r:id="rId32" display="https://secure.handelsbanken.se/bb/seip/servlet/UASipko?&amp;random=199531" xr:uid="{3750F029-AF69-4DEE-BAE0-78FE50F7BCDA}"/>
    <hyperlink ref="A33" r:id="rId33" display="https://secure.handelsbanken.se/bb/seip/servlet/UASipko?&amp;random=199531" xr:uid="{6D0338E1-A376-401E-9B5D-3FA11200E3F7}"/>
    <hyperlink ref="A97" r:id="rId34" display="https://secure.handelsbanken.se/bb/seip/servlet/UASipko?&amp;random=199531" xr:uid="{D058BC20-3051-47FE-B641-33D02E668F62}"/>
    <hyperlink ref="A96" r:id="rId35" display="https://secure.handelsbanken.se/bb/seip/servlet/UASipko?&amp;random=199531" xr:uid="{3C8213C0-48C5-4143-BB30-B083884194F6}"/>
    <hyperlink ref="A3" r:id="rId36" display="https://secure.handelsbanken.se/bb/seip/servlet/UASipko?&amp;random=199531" xr:uid="{0D1A1CAC-F6C7-4AAF-83CA-363BA7D7AB4D}"/>
    <hyperlink ref="A95" r:id="rId37" display="https://secure.handelsbanken.se/bb/seip/servlet/UASipko?&amp;random=199531" xr:uid="{6F71F28E-3063-4F9B-8153-3621953EBD14}"/>
    <hyperlink ref="A94" r:id="rId38" display="https://secure.handelsbanken.se/bb/seip/servlet/UASipko?&amp;random=199531" xr:uid="{FCDFADBD-0373-4132-84D2-6501C7C0D3B3}"/>
    <hyperlink ref="A93" r:id="rId39" display="https://secure.handelsbanken.se/bb/seip/servlet/UASipko?&amp;random=199531" xr:uid="{CB67C43D-8995-4EF8-B7B1-375E3D05A12A}"/>
    <hyperlink ref="A32" r:id="rId40" display="https://secure.handelsbanken.se/bb/seip/servlet/UASipko?&amp;random=199531" xr:uid="{1A7C56EB-EB3E-4A8F-A5F1-0C095C446F37}"/>
    <hyperlink ref="A92" r:id="rId41" display="https://secure.handelsbanken.se/bb/seip/servlet/UASipko?&amp;random=199531" xr:uid="{6CC7E502-1F43-44A8-8C68-9769090FAEBC}"/>
    <hyperlink ref="A91" r:id="rId42" display="https://secure.handelsbanken.se/bb/seip/servlet/UASipko?&amp;random=199531" xr:uid="{64482B3D-05CE-499C-9545-3C1080EE6022}"/>
    <hyperlink ref="A88" r:id="rId43" display="https://secure.handelsbanken.se/bb/seip/servlet/UASipko?&amp;random=199531" xr:uid="{419C4C18-3BF7-4154-90A9-23B410985791}"/>
    <hyperlink ref="A89" r:id="rId44" display="https://secure.handelsbanken.se/bb/seip/servlet/UASipko?&amp;random=199531" xr:uid="{6306BD2E-30EB-4916-9086-8033A3FB1463}"/>
    <hyperlink ref="A90" r:id="rId45" display="https://secure.handelsbanken.se/bb/seip/servlet/UASipko?&amp;random=199531" xr:uid="{150CC69F-7E05-440A-96DA-F51654A28CEA}"/>
    <hyperlink ref="A45" r:id="rId46" display="https://secure.handelsbanken.se/bb/seip/servlet/UASipko?&amp;random=199531" xr:uid="{E96387B1-FF14-4AF9-9397-F6ACAD323614}"/>
    <hyperlink ref="A41" r:id="rId47" display="https://secure.handelsbanken.se/bb/seip/servlet/UASipko?&amp;random=199531" xr:uid="{AE431EFF-36DD-44D5-ABC9-216087F72FEC}"/>
    <hyperlink ref="A153" r:id="rId48" display="https://secure.handelsbanken.se/bb/seip/servlet/UASipko?&amp;random=199531" xr:uid="{B4175D53-C212-447D-AA1B-FF7AF9A5D989}"/>
    <hyperlink ref="A115" r:id="rId49" display="https://secure.handelsbanken.se/bb/seip/servlet/UASipko?&amp;random=199531" xr:uid="{B9D0C5C7-C24A-4DF7-A2A9-A489DF0E020D}"/>
    <hyperlink ref="A63" r:id="rId50" display="https://secure.handelsbanken.se/bb/seip/servlet/UASipko?&amp;random=199531" xr:uid="{D90FD3E4-F139-47B3-BCC5-E8D6E0A231B6}"/>
    <hyperlink ref="A113" r:id="rId51" display="https://secure.handelsbanken.se/bb/seip/servlet/UASipko?&amp;random=199531" xr:uid="{2CD01626-C79D-47DF-BEDF-31606DC55260}"/>
    <hyperlink ref="A114" r:id="rId52" display="https://secure.handelsbanken.se/bb/seip/servlet/UASipko?&amp;random=199531" xr:uid="{CCC9FE55-51CF-4CEA-8BE1-21EDB6DDE9A4}"/>
    <hyperlink ref="A130" r:id="rId53" display="https://secure.handelsbanken.se/bb/seip/servlet/UASipko?&amp;random=199531" xr:uid="{C8BFC4AD-8432-4186-BA2B-C6FD135A867E}"/>
    <hyperlink ref="A112" r:id="rId54" display="https://secure.handelsbanken.se/bb/seip/servlet/UASipko?&amp;random=199531" xr:uid="{57B1EFCD-2E3D-4A7F-99A1-0372C8DD3BFE}"/>
    <hyperlink ref="A111" r:id="rId55" display="https://secure.handelsbanken.se/bb/seip/servlet/UASipko?&amp;random=199531" xr:uid="{844F74BD-EB0C-45F1-8DB5-75043D75D9F4}"/>
    <hyperlink ref="A87" r:id="rId56" display="https://secure.handelsbanken.se/bb/seip/servlet/UASipko?&amp;random=199531" xr:uid="{5CDE0897-C531-4BAC-87AC-C4CA4745E86E}"/>
    <hyperlink ref="A69" r:id="rId57" display="https://secure.handelsbanken.se/bb/seip/servlet/UASipko?&amp;random=199531" xr:uid="{71C8DB84-E349-41F5-91D8-80E763F48934}"/>
    <hyperlink ref="A62" r:id="rId58" display="https://secure.handelsbanken.se/bb/seip/servlet/UASipko?&amp;random=199531" xr:uid="{3946430C-6B32-4E20-9401-534A2C65DEDE}"/>
    <hyperlink ref="A2" r:id="rId59" display="https://secure.handelsbanken.se/bb/seip/servlet/UASipko?&amp;random=199531" xr:uid="{DB16F919-1609-43B8-9C9E-0D25A776686C}"/>
    <hyperlink ref="A152" r:id="rId60" display="https://secure.handelsbanken.se/bb/seip/servlet/UASipko?&amp;random=199531" xr:uid="{DA7D9ADD-7F04-4874-AD8A-2E85B43C60F8}"/>
    <hyperlink ref="A68" r:id="rId61" display="https://secure.handelsbanken.se/bb/seip/servlet/UASipko?&amp;random=199531" xr:uid="{0A711EA7-1A5B-40DE-8AAC-51D480B8102F}"/>
    <hyperlink ref="A61" r:id="rId62" display="https://secure.handelsbanken.se/bb/seip/servlet/UASipko?&amp;random=199531" xr:uid="{BF45F7D0-C0C5-454C-A6B3-5E612DEEC1C6}"/>
    <hyperlink ref="A139" r:id="rId63" display="https://secure.handelsbanken.se/bb/seip/servlet/UASipko?&amp;random=199531" xr:uid="{7305A345-EDBC-4967-B171-22761CCB0E07}"/>
    <hyperlink ref="A107" r:id="rId64" display="https://secure.handelsbanken.se/bb/seip/servlet/UASipko?&amp;random=199531" xr:uid="{5BCA726D-2578-4734-A0DF-2762886339CB}"/>
    <hyperlink ref="A9" r:id="rId65" display="https://secure.handelsbanken.se/bb/seip/servlet/UASipko?&amp;random=199531" xr:uid="{096632BD-B8A5-4401-B361-66C92CFDE206}"/>
    <hyperlink ref="A85" r:id="rId66" display="https://secure.handelsbanken.se/bb/seip/servlet/UASipko?&amp;random=199531" xr:uid="{744AEF09-863A-48FC-B139-A6B0492FB808}"/>
    <hyperlink ref="A79" r:id="rId67" display="https://secure.handelsbanken.se/bb/seip/servlet/UASipko?&amp;random=199531" xr:uid="{82D19902-4F65-4AE0-B0A5-F115C5B45F89}"/>
    <hyperlink ref="A129" r:id="rId68" display="https://secure.handelsbanken.se/bb/seip/servlet/UASipko?&amp;random=199531" xr:uid="{46610AA4-8B2C-4876-96A7-AE5B1ACFB10B}"/>
    <hyperlink ref="A23" r:id="rId69" display="https://secure.handelsbanken.se/bb/seip/servlet/UASipko?&amp;random=199531" xr:uid="{B8958F16-E73E-4716-ADAD-E5D9538B2AE4}"/>
    <hyperlink ref="A24" r:id="rId70" display="https://secure.handelsbanken.se/bb/seip/servlet/UASipko?&amp;random=199531" xr:uid="{F02EA111-8620-4A99-A944-A445018FC295}"/>
    <hyperlink ref="A25" r:id="rId71" display="https://secure.handelsbanken.se/bb/seip/servlet/UASipko?&amp;random=199531" xr:uid="{2A1BDA1C-D9AD-4E9B-A7BA-73732D87E76A}"/>
    <hyperlink ref="A26" r:id="rId72" display="https://secure.handelsbanken.se/bb/seip/servlet/UASipko?&amp;random=199531" xr:uid="{DDA8A002-0F69-4CB7-A66D-0F88FA2D4195}"/>
    <hyperlink ref="A15" r:id="rId73" display="https://secure.handelsbanken.se/bb/seip/servlet/UASipko?&amp;random=199531" xr:uid="{509017ED-7B29-494C-92DA-0F80FA686CF1}"/>
    <hyperlink ref="A16" r:id="rId74" display="https://secure.handelsbanken.se/bb/seip/servlet/UASipko?&amp;random=199531" xr:uid="{7911C56A-59AE-4303-80D7-659D470F9465}"/>
    <hyperlink ref="A17" r:id="rId75" display="https://secure.handelsbanken.se/bb/seip/servlet/UASipko?&amp;random=199531" xr:uid="{1E18403A-EA57-4DAE-B5E2-18A008857ED0}"/>
    <hyperlink ref="A18" r:id="rId76" display="https://secure.handelsbanken.se/bb/seip/servlet/UASipko?&amp;random=199531" xr:uid="{D04886FF-418B-4172-949B-457D14EB1A52}"/>
    <hyperlink ref="A22" r:id="rId77" display="https://secure.handelsbanken.se/bb/seip/servlet/UASipko?&amp;random=199531" xr:uid="{C36A2AE1-10E3-47BB-A039-D84BB50059CE}"/>
    <hyperlink ref="A19" r:id="rId78" display="https://secure.handelsbanken.se/bb/seip/servlet/UASipko?&amp;random=199531" xr:uid="{36B50779-DC28-4E34-BBA9-22E7E50D94D3}"/>
    <hyperlink ref="A20" r:id="rId79" display="https://secure.handelsbanken.se/bb/seip/servlet/UASipko?&amp;random=199531" xr:uid="{CE92F73A-A229-4FC3-9A80-11F26DF53D86}"/>
    <hyperlink ref="A21" r:id="rId80" display="https://secure.handelsbanken.se/bb/seip/servlet/UASipko?&amp;random=199531" xr:uid="{F1D020DC-C997-4497-8E0D-CF566A7EA0A8}"/>
    <hyperlink ref="A123" r:id="rId81" display="https://secure.handelsbanken.se/bb/seip/servlet/UASipko?&amp;random=199531" xr:uid="{7A040612-A59C-49C5-B905-E3ABC20AD840}"/>
    <hyperlink ref="A51" r:id="rId82" display="https://secure.handelsbanken.se/bb/seip/servlet/UASipko?&amp;random=199531" xr:uid="{E0A104A8-F9BC-4388-B4A0-A00BA8F8FBF0}"/>
    <hyperlink ref="A1" r:id="rId83" display="https://secure.handelsbanken.se/bb/seip/servlet/UASipko?&amp;random=199531" xr:uid="{DEDA609A-2B92-443B-91A2-1D2D868EACCC}"/>
    <hyperlink ref="A122" r:id="rId84" display="https://secure.handelsbanken.se/bb/seip/servlet/UASipko?&amp;random=199531" xr:uid="{D5B78A3C-FDB4-4B22-B565-BC99FB5FD698}"/>
    <hyperlink ref="A105" r:id="rId85" display="https://secure.handelsbanken.se/bb/seip/servlet/UASipko?&amp;random=199531" xr:uid="{6114523B-1D01-4A6B-8971-7DB20DB799BA}"/>
    <hyperlink ref="A60" r:id="rId86" display="https://secure.handelsbanken.se/bb/seip/servlet/UASipko?&amp;random=199531" xr:uid="{12C35125-8661-4C17-8DDB-7A16BFF3C087}"/>
    <hyperlink ref="A143" r:id="rId87" display="https://secure.handelsbanken.se/bb/seip/servlet/UASipko?&amp;random=199531" xr:uid="{F55C02EC-F1A3-407B-AE3F-72A05C2A9860}"/>
    <hyperlink ref="A84" r:id="rId88" display="https://secure.handelsbanken.se/bb/seip/servlet/UASipko?&amp;random=199531" xr:uid="{3B7F63BB-62B4-4C44-9D78-B28F4512FC69}"/>
    <hyperlink ref="A151" r:id="rId89" display="https://secure.handelsbanken.se/bb/seip/servlet/UASipko?&amp;random=199531" xr:uid="{76F00557-E577-4EDF-8D85-398865F0A47B}"/>
    <hyperlink ref="A138" r:id="rId90" display="https://secure.handelsbanken.se/bb/seip/servlet/UASipko?&amp;random=199531" xr:uid="{5DEFBACA-AC5B-4E6C-8938-79828C3A9ECE}"/>
    <hyperlink ref="A128" r:id="rId91" display="https://secure.handelsbanken.se/bb/seip/servlet/UASipko?&amp;random=199531" xr:uid="{D7A09E1B-BF8D-4548-8259-8076CA44A328}"/>
    <hyperlink ref="A106" r:id="rId92" display="https://secure.handelsbanken.se/bb/seip/servlet/UASipko?&amp;random=199531" xr:uid="{31947FF1-D508-4B86-BDF2-AEA35F2ABD55}"/>
    <hyperlink ref="A8" r:id="rId93" display="https://secure.handelsbanken.se/bb/seip/servlet/UASipko?&amp;random=199531" xr:uid="{91F42919-F5A9-4EC0-B99A-74C5FA3FB00A}"/>
    <hyperlink ref="A78" r:id="rId94" display="https://secure.handelsbanken.se/bb/seip/servlet/UASipko?&amp;random=199531" xr:uid="{9012D5E6-741E-49AE-B52A-274DC03C3B03}"/>
    <hyperlink ref="A110" r:id="rId95" display="https://secure.handelsbanken.se/bb/seip/servlet/UASipko?&amp;random=199531" xr:uid="{9436FD8B-FBB4-4728-9C4A-CD82C0B1C90A}"/>
    <hyperlink ref="A67" r:id="rId96" display="https://secure.handelsbanken.se/bb/seip/servlet/UASipko?&amp;random=199531" xr:uid="{29CE4150-A0E1-4FE2-9CBF-142442DA8DA9}"/>
    <hyperlink ref="A145" r:id="rId97" display="https://secure.handelsbanken.se/bb/seip/servlet/UASipko?&amp;random=199531" xr:uid="{86E66A3A-60BC-49C8-B00A-3A62FFAE12EC}"/>
    <hyperlink ref="A120" r:id="rId98" display="https://secure.handelsbanken.se/bb/seip/servlet/UASipko?&amp;random=199531" xr:uid="{5B00F218-802D-41EE-878A-D30D59327172}"/>
    <hyperlink ref="A154" r:id="rId99" display="https://secure.handelsbanken.se/bb/seip/servlet/UASipko?&amp;random=199531" xr:uid="{3E25FE5C-C46A-4FBE-A781-EBEE573D5AC3}"/>
    <hyperlink ref="A101" r:id="rId100" display="https://secure.handelsbanken.se/bb/seip/servlet/UASipko?&amp;random=199531" xr:uid="{C2303A4C-67BA-4F62-A413-BD3C78832957}"/>
    <hyperlink ref="A52" r:id="rId101" display="https://secure.handelsbanken.se/bb/seip/servlet/UASipko?&amp;random=199531" xr:uid="{3DAAB1D5-9B76-49B0-AA6C-59B0DD72BD9E}"/>
    <hyperlink ref="A133" r:id="rId102" display="https://secure.handelsbanken.se/bb/seip/servlet/UASipko?&amp;random=199531" xr:uid="{CDD062AE-C44E-444C-A9E5-41CEE45386AB}"/>
    <hyperlink ref="A102" r:id="rId103" display="https://secure.handelsbanken.se/bb/seip/servlet/UASipko?&amp;random=199531" xr:uid="{50B44E12-FA27-4B4C-8E2F-CB4D563F1A7A}"/>
    <hyperlink ref="A103" r:id="rId104" display="https://secure.handelsbanken.se/bb/seip/servlet/UASipko?&amp;random=199531" xr:uid="{BC907E23-3554-4CFC-8D83-4FBBB843C477}"/>
    <hyperlink ref="A141" r:id="rId105" display="https://secure.handelsbanken.se/bb/seip/servlet/UASipko?&amp;random=199531" xr:uid="{8DCD5B16-6454-4B04-B9BC-67A65ACD6D61}"/>
    <hyperlink ref="A75" r:id="rId106" display="https://secure.handelsbanken.se/bb/seip/servlet/UASipko?&amp;random=199531" xr:uid="{987C0579-0838-4245-8FE8-024D56BF2FCC}"/>
    <hyperlink ref="A47" r:id="rId107" display="https://secure.handelsbanken.se/bb/seip/servlet/UASipko?&amp;random=199531" xr:uid="{2AD5238F-003F-4F3E-BA38-ABF88919B6AA}"/>
    <hyperlink ref="A149" r:id="rId108" display="https://secure.handelsbanken.se/bb/seip/servlet/UASipko?&amp;random=199531" xr:uid="{DD86D9BE-9F3A-4902-A519-D3ECA7768CA9}"/>
    <hyperlink ref="A30" r:id="rId109" display="https://secure.handelsbanken.se/bb/seip/servlet/UASipko?&amp;random=199531" xr:uid="{B81F78C3-556F-4F72-A02F-191B7EC6E637}"/>
    <hyperlink ref="A142" r:id="rId110" display="https://secure.handelsbanken.se/bb/seip/servlet/UASipko?&amp;random=199531" xr:uid="{3704F1E3-FB01-47EC-B5ED-84F523137E8F}"/>
    <hyperlink ref="A150" r:id="rId111" display="https://secure.handelsbanken.se/bb/seip/servlet/UASipko?&amp;random=199531" xr:uid="{DD76301C-6416-4E31-AD38-2388E465F846}"/>
    <hyperlink ref="A48" r:id="rId112" display="https://secure.handelsbanken.se/bb/seip/servlet/UASipko?&amp;random=199531" xr:uid="{231C27DD-82EB-4A02-907C-23DF507596D3}"/>
    <hyperlink ref="A155" r:id="rId113" display="https://secure.handelsbanken.se/bb/seip/servlet/UASipko?&amp;random=199531" xr:uid="{0106AD97-D7CF-4454-B19E-B888DA326374}"/>
    <hyperlink ref="A12" r:id="rId114" display="https://secure.handelsbanken.se/bb/seip/servlet/UASipko?&amp;random=199531" xr:uid="{715211F2-E8D3-498A-BCDE-BF1F7390C809}"/>
    <hyperlink ref="A38" r:id="rId115" display="https://secure.handelsbanken.se/bb/seip/servlet/UASipko?&amp;random=199531" xr:uid="{9B6797F8-B56B-4077-8743-11AD2BFF0464}"/>
    <hyperlink ref="A76" r:id="rId116" display="https://secure.handelsbanken.se/bb/seip/servlet/UASipko?&amp;random=199531" xr:uid="{4BE3F1B5-025D-4548-B4B5-592342A3E178}"/>
    <hyperlink ref="A134" r:id="rId117" display="https://secure.handelsbanken.se/bb/seip/servlet/UASipko?&amp;random=199531" xr:uid="{20EC7C43-AF81-4BD5-A61F-3918F996A451}"/>
    <hyperlink ref="A81" r:id="rId118" display="https://secure.handelsbanken.se/bb/seip/servlet/UASipko?&amp;random=199531" xr:uid="{E88E4651-11D7-40B4-AC53-6B2AD2A172C0}"/>
    <hyperlink ref="A126" r:id="rId119" display="https://secure.handelsbanken.se/bb/seip/servlet/UASipko?&amp;random=199531" xr:uid="{9B9DC4FC-A571-4263-ACBE-EC918F48E8C8}"/>
    <hyperlink ref="A53" r:id="rId120" display="https://secure.handelsbanken.se/bb/seip/servlet/UASipko?&amp;random=199531" xr:uid="{7568382D-B8F7-4B88-9AD7-EDB5310D940E}"/>
    <hyperlink ref="A59" r:id="rId121" display="https://secure.handelsbanken.se/bb/seip/servlet/UASipko?&amp;random=199531" xr:uid="{3237AC4C-09BE-41FE-85C7-BECC4C0594E6}"/>
    <hyperlink ref="A58" r:id="rId122" display="https://secure.handelsbanken.se/bb/seip/servlet/UASipko?&amp;random=199531" xr:uid="{C811D961-71C4-45CF-B49C-237EBA4FA4CB}"/>
    <hyperlink ref="A57" r:id="rId123" display="https://secure.handelsbanken.se/bb/seip/servlet/UASipko?&amp;random=199531" xr:uid="{DA314217-B591-4083-A463-E6D4BA5AC684}"/>
    <hyperlink ref="A56" r:id="rId124" display="https://secure.handelsbanken.se/bb/seip/servlet/UASipko?&amp;random=199531" xr:uid="{FAB5ADEB-A059-4308-A9EB-325CCCF6FFE1}"/>
    <hyperlink ref="A104" r:id="rId125" display="https://secure.handelsbanken.se/bb/seip/servlet/UASipko?&amp;random=199531" xr:uid="{31D9165B-8A3D-4013-8EE7-4E9A4F886D1F}"/>
    <hyperlink ref="A55" r:id="rId126" display="https://secure.handelsbanken.se/bb/seip/servlet/UASipko?&amp;random=199531" xr:uid="{2C887B39-5608-4F4E-8858-E3446E43A85A}"/>
    <hyperlink ref="A54" r:id="rId127" display="https://secure.handelsbanken.se/bb/seip/servlet/UASipko?&amp;random=199531" xr:uid="{B6F7467F-1C4A-4192-9429-CAB3A42F7586}"/>
    <hyperlink ref="A136" r:id="rId128" display="https://secure.handelsbanken.se/bb/seip/servlet/UASipko?&amp;random=494346" xr:uid="{2E5B7EC8-AD81-4F03-AF09-51FCCED9FC2B}"/>
    <hyperlink ref="A36" r:id="rId129" display="https://secure.handelsbanken.se/bb/seip/servlet/UASipko?&amp;random=494346" xr:uid="{FB0E2C8E-F937-452E-92AA-1C1082E7CFA9}"/>
    <hyperlink ref="A137" r:id="rId130" display="https://secure.handelsbanken.se/bb/seip/servlet/UASipko?&amp;random=494346" xr:uid="{2B44358C-D673-479E-B393-32AA45A4CF7B}"/>
    <hyperlink ref="A121" r:id="rId131" display="https://secure.handelsbanken.se/bb/seip/servlet/UASipko?&amp;random=494346" xr:uid="{46ECB8B8-3C4C-44B2-973F-2940C01C152C}"/>
    <hyperlink ref="A7" r:id="rId132" display="https://secure.handelsbanken.se/bb/seip/servlet/UASipko?&amp;random=494346" xr:uid="{C0D923AA-852B-4B8F-B2A3-A6871DD9ECBB}"/>
    <hyperlink ref="A127" r:id="rId133" display="https://secure.handelsbanken.se/bb/seip/servlet/UASipko?&amp;random=494346" xr:uid="{E1831713-FCBE-40AF-84E2-3739067AC447}"/>
    <hyperlink ref="A40" r:id="rId134" display="https://secure.handelsbanken.se/bb/seip/servlet/UASipko?&amp;random=494346" xr:uid="{A23F57BA-FE9A-4900-8581-ACCAA410E08B}"/>
    <hyperlink ref="A146" r:id="rId135" display="https://secure.handelsbanken.se/bb/seip/servlet/UASipko?&amp;random=494346" xr:uid="{98D0B818-14C7-4126-A0FC-B83012B53DEE}"/>
    <hyperlink ref="A5" r:id="rId136" display="https://secure.handelsbanken.se/bb/seip/servlet/UASipko?&amp;random=494346" xr:uid="{45798D5A-5014-4CDB-8E1F-D5C5AF51205C}"/>
    <hyperlink ref="A77" r:id="rId137" display="https://secure.handelsbanken.se/bb/seip/servlet/UASipko?&amp;random=494346" xr:uid="{03146682-B55B-404E-A3CE-B75A616EA7E8}"/>
    <hyperlink ref="A73" r:id="rId138" display="https://secure.handelsbanken.se/bb/seip/servlet/UASipko?&amp;random=494346" xr:uid="{F26EBEB3-F863-448D-96A8-4B6CE84CA1A8}"/>
    <hyperlink ref="A156" r:id="rId139" display="https://secure.handelsbanken.se/bb/seip/servlet/UASipko?&amp;random=494346" xr:uid="{6D3A2F98-19E9-4099-AFBF-F15575CBC716}"/>
    <hyperlink ref="A135" r:id="rId140" display="https://secure.handelsbanken.se/bb/seip/servlet/UASipko?&amp;random=494346" xr:uid="{ED6AA11E-89CD-4954-B26E-FFC56B22D3EB}"/>
    <hyperlink ref="A14" r:id="rId141" display="https://secure.handelsbanken.se/bb/seip/servlet/UASipko?&amp;random=494346" xr:uid="{C5505923-BF35-49D8-B1AB-F7DF6A5075FF}"/>
    <hyperlink ref="A66" r:id="rId142" display="https://secure.handelsbanken.se/bb/seip/servlet/UASipko?&amp;random=494346" xr:uid="{3D4434D6-8459-48DB-B22C-28601A960999}"/>
    <hyperlink ref="A50" r:id="rId143" display="https://secure.handelsbanken.se/bb/seip/servlet/UASipko?&amp;random=494346" xr:uid="{1D7BB69F-597C-47C2-958F-C03BA1CA1EB4}"/>
    <hyperlink ref="A6" r:id="rId144" display="https://secure.handelsbanken.se/bb/seip/servlet/UASipko?&amp;random=494346" xr:uid="{DF65F108-9EB1-4951-A104-0DAAC597C467}"/>
    <hyperlink ref="A83" r:id="rId145" display="https://secure.handelsbanken.se/bb/seip/servlet/UASipko?&amp;random=494346" xr:uid="{1F8E4BB7-875E-4931-849C-96CC075CAA54}"/>
    <hyperlink ref="A72" r:id="rId146" display="https://secure.handelsbanken.se/bb/seip/servlet/UASipko?&amp;random=494346" xr:uid="{81187270-9DF3-4ED0-85C8-B3B7697D59C2}"/>
    <hyperlink ref="A44" r:id="rId147" display="https://secure.handelsbanken.se/bb/seip/servlet/UASipko?&amp;random=494346" xr:uid="{FDF66E20-B8CB-4541-ADAC-184E955C9321}"/>
    <hyperlink ref="A42" r:id="rId148" display="https://secure.handelsbanken.se/bb/seip/servlet/UASipko?&amp;random=494346" xr:uid="{83FED14D-9E6E-46D8-956B-17830F173939}"/>
    <hyperlink ref="A43" r:id="rId149" display="https://secure.handelsbanken.se/bb/seip/servlet/UASipko?&amp;random=494346" xr:uid="{2046B894-155D-4556-AC4B-0367B5BA8C34}"/>
    <hyperlink ref="A49" r:id="rId150" display="https://secure.handelsbanken.se/bb/seip/servlet/UASipko?&amp;random=494346" xr:uid="{757DBEE6-E349-409C-9D43-1CFF4FEAB538}"/>
    <hyperlink ref="A71" r:id="rId151" display="https://secure.handelsbanken.se/bb/seip/servlet/UASipko?&amp;random=494346" xr:uid="{E99AB4C7-A3F4-4C64-879A-A3D7EB564C23}"/>
    <hyperlink ref="A31" r:id="rId152" display="https://secure.handelsbanken.se/bb/seip/servlet/UASipko?&amp;random=494346" xr:uid="{E0E17FCA-899F-42D0-B910-DE0788DBC7DB}"/>
    <hyperlink ref="A13" r:id="rId153" display="https://secure.handelsbanken.se/bb/seip/servlet/UASipko?&amp;random=494346" xr:uid="{CD47763A-5AA7-4E4C-AC29-81BA93437604}"/>
    <hyperlink ref="A34" r:id="rId154" display="https://secure.handelsbanken.se/bb/seip/servlet/UASipko?&amp;random=494346" xr:uid="{3691D33B-B486-4CDD-BBBE-40ECCADBC98F}"/>
    <hyperlink ref="A35" r:id="rId155" display="https://secure.handelsbanken.se/bb/seip/servlet/UASipko?&amp;random=494346" xr:uid="{61A24F1D-4BB3-4EBD-8935-B76F4C1B08BE}"/>
    <hyperlink ref="A109" r:id="rId156" display="https://secure.handelsbanken.se/bb/seip/servlet/UASipko?&amp;random=494346" xr:uid="{0AC5E1D6-E7ED-46B2-B237-66BB3C63AC38}"/>
    <hyperlink ref="A82" r:id="rId157" display="https://secure.handelsbanken.se/bb/seip/servlet/UASipko?&amp;random=494346" xr:uid="{F210090E-7F08-4A38-8BFD-9BCFD2547734}"/>
    <hyperlink ref="A65" r:id="rId158" display="https://secure.handelsbanken.se/bb/seip/servlet/UASipko?&amp;random=494346" xr:uid="{FCB9B0B0-5872-4DEF-A9E9-5E4B68BE1D1E}"/>
  </hyperlinks>
  <pageMargins left="0.7" right="0.7" top="0.75" bottom="0.75" header="0.3" footer="0.3"/>
  <pageSetup paperSize="9" orientation="portrait" r:id="rId15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35A6-C967-4D34-A023-20E3C99D60AC}">
  <dimension ref="A1:C30"/>
  <sheetViews>
    <sheetView workbookViewId="0">
      <selection activeCell="C31" sqref="C31"/>
    </sheetView>
  </sheetViews>
  <sheetFormatPr defaultColWidth="8.88671875" defaultRowHeight="14.4" x14ac:dyDescent="0.3"/>
  <cols>
    <col min="1" max="1" width="21.6640625" customWidth="1"/>
    <col min="2" max="2" width="11" customWidth="1"/>
    <col min="3" max="3" width="8.88671875" style="6"/>
  </cols>
  <sheetData>
    <row r="1" spans="1:3" x14ac:dyDescent="0.3">
      <c r="A1" s="2" t="s">
        <v>42</v>
      </c>
      <c r="B1" s="2"/>
      <c r="C1" s="5">
        <f>SUM(C5:C99)</f>
        <v>-0.42179487179419084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43404</v>
      </c>
      <c r="C5" s="6">
        <v>600</v>
      </c>
    </row>
    <row r="6" spans="1:3" x14ac:dyDescent="0.3">
      <c r="A6" t="s">
        <v>16</v>
      </c>
      <c r="B6" s="1">
        <v>43404</v>
      </c>
      <c r="C6" s="6">
        <v>-71</v>
      </c>
    </row>
    <row r="7" spans="1:3" x14ac:dyDescent="0.3">
      <c r="A7" t="s">
        <v>29</v>
      </c>
      <c r="B7" s="1">
        <v>43411</v>
      </c>
      <c r="C7" s="6">
        <v>0</v>
      </c>
    </row>
    <row r="8" spans="1:3" x14ac:dyDescent="0.3">
      <c r="A8" t="s">
        <v>1</v>
      </c>
      <c r="B8" s="1">
        <v>43418</v>
      </c>
      <c r="C8" s="6">
        <v>1500</v>
      </c>
    </row>
    <row r="9" spans="1:3" x14ac:dyDescent="0.3">
      <c r="A9" s="7" t="s">
        <v>39</v>
      </c>
      <c r="B9" s="1">
        <v>43428</v>
      </c>
      <c r="C9" s="6">
        <v>-90</v>
      </c>
    </row>
    <row r="10" spans="1:3" x14ac:dyDescent="0.3">
      <c r="A10" t="s">
        <v>40</v>
      </c>
      <c r="B10" s="1">
        <v>43428</v>
      </c>
      <c r="C10" s="6">
        <f>-600/16-300/16</f>
        <v>-56.25</v>
      </c>
    </row>
    <row r="11" spans="1:3" x14ac:dyDescent="0.3">
      <c r="A11" t="s">
        <v>61</v>
      </c>
      <c r="B11" s="1">
        <v>43424</v>
      </c>
      <c r="C11" s="6">
        <f>-1200/15</f>
        <v>-80</v>
      </c>
    </row>
    <row r="12" spans="1:3" x14ac:dyDescent="0.3">
      <c r="A12" t="s">
        <v>107</v>
      </c>
      <c r="B12" s="1">
        <v>43429</v>
      </c>
      <c r="C12" s="6">
        <f>-648/16</f>
        <v>-40.5</v>
      </c>
    </row>
    <row r="13" spans="1:3" x14ac:dyDescent="0.3">
      <c r="A13" t="s">
        <v>111</v>
      </c>
      <c r="B13" s="1">
        <v>43440</v>
      </c>
      <c r="C13" s="6">
        <v>2000</v>
      </c>
    </row>
    <row r="14" spans="1:3" x14ac:dyDescent="0.3">
      <c r="A14" t="s">
        <v>112</v>
      </c>
      <c r="B14" s="1">
        <v>43442</v>
      </c>
      <c r="C14" s="6">
        <f>-300/15</f>
        <v>-20</v>
      </c>
    </row>
    <row r="15" spans="1:3" x14ac:dyDescent="0.3">
      <c r="A15" t="s">
        <v>118</v>
      </c>
      <c r="B15" s="1">
        <v>43479</v>
      </c>
      <c r="C15" s="6">
        <v>-1000</v>
      </c>
    </row>
    <row r="16" spans="1:3" x14ac:dyDescent="0.3">
      <c r="A16" t="s">
        <v>35</v>
      </c>
      <c r="B16" s="1">
        <v>43493</v>
      </c>
      <c r="C16" s="6">
        <v>2000</v>
      </c>
    </row>
    <row r="17" spans="1:3" x14ac:dyDescent="0.3">
      <c r="A17" t="s">
        <v>127</v>
      </c>
      <c r="B17" s="1">
        <v>43496</v>
      </c>
      <c r="C17" s="6">
        <v>-1913</v>
      </c>
    </row>
    <row r="18" spans="1:3" x14ac:dyDescent="0.3">
      <c r="A18" t="s">
        <v>131</v>
      </c>
      <c r="B18" s="1">
        <v>43496</v>
      </c>
      <c r="C18" s="6">
        <v>-100</v>
      </c>
    </row>
    <row r="19" spans="1:3" x14ac:dyDescent="0.3">
      <c r="A19" t="s">
        <v>154</v>
      </c>
      <c r="B19" s="1">
        <v>43540</v>
      </c>
      <c r="C19" s="6">
        <v>302</v>
      </c>
    </row>
    <row r="20" spans="1:3" x14ac:dyDescent="0.3">
      <c r="A20" t="s">
        <v>1</v>
      </c>
      <c r="B20" s="1">
        <v>43548</v>
      </c>
      <c r="C20" s="6">
        <v>800</v>
      </c>
    </row>
    <row r="21" spans="1:3" x14ac:dyDescent="0.3">
      <c r="A21" t="s">
        <v>163</v>
      </c>
      <c r="B21" s="1">
        <v>43562</v>
      </c>
      <c r="C21" s="6">
        <f>Lagkassa!$G$27</f>
        <v>-2608.5333333333333</v>
      </c>
    </row>
    <row r="22" spans="1:3" x14ac:dyDescent="0.3">
      <c r="A22" t="s">
        <v>164</v>
      </c>
      <c r="B22" s="1">
        <v>43555</v>
      </c>
      <c r="C22" s="6">
        <v>-200</v>
      </c>
    </row>
    <row r="23" spans="1:3" x14ac:dyDescent="0.3">
      <c r="A23" t="s">
        <v>1</v>
      </c>
      <c r="B23" s="1">
        <v>43562</v>
      </c>
      <c r="C23" s="6">
        <v>1300</v>
      </c>
    </row>
    <row r="24" spans="1:3" x14ac:dyDescent="0.3">
      <c r="A24" t="s">
        <v>170</v>
      </c>
      <c r="B24" s="1">
        <v>43578</v>
      </c>
      <c r="C24" s="6">
        <f>930+750+610</f>
        <v>2290</v>
      </c>
    </row>
    <row r="25" spans="1:3" x14ac:dyDescent="0.3">
      <c r="A25" t="s">
        <v>110</v>
      </c>
      <c r="B25" s="1">
        <v>43578</v>
      </c>
      <c r="C25" s="6">
        <f>Lagkassa!G$39</f>
        <v>-2254.6</v>
      </c>
    </row>
    <row r="26" spans="1:3" x14ac:dyDescent="0.3">
      <c r="A26" t="s">
        <v>221</v>
      </c>
      <c r="B26" s="1">
        <v>43599</v>
      </c>
      <c r="C26" s="6">
        <f>Lagkassa!G47</f>
        <v>-3432.5384615384614</v>
      </c>
    </row>
    <row r="27" spans="1:3" x14ac:dyDescent="0.3">
      <c r="A27" t="s">
        <v>233</v>
      </c>
      <c r="B27" s="1">
        <v>43646</v>
      </c>
      <c r="C27" s="6">
        <v>357</v>
      </c>
    </row>
    <row r="28" spans="1:3" x14ac:dyDescent="0.3">
      <c r="A28" t="s">
        <v>237</v>
      </c>
      <c r="B28" s="1">
        <v>43646</v>
      </c>
      <c r="C28" s="6">
        <v>-300</v>
      </c>
    </row>
    <row r="29" spans="1:3" x14ac:dyDescent="0.3">
      <c r="A29" t="s">
        <v>257</v>
      </c>
      <c r="B29" s="1">
        <v>43683</v>
      </c>
      <c r="C29" s="6">
        <v>2206</v>
      </c>
    </row>
    <row r="30" spans="1:3" x14ac:dyDescent="0.3">
      <c r="A30" t="s">
        <v>229</v>
      </c>
      <c r="B30" s="1">
        <v>43724</v>
      </c>
      <c r="C30" s="6">
        <v>-1189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297D-3FDE-47C4-A209-AF492A604555}">
  <dimension ref="A1:C30"/>
  <sheetViews>
    <sheetView topLeftCell="A12" workbookViewId="0">
      <selection activeCell="C31" sqref="C31"/>
    </sheetView>
  </sheetViews>
  <sheetFormatPr defaultColWidth="8.88671875" defaultRowHeight="14.4" x14ac:dyDescent="0.3"/>
  <cols>
    <col min="1" max="1" width="19.109375" customWidth="1"/>
    <col min="2" max="2" width="11.88671875" customWidth="1"/>
    <col min="3" max="3" width="8.88671875" style="6"/>
  </cols>
  <sheetData>
    <row r="1" spans="1:3" x14ac:dyDescent="0.3">
      <c r="A1" s="2" t="s">
        <v>45</v>
      </c>
      <c r="B1" s="2"/>
      <c r="C1" s="5">
        <f>SUM(C5:C99)</f>
        <v>-0.42179487179464559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1</v>
      </c>
      <c r="B5" s="1">
        <v>43404</v>
      </c>
      <c r="C5" s="6">
        <v>0</v>
      </c>
    </row>
    <row r="6" spans="1:3" x14ac:dyDescent="0.3">
      <c r="A6" t="s">
        <v>16</v>
      </c>
      <c r="B6" s="1">
        <v>43404</v>
      </c>
      <c r="C6" s="6">
        <v>-71</v>
      </c>
    </row>
    <row r="7" spans="1:3" x14ac:dyDescent="0.3">
      <c r="A7" t="s">
        <v>1</v>
      </c>
      <c r="B7" s="1">
        <v>43405</v>
      </c>
      <c r="C7" s="6">
        <v>600</v>
      </c>
    </row>
    <row r="8" spans="1:3" x14ac:dyDescent="0.3">
      <c r="A8" t="s">
        <v>29</v>
      </c>
      <c r="B8" s="1">
        <v>43411</v>
      </c>
      <c r="C8" s="6">
        <v>0</v>
      </c>
    </row>
    <row r="9" spans="1:3" x14ac:dyDescent="0.3">
      <c r="A9" t="s">
        <v>1</v>
      </c>
      <c r="B9" s="1">
        <v>43418</v>
      </c>
      <c r="C9" s="6">
        <v>1000</v>
      </c>
    </row>
    <row r="10" spans="1:3" x14ac:dyDescent="0.3">
      <c r="A10" s="7" t="s">
        <v>39</v>
      </c>
      <c r="B10" s="1">
        <v>43428</v>
      </c>
      <c r="C10" s="6">
        <v>-90</v>
      </c>
    </row>
    <row r="11" spans="1:3" x14ac:dyDescent="0.3">
      <c r="A11" t="s">
        <v>40</v>
      </c>
      <c r="B11" s="1">
        <v>43428</v>
      </c>
      <c r="C11" s="6">
        <f>-600/16-300/16</f>
        <v>-56.25</v>
      </c>
    </row>
    <row r="12" spans="1:3" x14ac:dyDescent="0.3">
      <c r="A12" t="s">
        <v>61</v>
      </c>
      <c r="B12" s="1">
        <v>43424</v>
      </c>
      <c r="C12" s="6">
        <f>-1200/15</f>
        <v>-80</v>
      </c>
    </row>
    <row r="13" spans="1:3" x14ac:dyDescent="0.3">
      <c r="A13" t="s">
        <v>107</v>
      </c>
      <c r="B13" s="1">
        <v>43429</v>
      </c>
      <c r="C13" s="6">
        <f>-648/16</f>
        <v>-40.5</v>
      </c>
    </row>
    <row r="14" spans="1:3" x14ac:dyDescent="0.3">
      <c r="A14" t="s">
        <v>1</v>
      </c>
      <c r="B14" s="1">
        <v>43429</v>
      </c>
      <c r="C14" s="6">
        <v>1000</v>
      </c>
    </row>
    <row r="15" spans="1:3" x14ac:dyDescent="0.3">
      <c r="A15" t="s">
        <v>108</v>
      </c>
      <c r="B15" s="1">
        <v>43435</v>
      </c>
      <c r="C15" s="6">
        <v>2000</v>
      </c>
    </row>
    <row r="16" spans="1:3" x14ac:dyDescent="0.3">
      <c r="A16" t="s">
        <v>112</v>
      </c>
      <c r="B16" s="1">
        <v>43442</v>
      </c>
      <c r="C16" s="6">
        <f>-300/15</f>
        <v>-20</v>
      </c>
    </row>
    <row r="17" spans="1:3" x14ac:dyDescent="0.3">
      <c r="A17" t="s">
        <v>118</v>
      </c>
      <c r="B17" s="1">
        <v>43479</v>
      </c>
      <c r="C17" s="6">
        <v>-1000</v>
      </c>
    </row>
    <row r="18" spans="1:3" x14ac:dyDescent="0.3">
      <c r="A18" t="s">
        <v>1</v>
      </c>
      <c r="B18" s="1">
        <v>43485</v>
      </c>
      <c r="C18" s="6">
        <v>2500</v>
      </c>
    </row>
    <row r="19" spans="1:3" x14ac:dyDescent="0.3">
      <c r="A19" t="s">
        <v>127</v>
      </c>
      <c r="B19" s="1">
        <v>43496</v>
      </c>
      <c r="C19" s="6">
        <v>-1913</v>
      </c>
    </row>
    <row r="20" spans="1:3" x14ac:dyDescent="0.3">
      <c r="A20" t="s">
        <v>131</v>
      </c>
      <c r="B20" s="1">
        <v>43496</v>
      </c>
      <c r="C20" s="6">
        <v>-100</v>
      </c>
    </row>
    <row r="21" spans="1:3" x14ac:dyDescent="0.3">
      <c r="A21" t="s">
        <v>163</v>
      </c>
      <c r="B21" s="1">
        <v>43562</v>
      </c>
      <c r="C21" s="6">
        <f>Lagkassa!$G$27</f>
        <v>-2608.5333333333333</v>
      </c>
    </row>
    <row r="22" spans="1:3" x14ac:dyDescent="0.3">
      <c r="A22" t="s">
        <v>164</v>
      </c>
      <c r="B22" s="1">
        <v>43555</v>
      </c>
      <c r="C22" s="6">
        <v>-200</v>
      </c>
    </row>
    <row r="23" spans="1:3" x14ac:dyDescent="0.3">
      <c r="A23" t="s">
        <v>110</v>
      </c>
      <c r="B23" s="1">
        <v>43578</v>
      </c>
      <c r="C23" s="6">
        <f>Lagkassa!G$39</f>
        <v>-2254.6</v>
      </c>
    </row>
    <row r="24" spans="1:3" x14ac:dyDescent="0.3">
      <c r="A24" t="s">
        <v>1</v>
      </c>
      <c r="B24" s="1">
        <v>43579</v>
      </c>
      <c r="C24" s="6">
        <v>1000</v>
      </c>
    </row>
    <row r="25" spans="1:3" x14ac:dyDescent="0.3">
      <c r="A25" t="s">
        <v>221</v>
      </c>
      <c r="B25" s="1">
        <v>43599</v>
      </c>
      <c r="C25" s="6">
        <f>Lagkassa!G$47</f>
        <v>-3432.5384615384614</v>
      </c>
    </row>
    <row r="26" spans="1:3" x14ac:dyDescent="0.3">
      <c r="A26" t="s">
        <v>1</v>
      </c>
      <c r="B26" s="1">
        <v>43606</v>
      </c>
      <c r="C26" s="6">
        <v>1500</v>
      </c>
    </row>
    <row r="27" spans="1:3" x14ac:dyDescent="0.3">
      <c r="A27" t="s">
        <v>237</v>
      </c>
      <c r="B27" s="1">
        <v>43646</v>
      </c>
      <c r="C27" s="6">
        <v>-300</v>
      </c>
    </row>
    <row r="28" spans="1:3" x14ac:dyDescent="0.3">
      <c r="A28" t="s">
        <v>35</v>
      </c>
      <c r="B28" s="1">
        <v>43647</v>
      </c>
      <c r="C28" s="6">
        <v>1133</v>
      </c>
    </row>
    <row r="29" spans="1:3" x14ac:dyDescent="0.3">
      <c r="A29" t="s">
        <v>1</v>
      </c>
      <c r="B29" s="1">
        <v>43683</v>
      </c>
      <c r="C29" s="6">
        <v>1500</v>
      </c>
    </row>
    <row r="30" spans="1:3" x14ac:dyDescent="0.3">
      <c r="A30" t="s">
        <v>229</v>
      </c>
      <c r="B30" s="1">
        <v>43724</v>
      </c>
      <c r="C30" s="6">
        <v>-67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7645-5C75-2642-9ECD-9C7AD57E471F}">
  <dimension ref="A1:C24"/>
  <sheetViews>
    <sheetView topLeftCell="A3" zoomScaleNormal="60" zoomScaleSheetLayoutView="100" workbookViewId="0">
      <selection activeCell="C25" sqref="C25"/>
    </sheetView>
  </sheetViews>
  <sheetFormatPr defaultColWidth="8.88671875" defaultRowHeight="14.4" x14ac:dyDescent="0.3"/>
  <cols>
    <col min="1" max="1" width="17.44140625" customWidth="1"/>
    <col min="2" max="2" width="12.33203125" customWidth="1"/>
    <col min="3" max="3" width="8.88671875" style="6"/>
  </cols>
  <sheetData>
    <row r="1" spans="1:3" x14ac:dyDescent="0.3">
      <c r="A1" s="2" t="s">
        <v>43</v>
      </c>
      <c r="B1" s="2"/>
      <c r="C1" s="5">
        <f>SUM(C5:C99)</f>
        <v>-0.42179487179419084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s="7" t="s">
        <v>39</v>
      </c>
      <c r="B5" s="1">
        <v>43428</v>
      </c>
      <c r="C5" s="6">
        <v>-90</v>
      </c>
    </row>
    <row r="6" spans="1:3" x14ac:dyDescent="0.3">
      <c r="A6" t="s">
        <v>40</v>
      </c>
      <c r="B6" s="1">
        <v>43428</v>
      </c>
      <c r="C6" s="6">
        <f>-600/16-300/16</f>
        <v>-56.25</v>
      </c>
    </row>
    <row r="7" spans="1:3" x14ac:dyDescent="0.3">
      <c r="A7" t="s">
        <v>61</v>
      </c>
      <c r="B7" s="1">
        <v>43424</v>
      </c>
      <c r="C7" s="6">
        <f>-1200/15</f>
        <v>-80</v>
      </c>
    </row>
    <row r="8" spans="1:3" x14ac:dyDescent="0.3">
      <c r="A8" t="s">
        <v>107</v>
      </c>
      <c r="B8" s="1">
        <v>43429</v>
      </c>
      <c r="C8" s="6">
        <f>-648/16</f>
        <v>-40.5</v>
      </c>
    </row>
    <row r="9" spans="1:3" x14ac:dyDescent="0.3">
      <c r="A9" t="s">
        <v>112</v>
      </c>
      <c r="B9" s="1">
        <v>43442</v>
      </c>
      <c r="C9" s="6">
        <f>-300/15</f>
        <v>-20</v>
      </c>
    </row>
    <row r="10" spans="1:3" x14ac:dyDescent="0.3">
      <c r="A10" t="s">
        <v>117</v>
      </c>
      <c r="B10" s="1">
        <v>43452</v>
      </c>
      <c r="C10" s="6">
        <v>2000</v>
      </c>
    </row>
    <row r="11" spans="1:3" x14ac:dyDescent="0.3">
      <c r="A11" t="s">
        <v>118</v>
      </c>
      <c r="B11" s="1">
        <v>43479</v>
      </c>
      <c r="C11" s="6">
        <v>-1000</v>
      </c>
    </row>
    <row r="12" spans="1:3" x14ac:dyDescent="0.3">
      <c r="A12" t="s">
        <v>122</v>
      </c>
      <c r="B12" s="1">
        <v>43489</v>
      </c>
      <c r="C12" s="6">
        <v>2000</v>
      </c>
    </row>
    <row r="13" spans="1:3" x14ac:dyDescent="0.3">
      <c r="A13" t="s">
        <v>127</v>
      </c>
      <c r="B13" s="1">
        <v>43496</v>
      </c>
      <c r="C13" s="6">
        <v>-1913</v>
      </c>
    </row>
    <row r="14" spans="1:3" x14ac:dyDescent="0.3">
      <c r="A14" t="s">
        <v>131</v>
      </c>
      <c r="B14" s="1">
        <v>43496</v>
      </c>
      <c r="C14" s="6">
        <v>-100</v>
      </c>
    </row>
    <row r="15" spans="1:3" x14ac:dyDescent="0.3">
      <c r="A15" t="s">
        <v>35</v>
      </c>
      <c r="B15" s="1">
        <v>43533</v>
      </c>
      <c r="C15" s="6">
        <v>1755</v>
      </c>
    </row>
    <row r="16" spans="1:3" x14ac:dyDescent="0.3">
      <c r="A16" t="s">
        <v>163</v>
      </c>
      <c r="B16" s="1">
        <v>43562</v>
      </c>
      <c r="C16" s="6">
        <f>Lagkassa!$G$27</f>
        <v>-2608.5333333333333</v>
      </c>
    </row>
    <row r="17" spans="1:3" x14ac:dyDescent="0.3">
      <c r="A17" t="s">
        <v>164</v>
      </c>
      <c r="B17" s="1">
        <v>43555</v>
      </c>
      <c r="C17" s="6">
        <v>-200</v>
      </c>
    </row>
    <row r="18" spans="1:3" x14ac:dyDescent="0.3">
      <c r="A18" t="s">
        <v>35</v>
      </c>
      <c r="B18" s="1">
        <v>43555</v>
      </c>
      <c r="C18" s="6">
        <v>1000</v>
      </c>
    </row>
    <row r="19" spans="1:3" x14ac:dyDescent="0.3">
      <c r="A19" t="s">
        <v>1</v>
      </c>
      <c r="B19" s="1">
        <v>43562</v>
      </c>
      <c r="C19" s="6">
        <v>300</v>
      </c>
    </row>
    <row r="20" spans="1:3" x14ac:dyDescent="0.3">
      <c r="A20" t="s">
        <v>110</v>
      </c>
      <c r="B20" s="1">
        <v>43578</v>
      </c>
      <c r="C20" s="6">
        <f>Lagkassa!G$39</f>
        <v>-2254.6</v>
      </c>
    </row>
    <row r="21" spans="1:3" x14ac:dyDescent="0.3">
      <c r="A21" t="s">
        <v>221</v>
      </c>
      <c r="B21" s="1">
        <v>43599</v>
      </c>
      <c r="C21" s="6">
        <f>Lagkassa!G$47</f>
        <v>-3432.5384615384614</v>
      </c>
    </row>
    <row r="22" spans="1:3" x14ac:dyDescent="0.3">
      <c r="A22" t="s">
        <v>237</v>
      </c>
      <c r="B22" s="1">
        <v>43646</v>
      </c>
      <c r="C22" s="6">
        <v>-300</v>
      </c>
    </row>
    <row r="23" spans="1:3" x14ac:dyDescent="0.3">
      <c r="A23" t="s">
        <v>1</v>
      </c>
      <c r="B23" s="1">
        <v>43648</v>
      </c>
      <c r="C23" s="6">
        <v>3607</v>
      </c>
    </row>
    <row r="24" spans="1:3" x14ac:dyDescent="0.3">
      <c r="A24" t="s">
        <v>35</v>
      </c>
      <c r="B24" s="1">
        <v>43692</v>
      </c>
      <c r="C24" s="6">
        <v>1433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F0F8-858F-BC44-BBEC-E2ABE9FB052D}">
  <dimension ref="A1:C27"/>
  <sheetViews>
    <sheetView zoomScaleNormal="60" zoomScaleSheetLayoutView="100" workbookViewId="0">
      <selection activeCell="C28" sqref="C28"/>
    </sheetView>
  </sheetViews>
  <sheetFormatPr defaultColWidth="8.88671875" defaultRowHeight="14.4" x14ac:dyDescent="0.3"/>
  <cols>
    <col min="1" max="1" width="11.109375" customWidth="1"/>
    <col min="2" max="2" width="13.44140625" customWidth="1"/>
    <col min="3" max="3" width="8.88671875" style="6"/>
  </cols>
  <sheetData>
    <row r="1" spans="1:3" x14ac:dyDescent="0.3">
      <c r="A1" s="2" t="s">
        <v>44</v>
      </c>
      <c r="B1" s="2"/>
      <c r="C1" s="5">
        <f>SUM(C5:C99)</f>
        <v>-0.42179487179464559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ht="28.8" x14ac:dyDescent="0.3">
      <c r="A5" s="7" t="s">
        <v>39</v>
      </c>
      <c r="B5" s="1">
        <v>43428</v>
      </c>
      <c r="C5" s="6">
        <v>-90</v>
      </c>
    </row>
    <row r="6" spans="1:3" x14ac:dyDescent="0.3">
      <c r="A6" t="s">
        <v>40</v>
      </c>
      <c r="B6" s="1">
        <v>43428</v>
      </c>
      <c r="C6" s="6">
        <f>-600/16-300/16</f>
        <v>-56.25</v>
      </c>
    </row>
    <row r="7" spans="1:3" x14ac:dyDescent="0.3">
      <c r="A7" t="s">
        <v>61</v>
      </c>
      <c r="B7" s="1">
        <v>43424</v>
      </c>
      <c r="C7" s="6">
        <f>-1200/15</f>
        <v>-80</v>
      </c>
    </row>
    <row r="8" spans="1:3" x14ac:dyDescent="0.3">
      <c r="A8" t="s">
        <v>107</v>
      </c>
      <c r="B8" s="1">
        <v>43429</v>
      </c>
      <c r="C8" s="6">
        <f>-648/16</f>
        <v>-40.5</v>
      </c>
    </row>
    <row r="9" spans="1:3" x14ac:dyDescent="0.3">
      <c r="A9" t="s">
        <v>35</v>
      </c>
      <c r="B9" s="1">
        <v>43431</v>
      </c>
      <c r="C9" s="6">
        <v>226</v>
      </c>
    </row>
    <row r="10" spans="1:3" x14ac:dyDescent="0.3">
      <c r="A10" t="s">
        <v>109</v>
      </c>
      <c r="B10" s="1">
        <v>43436</v>
      </c>
      <c r="C10" s="6">
        <v>2000</v>
      </c>
    </row>
    <row r="11" spans="1:3" x14ac:dyDescent="0.3">
      <c r="A11" t="s">
        <v>112</v>
      </c>
      <c r="B11" s="1">
        <v>43442</v>
      </c>
      <c r="C11" s="6">
        <f>-300/15</f>
        <v>-20</v>
      </c>
    </row>
    <row r="12" spans="1:3" x14ac:dyDescent="0.3">
      <c r="A12" t="s">
        <v>118</v>
      </c>
      <c r="B12" s="1">
        <v>43479</v>
      </c>
      <c r="C12" s="6">
        <v>-1000</v>
      </c>
    </row>
    <row r="13" spans="1:3" x14ac:dyDescent="0.3">
      <c r="A13" t="s">
        <v>1</v>
      </c>
      <c r="B13" s="1">
        <v>43486</v>
      </c>
      <c r="C13" s="6">
        <v>4100</v>
      </c>
    </row>
    <row r="14" spans="1:3" x14ac:dyDescent="0.3">
      <c r="A14" t="s">
        <v>127</v>
      </c>
      <c r="B14" s="1">
        <v>43496</v>
      </c>
      <c r="C14" s="6">
        <v>-1913</v>
      </c>
    </row>
    <row r="15" spans="1:3" x14ac:dyDescent="0.3">
      <c r="A15" t="s">
        <v>131</v>
      </c>
      <c r="B15" s="1">
        <v>43496</v>
      </c>
      <c r="C15" s="6">
        <v>-100</v>
      </c>
    </row>
    <row r="16" spans="1:3" x14ac:dyDescent="0.3">
      <c r="A16" t="s">
        <v>163</v>
      </c>
      <c r="B16" s="1">
        <v>43562</v>
      </c>
      <c r="C16" s="6">
        <f>Lagkassa!$G$27</f>
        <v>-2608.5333333333333</v>
      </c>
    </row>
    <row r="17" spans="1:3" x14ac:dyDescent="0.3">
      <c r="A17" t="s">
        <v>164</v>
      </c>
      <c r="B17" s="1">
        <v>43555</v>
      </c>
      <c r="C17" s="6">
        <v>-200</v>
      </c>
    </row>
    <row r="18" spans="1:3" x14ac:dyDescent="0.3">
      <c r="A18" t="s">
        <v>20</v>
      </c>
      <c r="B18" s="1">
        <v>43551</v>
      </c>
      <c r="C18" s="6">
        <v>500</v>
      </c>
    </row>
    <row r="19" spans="1:3" x14ac:dyDescent="0.3">
      <c r="A19" t="s">
        <v>1</v>
      </c>
      <c r="B19" s="1">
        <v>43562</v>
      </c>
      <c r="C19" s="6">
        <v>500</v>
      </c>
    </row>
    <row r="20" spans="1:3" x14ac:dyDescent="0.3">
      <c r="A20" t="s">
        <v>110</v>
      </c>
      <c r="B20" s="1">
        <v>43578</v>
      </c>
      <c r="C20" s="6">
        <f>Lagkassa!G$39</f>
        <v>-2254.6</v>
      </c>
    </row>
    <row r="21" spans="1:3" x14ac:dyDescent="0.3">
      <c r="A21" t="s">
        <v>20</v>
      </c>
      <c r="B21" s="1">
        <v>43587</v>
      </c>
      <c r="C21" s="6">
        <v>500</v>
      </c>
    </row>
    <row r="22" spans="1:3" x14ac:dyDescent="0.3">
      <c r="A22" t="s">
        <v>221</v>
      </c>
      <c r="B22" s="1">
        <v>43599</v>
      </c>
      <c r="C22" s="6">
        <f>Lagkassa!G$47</f>
        <v>-3432.5384615384614</v>
      </c>
    </row>
    <row r="23" spans="1:3" x14ac:dyDescent="0.3">
      <c r="A23" t="s">
        <v>1</v>
      </c>
      <c r="B23" s="1">
        <v>43600</v>
      </c>
      <c r="C23" s="6">
        <v>1600</v>
      </c>
    </row>
    <row r="24" spans="1:3" x14ac:dyDescent="0.3">
      <c r="A24" t="s">
        <v>237</v>
      </c>
      <c r="B24" s="1">
        <v>43646</v>
      </c>
      <c r="C24" s="6">
        <v>-300</v>
      </c>
    </row>
    <row r="25" spans="1:3" x14ac:dyDescent="0.3">
      <c r="A25" t="s">
        <v>35</v>
      </c>
      <c r="B25" s="1">
        <v>43647</v>
      </c>
      <c r="C25" s="6">
        <v>2000</v>
      </c>
    </row>
    <row r="26" spans="1:3" x14ac:dyDescent="0.3">
      <c r="A26" t="s">
        <v>1</v>
      </c>
      <c r="B26" s="1">
        <v>43683</v>
      </c>
      <c r="C26" s="6">
        <v>1000</v>
      </c>
    </row>
    <row r="27" spans="1:3" x14ac:dyDescent="0.3">
      <c r="A27" t="s">
        <v>229</v>
      </c>
      <c r="C27" s="6">
        <v>-331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5BF2-6A20-49CE-BDAC-BA72C2AF2313}">
  <dimension ref="A1:C12"/>
  <sheetViews>
    <sheetView zoomScaleNormal="60" zoomScaleSheetLayoutView="100" workbookViewId="0">
      <selection activeCell="C13" sqref="C13"/>
    </sheetView>
  </sheetViews>
  <sheetFormatPr defaultRowHeight="14.4" x14ac:dyDescent="0.3"/>
  <cols>
    <col min="1" max="1" width="22.44140625" customWidth="1"/>
    <col min="2" max="2" width="10.44140625" bestFit="1" customWidth="1"/>
    <col min="3" max="3" width="8.88671875" style="6"/>
  </cols>
  <sheetData>
    <row r="1" spans="1:3" x14ac:dyDescent="0.3">
      <c r="A1" s="2" t="s">
        <v>226</v>
      </c>
      <c r="B1" s="2"/>
      <c r="C1" s="5">
        <f>SUM(C5:C99)</f>
        <v>-0.13846153846134257</v>
      </c>
    </row>
    <row r="2" spans="1:3" x14ac:dyDescent="0.3">
      <c r="A2" t="s">
        <v>58</v>
      </c>
      <c r="B2" t="s">
        <v>106</v>
      </c>
      <c r="C2" s="6" t="s">
        <v>57</v>
      </c>
    </row>
    <row r="4" spans="1:3" x14ac:dyDescent="0.3">
      <c r="A4" s="2" t="s">
        <v>2</v>
      </c>
      <c r="B4" s="2"/>
      <c r="C4" s="5"/>
    </row>
    <row r="5" spans="1:3" x14ac:dyDescent="0.3">
      <c r="A5" t="s">
        <v>221</v>
      </c>
      <c r="B5" s="1">
        <v>43599</v>
      </c>
      <c r="C5" s="6">
        <f>Lagkassa!G$47</f>
        <v>-3432.5384615384614</v>
      </c>
    </row>
    <row r="6" spans="1:3" x14ac:dyDescent="0.3">
      <c r="A6" t="s">
        <v>110</v>
      </c>
      <c r="B6" s="1">
        <v>43578</v>
      </c>
      <c r="C6" s="6">
        <f>Lagkassa!G$39</f>
        <v>-2254.6</v>
      </c>
    </row>
    <row r="7" spans="1:3" x14ac:dyDescent="0.3">
      <c r="A7" t="s">
        <v>1</v>
      </c>
      <c r="B7" s="1">
        <v>43619</v>
      </c>
      <c r="C7" s="6">
        <v>3145</v>
      </c>
    </row>
    <row r="8" spans="1:3" x14ac:dyDescent="0.3">
      <c r="A8" t="s">
        <v>232</v>
      </c>
      <c r="B8" s="1">
        <v>43646</v>
      </c>
      <c r="C8" s="6">
        <v>3312</v>
      </c>
    </row>
    <row r="9" spans="1:3" x14ac:dyDescent="0.3">
      <c r="A9" t="s">
        <v>237</v>
      </c>
      <c r="B9" s="1">
        <v>43646</v>
      </c>
      <c r="C9" s="6">
        <v>-300</v>
      </c>
    </row>
    <row r="10" spans="1:3" x14ac:dyDescent="0.3">
      <c r="A10" t="s">
        <v>257</v>
      </c>
      <c r="B10" s="1">
        <v>43683</v>
      </c>
      <c r="C10" s="6">
        <v>2749</v>
      </c>
    </row>
    <row r="11" spans="1:3" x14ac:dyDescent="0.3">
      <c r="A11" t="s">
        <v>229</v>
      </c>
      <c r="B11" s="1">
        <v>43723</v>
      </c>
      <c r="C11" s="6">
        <v>-2000</v>
      </c>
    </row>
    <row r="12" spans="1:3" x14ac:dyDescent="0.3">
      <c r="A12" t="s">
        <v>229</v>
      </c>
      <c r="B12" s="1">
        <v>43724</v>
      </c>
      <c r="C12" s="6">
        <v>-1219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28</vt:i4>
      </vt:variant>
    </vt:vector>
  </HeadingPairs>
  <TitlesOfParts>
    <vt:vector size="28" baseType="lpstr">
      <vt:lpstr>Sammanställning</vt:lpstr>
      <vt:lpstr>Lagkassa</vt:lpstr>
      <vt:lpstr>Blad2</vt:lpstr>
      <vt:lpstr>SHBkonto</vt:lpstr>
      <vt:lpstr>Sebastian Barazi</vt:lpstr>
      <vt:lpstr>Gabriel Botrus</vt:lpstr>
      <vt:lpstr>Simon Gofar</vt:lpstr>
      <vt:lpstr>Filipos Goudas</vt:lpstr>
      <vt:lpstr>Alex Haddad</vt:lpstr>
      <vt:lpstr>Elias Ilyasson</vt:lpstr>
      <vt:lpstr>Amadeus Jibrael</vt:lpstr>
      <vt:lpstr>Aleksej Kabro</vt:lpstr>
      <vt:lpstr>Kristian Korkis</vt:lpstr>
      <vt:lpstr>David Kulhan</vt:lpstr>
      <vt:lpstr>David Lahoud</vt:lpstr>
      <vt:lpstr>Giovanni Melki</vt:lpstr>
      <vt:lpstr>Sebastian Mourad</vt:lpstr>
      <vt:lpstr>Volkan Sensoy</vt:lpstr>
      <vt:lpstr>Hosip Youssef</vt:lpstr>
      <vt:lpstr>Josef Bahar</vt:lpstr>
      <vt:lpstr>Ali Al Haddad</vt:lpstr>
      <vt:lpstr>Ceasar Falk</vt:lpstr>
      <vt:lpstr>Hugo Lannemar</vt:lpstr>
      <vt:lpstr>Oscar Nygårds</vt:lpstr>
      <vt:lpstr>Leo Torres</vt:lpstr>
      <vt:lpstr>Tröjor</vt:lpstr>
      <vt:lpstr>SHB konto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Nygårds</dc:creator>
  <cp:lastModifiedBy>Mikael Nygårds</cp:lastModifiedBy>
  <cp:lastPrinted>2019-03-24T07:45:39Z</cp:lastPrinted>
  <dcterms:created xsi:type="dcterms:W3CDTF">2018-10-31T20:17:07Z</dcterms:created>
  <dcterms:modified xsi:type="dcterms:W3CDTF">2019-10-21T18:12:03Z</dcterms:modified>
</cp:coreProperties>
</file>