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tabRatio="875" activeTab="6"/>
  </bookViews>
  <sheets>
    <sheet name="Slutspel P99 Lätt" sheetId="1" r:id="rId1"/>
    <sheet name="Lätt P99-1" sheetId="2" r:id="rId2"/>
    <sheet name="Lätt P99-2" sheetId="3" r:id="rId3"/>
    <sheet name="Lätt P99-3" sheetId="4" r:id="rId4"/>
    <sheet name="Lätt P99-4" sheetId="5" r:id="rId5"/>
    <sheet name="Lätt P99-5" sheetId="6" r:id="rId6"/>
    <sheet name="Lätt P99-6" sheetId="7" r:id="rId7"/>
  </sheets>
  <definedNames>
    <definedName name="_xlnm.Print_Area" localSheetId="1">'Lätt P99-1'!$A$1:$X$14</definedName>
    <definedName name="_xlnm.Print_Area" localSheetId="2">'Lätt P99-2'!$A$1:$X$14</definedName>
    <definedName name="_xlnm.Print_Area" localSheetId="3">'Lätt P99-3'!$A$1:$X$14</definedName>
    <definedName name="_xlnm.Print_Area" localSheetId="4">'Lätt P99-4'!$A$1:$X$14</definedName>
    <definedName name="_xlnm.Print_Area" localSheetId="5">'Lätt P99-5'!$A$1:$X$14</definedName>
    <definedName name="_xlnm.Print_Area" localSheetId="6">'Lätt P99-6'!$A$1:$X$14</definedName>
  </definedNames>
  <calcPr fullCalcOnLoad="1"/>
</workbook>
</file>

<file path=xl/sharedStrings.xml><?xml version="1.0" encoding="utf-8"?>
<sst xmlns="http://schemas.openxmlformats.org/spreadsheetml/2006/main" count="1091" uniqueCount="130">
  <si>
    <t xml:space="preserve"> </t>
  </si>
  <si>
    <t>-</t>
  </si>
  <si>
    <t>V</t>
  </si>
  <si>
    <t>O</t>
  </si>
  <si>
    <t>F</t>
  </si>
  <si>
    <t>+</t>
  </si>
  <si>
    <t>P</t>
  </si>
  <si>
    <t>S</t>
  </si>
  <si>
    <t>v</t>
  </si>
  <si>
    <t>o</t>
  </si>
  <si>
    <t>f</t>
  </si>
  <si>
    <t>SUMMA</t>
  </si>
  <si>
    <t>TABELL</t>
  </si>
  <si>
    <t>+-</t>
  </si>
  <si>
    <t>Lag 3</t>
  </si>
  <si>
    <t>Lag 4</t>
  </si>
  <si>
    <t>Lag 2</t>
  </si>
  <si>
    <t>Lag 1</t>
  </si>
  <si>
    <t>Lag i gruppen:</t>
  </si>
  <si>
    <t>=</t>
  </si>
  <si>
    <t>Skriv in…</t>
  </si>
  <si>
    <t>ctrl + "z"</t>
  </si>
  <si>
    <t>Sorteringsordning</t>
  </si>
  <si>
    <t>1. Poäng</t>
  </si>
  <si>
    <t>2. Målskillnad</t>
  </si>
  <si>
    <t>3. Gjorda mål</t>
  </si>
  <si>
    <t>Ospelad match</t>
  </si>
  <si>
    <t>" " (mellanslag)</t>
  </si>
  <si>
    <t>Gult fält</t>
  </si>
  <si>
    <t>redigeringsbart</t>
  </si>
  <si>
    <t>Pojkar/Flickor</t>
  </si>
  <si>
    <t>Årskull</t>
  </si>
  <si>
    <t>Grupp</t>
  </si>
  <si>
    <t>Turnering</t>
  </si>
  <si>
    <t>Glöm inte att sortera efter inlagda resultat</t>
  </si>
  <si>
    <t>Hemmalag</t>
  </si>
  <si>
    <t>Bortalag</t>
  </si>
  <si>
    <t>MAX CUPEN</t>
  </si>
  <si>
    <t>Dag</t>
  </si>
  <si>
    <t>Tid</t>
  </si>
  <si>
    <t>Plan</t>
  </si>
  <si>
    <t>VASALUNDS IF</t>
  </si>
  <si>
    <t>IF BP</t>
  </si>
  <si>
    <t>Bällsta FF</t>
  </si>
  <si>
    <t>AIK 3</t>
  </si>
  <si>
    <t>VIF Solna</t>
  </si>
  <si>
    <t>AIK 2</t>
  </si>
  <si>
    <t>Boo FF 9</t>
  </si>
  <si>
    <t>Erikslund KF</t>
  </si>
  <si>
    <t>Kista SC</t>
  </si>
  <si>
    <t>Saltsjöbadens IF 6</t>
  </si>
  <si>
    <t>Vasalund B Röd</t>
  </si>
  <si>
    <t>Kista Vasalund T. 1</t>
  </si>
  <si>
    <t>Ekerö IK S.</t>
  </si>
  <si>
    <t>AIK 4</t>
  </si>
  <si>
    <t>Tyresö Björnarna</t>
  </si>
  <si>
    <t>P99-4 Lätt/Medel</t>
  </si>
  <si>
    <t>P99-1 Lätt/Medel</t>
  </si>
  <si>
    <t>P99-2 Lätt/Medel</t>
  </si>
  <si>
    <t>P99-3 Lätt/Medel</t>
  </si>
  <si>
    <t>P99-5 Lätt/Medel</t>
  </si>
  <si>
    <t>P99-6 Lätt/Medel</t>
  </si>
  <si>
    <t>Enebybergs IF 10</t>
  </si>
  <si>
    <t>AIK 5</t>
  </si>
  <si>
    <t>Saltsjöbadens IF 1</t>
  </si>
  <si>
    <t>Vasalund Huvudsta 2</t>
  </si>
  <si>
    <t>Essinge IK</t>
  </si>
  <si>
    <t>Kista Vasalund T. 2</t>
  </si>
  <si>
    <t>Trosa IF</t>
  </si>
  <si>
    <t>Åkersberga BK</t>
  </si>
  <si>
    <t>Sön 12/4</t>
  </si>
  <si>
    <t>8.30</t>
  </si>
  <si>
    <t>A2</t>
  </si>
  <si>
    <t>A1</t>
  </si>
  <si>
    <t>10.30</t>
  </si>
  <si>
    <t>B1</t>
  </si>
  <si>
    <t>B2</t>
  </si>
  <si>
    <t>12.30</t>
  </si>
  <si>
    <t>13.05</t>
  </si>
  <si>
    <t>D</t>
  </si>
  <si>
    <t>10.40</t>
  </si>
  <si>
    <t>C1</t>
  </si>
  <si>
    <t>C2</t>
  </si>
  <si>
    <t>12.55</t>
  </si>
  <si>
    <t>8.40</t>
  </si>
  <si>
    <t>11.05</t>
  </si>
  <si>
    <t>9.20</t>
  </si>
  <si>
    <t>9.10</t>
  </si>
  <si>
    <t>11.15</t>
  </si>
  <si>
    <t>13.35</t>
  </si>
  <si>
    <t>11.50</t>
  </si>
  <si>
    <t>RESULTAT</t>
  </si>
  <si>
    <t>DAG</t>
  </si>
  <si>
    <t>TID</t>
  </si>
  <si>
    <t>PLAN</t>
  </si>
  <si>
    <t>MATCH NR</t>
  </si>
  <si>
    <t>HEMMA LAG</t>
  </si>
  <si>
    <t>BORTA LAG</t>
  </si>
  <si>
    <t>SÖND 12/4</t>
  </si>
  <si>
    <t>MÅND 13/4</t>
  </si>
  <si>
    <t>DIREKT EFTER SEMIFINAL RESPEKTIVE FINAL ÄR DET PRISUTDELNING PÅ PLATS !</t>
  </si>
  <si>
    <t>SLUTSPEL P99 LÄTT</t>
  </si>
  <si>
    <t>KF 1 P99 L</t>
  </si>
  <si>
    <t>KF 2 P99 L</t>
  </si>
  <si>
    <t>KF 3 P99 L</t>
  </si>
  <si>
    <t>KF 4 P99 L</t>
  </si>
  <si>
    <t>SEMI 1 P99 L</t>
  </si>
  <si>
    <t>SEMI 2 P99 L</t>
  </si>
  <si>
    <t>FINAL P99 L</t>
  </si>
  <si>
    <t>Å1</t>
  </si>
  <si>
    <t>SEGR GR 1- TVÅA GR 2</t>
  </si>
  <si>
    <t>Å2</t>
  </si>
  <si>
    <t>SEGR GR 2- TVÅA GR 1</t>
  </si>
  <si>
    <t>Å3</t>
  </si>
  <si>
    <t>TVÅA GR 4- TVÅA GR 3</t>
  </si>
  <si>
    <t>Å4</t>
  </si>
  <si>
    <t>TVÅA GR 5- TVÅA GR 6</t>
  </si>
  <si>
    <t>SEGR GR 3- SEGR Å1</t>
  </si>
  <si>
    <t>SEGR GR 4- SEGR Å4</t>
  </si>
  <si>
    <t>SEGR GR 5- SEGR Å3</t>
  </si>
  <si>
    <t>SEGR GR 6- SEGR Å2</t>
  </si>
  <si>
    <t>SEGR KF 1- SEGR KF 2</t>
  </si>
  <si>
    <t>SEGR KF 3- SEGR KF 4</t>
  </si>
  <si>
    <t>SEGR SEMI 1-SEGR SEMI 2</t>
  </si>
  <si>
    <t>14.50</t>
  </si>
  <si>
    <t>15.00</t>
  </si>
  <si>
    <t>Stocksund 00</t>
  </si>
  <si>
    <t>Vasalund Rinkeby 00</t>
  </si>
  <si>
    <t>9.35</t>
  </si>
  <si>
    <t>10.20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</si>
</sst>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hh:mm;@"/>
  </numFmts>
  <fonts count="59">
    <font>
      <sz val="10"/>
      <name val="Verdana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4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i/>
      <u val="single"/>
      <sz val="8"/>
      <name val="Verdana"/>
      <family val="2"/>
    </font>
    <font>
      <sz val="9"/>
      <name val="Comic Sans MS"/>
      <family val="4"/>
    </font>
    <font>
      <b/>
      <sz val="8"/>
      <name val="Arial"/>
      <family val="2"/>
    </font>
    <font>
      <b/>
      <i/>
      <sz val="8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Verdana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6" fillId="0" borderId="1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34" borderId="0" xfId="0" applyFont="1" applyFill="1" applyAlignment="1" applyProtection="1">
      <alignment horizontal="right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right"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center"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5" fillId="36" borderId="0" xfId="0" applyFont="1" applyFill="1" applyAlignment="1">
      <alignment/>
    </xf>
    <xf numFmtId="1" fontId="5" fillId="36" borderId="0" xfId="0" applyNumberFormat="1" applyFont="1" applyFill="1" applyAlignment="1">
      <alignment/>
    </xf>
    <xf numFmtId="1" fontId="5" fillId="36" borderId="0" xfId="0" applyNumberFormat="1" applyFont="1" applyFill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4" borderId="0" xfId="0" applyFont="1" applyFill="1" applyAlignment="1" applyProtection="1">
      <alignment/>
      <protection locked="0"/>
    </xf>
    <xf numFmtId="1" fontId="0" fillId="36" borderId="0" xfId="0" applyNumberFormat="1" applyFont="1" applyFill="1" applyAlignment="1" applyProtection="1">
      <alignment/>
      <protection/>
    </xf>
    <xf numFmtId="1" fontId="7" fillId="36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7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35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1" fontId="0" fillId="36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9" fillId="35" borderId="11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0" fillId="33" borderId="0" xfId="0" applyFill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1" fontId="5" fillId="36" borderId="0" xfId="0" applyNumberFormat="1" applyFont="1" applyFill="1" applyAlignment="1">
      <alignment horizontal="left"/>
    </xf>
    <xf numFmtId="0" fontId="0" fillId="33" borderId="10" xfId="0" applyFill="1" applyBorder="1" applyAlignment="1">
      <alignment horizontal="left"/>
    </xf>
    <xf numFmtId="0" fontId="11" fillId="35" borderId="0" xfId="0" applyFont="1" applyFill="1" applyAlignment="1">
      <alignment horizontal="right"/>
    </xf>
    <xf numFmtId="0" fontId="6" fillId="0" borderId="10" xfId="0" applyFont="1" applyBorder="1" applyAlignment="1">
      <alignment horizontal="right"/>
    </xf>
    <xf numFmtId="1" fontId="0" fillId="36" borderId="0" xfId="0" applyNumberFormat="1" applyFont="1" applyFill="1" applyAlignment="1" applyProtection="1">
      <alignment horizontal="right"/>
      <protection/>
    </xf>
    <xf numFmtId="0" fontId="9" fillId="35" borderId="11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0" fillId="33" borderId="0" xfId="0" applyFill="1" applyAlignment="1" applyProtection="1">
      <alignment horizontal="right"/>
      <protection hidden="1"/>
    </xf>
    <xf numFmtId="0" fontId="0" fillId="33" borderId="10" xfId="0" applyFill="1" applyBorder="1" applyAlignment="1" applyProtection="1">
      <alignment horizontal="right"/>
      <protection hidden="1"/>
    </xf>
    <xf numFmtId="1" fontId="5" fillId="36" borderId="0" xfId="0" applyNumberFormat="1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1" fontId="0" fillId="36" borderId="0" xfId="0" applyNumberFormat="1" applyFont="1" applyFill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12" xfId="0" applyFont="1" applyBorder="1" applyAlignment="1">
      <alignment/>
    </xf>
    <xf numFmtId="0" fontId="17" fillId="0" borderId="10" xfId="0" applyFont="1" applyBorder="1" applyAlignment="1" applyProtection="1">
      <alignment/>
      <protection/>
    </xf>
    <xf numFmtId="0" fontId="17" fillId="33" borderId="0" xfId="0" applyFont="1" applyFill="1" applyAlignment="1">
      <alignment/>
    </xf>
    <xf numFmtId="0" fontId="0" fillId="0" borderId="13" xfId="0" applyBorder="1" applyAlignment="1">
      <alignment/>
    </xf>
    <xf numFmtId="0" fontId="13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16" fontId="0" fillId="0" borderId="13" xfId="0" applyNumberFormat="1" applyBorder="1" applyAlignment="1">
      <alignment/>
    </xf>
    <xf numFmtId="0" fontId="24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12.375" style="0" customWidth="1"/>
    <col min="2" max="2" width="6.50390625" style="0" customWidth="1"/>
    <col min="3" max="3" width="5.50390625" style="0" customWidth="1"/>
    <col min="4" max="4" width="12.125" style="0" customWidth="1"/>
    <col min="5" max="5" width="25.125" style="0" customWidth="1"/>
    <col min="6" max="6" width="21.375" style="0" customWidth="1"/>
    <col min="7" max="7" width="2.25390625" style="0" customWidth="1"/>
    <col min="8" max="8" width="16.50390625" style="0" customWidth="1"/>
    <col min="9" max="9" width="11.00390625" style="0" customWidth="1"/>
  </cols>
  <sheetData>
    <row r="1" spans="1:10" ht="18">
      <c r="A1" s="112"/>
      <c r="B1" s="112"/>
      <c r="C1" s="113"/>
      <c r="D1" s="114" t="s">
        <v>101</v>
      </c>
      <c r="E1" s="114"/>
      <c r="F1" s="115"/>
      <c r="G1" s="112"/>
      <c r="H1" s="112"/>
      <c r="I1" s="115" t="s">
        <v>91</v>
      </c>
      <c r="J1" s="112"/>
    </row>
    <row r="2" spans="1:10" ht="12.7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12"/>
      <c r="B3" s="112"/>
      <c r="C3" s="112"/>
      <c r="D3" s="112" t="s">
        <v>0</v>
      </c>
      <c r="E3" s="112"/>
      <c r="F3" s="112"/>
      <c r="G3" s="112"/>
      <c r="H3" s="112"/>
      <c r="I3" s="112"/>
      <c r="J3" s="112"/>
    </row>
    <row r="4" spans="1:10" ht="12.75">
      <c r="A4" s="116" t="s">
        <v>92</v>
      </c>
      <c r="B4" s="116" t="s">
        <v>93</v>
      </c>
      <c r="C4" s="117" t="s">
        <v>94</v>
      </c>
      <c r="D4" s="118" t="s">
        <v>95</v>
      </c>
      <c r="E4" s="119"/>
      <c r="F4" s="120" t="s">
        <v>96</v>
      </c>
      <c r="G4" s="120"/>
      <c r="H4" s="120" t="s">
        <v>97</v>
      </c>
      <c r="I4" s="112"/>
      <c r="J4" s="112"/>
    </row>
    <row r="5" spans="1:10" ht="12.7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2.75">
      <c r="A6" s="112"/>
      <c r="B6" s="112"/>
      <c r="C6" s="112"/>
      <c r="D6" s="122"/>
      <c r="E6" s="112"/>
      <c r="F6" s="112"/>
      <c r="G6" s="112"/>
      <c r="H6" s="112"/>
      <c r="I6" s="112"/>
      <c r="J6" s="112"/>
    </row>
    <row r="7" spans="1:10" ht="12.75">
      <c r="A7" s="120" t="s">
        <v>98</v>
      </c>
      <c r="B7" s="112" t="s">
        <v>124</v>
      </c>
      <c r="C7" s="112" t="s">
        <v>75</v>
      </c>
      <c r="D7" s="122" t="s">
        <v>109</v>
      </c>
      <c r="E7" s="112" t="s">
        <v>110</v>
      </c>
      <c r="F7" s="112"/>
      <c r="G7" s="112"/>
      <c r="H7" s="112"/>
      <c r="I7" s="112"/>
      <c r="J7" s="112"/>
    </row>
    <row r="8" spans="1:10" ht="12.75">
      <c r="A8" s="120" t="s">
        <v>98</v>
      </c>
      <c r="B8" s="112" t="s">
        <v>124</v>
      </c>
      <c r="C8" s="112" t="s">
        <v>76</v>
      </c>
      <c r="D8" s="122" t="s">
        <v>111</v>
      </c>
      <c r="E8" s="112" t="s">
        <v>112</v>
      </c>
      <c r="F8" s="112"/>
      <c r="G8" s="112"/>
      <c r="H8" s="112"/>
      <c r="I8" s="112"/>
      <c r="J8" s="112"/>
    </row>
    <row r="9" spans="1:10" ht="12.75">
      <c r="A9" s="120" t="s">
        <v>98</v>
      </c>
      <c r="B9" s="112" t="s">
        <v>125</v>
      </c>
      <c r="C9" s="112" t="s">
        <v>81</v>
      </c>
      <c r="D9" s="122" t="s">
        <v>113</v>
      </c>
      <c r="E9" s="112" t="s">
        <v>114</v>
      </c>
      <c r="F9" s="112"/>
      <c r="G9" s="112"/>
      <c r="H9" s="112"/>
      <c r="I9" s="112"/>
      <c r="J9" s="112"/>
    </row>
    <row r="10" spans="1:10" ht="12.75">
      <c r="A10" s="120" t="s">
        <v>98</v>
      </c>
      <c r="B10" s="112" t="s">
        <v>125</v>
      </c>
      <c r="C10" s="112" t="s">
        <v>82</v>
      </c>
      <c r="D10" s="122" t="s">
        <v>115</v>
      </c>
      <c r="E10" s="112" t="s">
        <v>116</v>
      </c>
      <c r="F10" s="112"/>
      <c r="G10" s="112"/>
      <c r="H10" s="112"/>
      <c r="I10" s="112"/>
      <c r="J10" s="112"/>
    </row>
    <row r="11" spans="1:10" ht="12.75">
      <c r="A11" s="123"/>
      <c r="B11" s="112"/>
      <c r="C11" s="112"/>
      <c r="D11" s="122"/>
      <c r="E11" s="112"/>
      <c r="F11" s="112"/>
      <c r="G11" s="112"/>
      <c r="H11" s="112"/>
      <c r="I11" s="112"/>
      <c r="J11" s="112"/>
    </row>
    <row r="12" spans="1:10" ht="12.75">
      <c r="A12" s="112"/>
      <c r="B12" s="112"/>
      <c r="C12" s="112"/>
      <c r="D12" s="122"/>
      <c r="E12" s="112"/>
      <c r="F12" s="112"/>
      <c r="G12" s="112"/>
      <c r="H12" s="112"/>
      <c r="I12" s="112"/>
      <c r="J12" s="112"/>
    </row>
    <row r="13" spans="1:10" ht="12.75">
      <c r="A13" s="112"/>
      <c r="B13" s="112"/>
      <c r="C13" s="112"/>
      <c r="D13" s="122"/>
      <c r="E13" s="112"/>
      <c r="F13" s="112"/>
      <c r="G13" s="112"/>
      <c r="H13" s="112"/>
      <c r="I13" s="112"/>
      <c r="J13" s="112"/>
    </row>
    <row r="14" spans="1:10" ht="12.75">
      <c r="A14" s="112"/>
      <c r="B14" s="112"/>
      <c r="C14" s="112"/>
      <c r="D14" s="122"/>
      <c r="E14" s="112"/>
      <c r="F14" s="112"/>
      <c r="G14" s="112"/>
      <c r="H14" s="112"/>
      <c r="I14" s="112"/>
      <c r="J14" s="112"/>
    </row>
    <row r="15" spans="1:10" ht="12.75">
      <c r="A15" s="112"/>
      <c r="B15" s="112"/>
      <c r="C15" s="112"/>
      <c r="D15" s="122"/>
      <c r="E15" s="112"/>
      <c r="F15" s="112"/>
      <c r="G15" s="112"/>
      <c r="H15" s="112"/>
      <c r="I15" s="112"/>
      <c r="J15" s="112"/>
    </row>
    <row r="16" spans="1:10" ht="12.75">
      <c r="A16" s="112"/>
      <c r="B16" s="112"/>
      <c r="C16" s="121"/>
      <c r="D16" s="122"/>
      <c r="E16" s="112"/>
      <c r="F16" s="112"/>
      <c r="G16" s="112"/>
      <c r="H16" s="112"/>
      <c r="I16" s="112"/>
      <c r="J16" s="112"/>
    </row>
    <row r="17" spans="1:10" ht="12.75">
      <c r="A17" s="120" t="s">
        <v>99</v>
      </c>
      <c r="B17" s="121" t="s">
        <v>71</v>
      </c>
      <c r="C17" s="121" t="s">
        <v>73</v>
      </c>
      <c r="D17" s="122" t="s">
        <v>102</v>
      </c>
      <c r="E17" s="112" t="s">
        <v>117</v>
      </c>
      <c r="F17" s="112"/>
      <c r="G17" s="112"/>
      <c r="H17" s="112"/>
      <c r="I17" s="112"/>
      <c r="J17" s="112"/>
    </row>
    <row r="18" spans="1:10" ht="12.75">
      <c r="A18" s="120" t="s">
        <v>99</v>
      </c>
      <c r="B18" s="121" t="s">
        <v>71</v>
      </c>
      <c r="C18" s="121" t="s">
        <v>72</v>
      </c>
      <c r="D18" s="122" t="s">
        <v>103</v>
      </c>
      <c r="E18" s="112" t="s">
        <v>118</v>
      </c>
      <c r="F18" s="112"/>
      <c r="G18" s="112"/>
      <c r="H18" s="112"/>
      <c r="I18" s="112"/>
      <c r="J18" s="112"/>
    </row>
    <row r="19" spans="1:10" ht="12.75">
      <c r="A19" s="120" t="s">
        <v>99</v>
      </c>
      <c r="B19" s="121" t="s">
        <v>71</v>
      </c>
      <c r="C19" s="121" t="s">
        <v>75</v>
      </c>
      <c r="D19" s="122" t="s">
        <v>104</v>
      </c>
      <c r="E19" s="112" t="s">
        <v>119</v>
      </c>
      <c r="F19" s="112"/>
      <c r="G19" s="112"/>
      <c r="H19" s="112"/>
      <c r="I19" s="112"/>
      <c r="J19" s="112"/>
    </row>
    <row r="20" spans="1:10" ht="12.75">
      <c r="A20" s="120" t="s">
        <v>99</v>
      </c>
      <c r="B20" s="121" t="s">
        <v>71</v>
      </c>
      <c r="C20" s="121" t="s">
        <v>76</v>
      </c>
      <c r="D20" s="122" t="s">
        <v>105</v>
      </c>
      <c r="E20" s="112" t="s">
        <v>120</v>
      </c>
      <c r="F20" s="112"/>
      <c r="G20" s="112"/>
      <c r="H20" s="112"/>
      <c r="I20" s="112"/>
      <c r="J20" s="112"/>
    </row>
    <row r="21" spans="1:10" ht="12.75">
      <c r="A21" s="123"/>
      <c r="B21" s="121"/>
      <c r="C21" s="121"/>
      <c r="D21" s="122"/>
      <c r="E21" s="112"/>
      <c r="F21" s="112"/>
      <c r="G21" s="112"/>
      <c r="H21" s="112"/>
      <c r="I21" s="124"/>
      <c r="J21" s="112"/>
    </row>
    <row r="22" spans="1:10" ht="12.75">
      <c r="A22" s="123"/>
      <c r="B22" s="121"/>
      <c r="C22" s="121"/>
      <c r="D22" s="122"/>
      <c r="E22" s="112"/>
      <c r="F22" s="112"/>
      <c r="G22" s="112"/>
      <c r="H22" s="112"/>
      <c r="I22" s="112"/>
      <c r="J22" s="112"/>
    </row>
    <row r="23" spans="1:10" ht="12.75">
      <c r="A23" s="120"/>
      <c r="B23" s="121"/>
      <c r="C23" s="121"/>
      <c r="D23" s="122"/>
      <c r="E23" s="112"/>
      <c r="F23" s="112"/>
      <c r="G23" s="112"/>
      <c r="H23" s="112"/>
      <c r="I23" s="112"/>
      <c r="J23" s="112"/>
    </row>
    <row r="24" spans="1:10" ht="12.75">
      <c r="A24" s="120" t="s">
        <v>99</v>
      </c>
      <c r="B24" s="121" t="s">
        <v>128</v>
      </c>
      <c r="C24" s="121" t="s">
        <v>75</v>
      </c>
      <c r="D24" s="122" t="s">
        <v>106</v>
      </c>
      <c r="E24" s="112" t="s">
        <v>121</v>
      </c>
      <c r="F24" s="112"/>
      <c r="G24" s="112"/>
      <c r="H24" s="112"/>
      <c r="I24" s="112"/>
      <c r="J24" s="112"/>
    </row>
    <row r="25" spans="1:10" ht="12.75">
      <c r="A25" s="120" t="s">
        <v>99</v>
      </c>
      <c r="B25" s="121" t="s">
        <v>128</v>
      </c>
      <c r="C25" s="121" t="s">
        <v>76</v>
      </c>
      <c r="D25" s="122" t="s">
        <v>107</v>
      </c>
      <c r="E25" s="112" t="s">
        <v>122</v>
      </c>
      <c r="F25" s="112"/>
      <c r="G25" s="112"/>
      <c r="H25" s="112"/>
      <c r="I25" s="112"/>
      <c r="J25" s="112"/>
    </row>
    <row r="26" spans="1:10" ht="12.75">
      <c r="A26" s="120"/>
      <c r="B26" s="121"/>
      <c r="C26" s="121"/>
      <c r="D26" s="122"/>
      <c r="E26" s="112"/>
      <c r="F26" s="112"/>
      <c r="G26" s="112"/>
      <c r="H26" s="112"/>
      <c r="I26" s="112"/>
      <c r="J26" s="112"/>
    </row>
    <row r="27" spans="1:10" ht="12.75">
      <c r="A27" s="120"/>
      <c r="B27" s="121"/>
      <c r="C27" s="121"/>
      <c r="D27" s="122"/>
      <c r="E27" s="112"/>
      <c r="F27" s="112"/>
      <c r="G27" s="112"/>
      <c r="H27" s="112"/>
      <c r="I27" s="124"/>
      <c r="J27" s="112"/>
    </row>
    <row r="28" spans="1:10" ht="12.75">
      <c r="A28" s="120" t="s">
        <v>99</v>
      </c>
      <c r="B28" s="121" t="s">
        <v>129</v>
      </c>
      <c r="C28" s="121" t="s">
        <v>82</v>
      </c>
      <c r="D28" s="122" t="s">
        <v>108</v>
      </c>
      <c r="E28" s="112" t="s">
        <v>123</v>
      </c>
      <c r="F28" s="112"/>
      <c r="G28" s="112"/>
      <c r="H28" s="112"/>
      <c r="I28" s="112"/>
      <c r="J28" s="112"/>
    </row>
    <row r="29" spans="1:10" ht="12.75">
      <c r="A29" s="112"/>
      <c r="B29" s="112"/>
      <c r="C29" s="121"/>
      <c r="D29" s="120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21"/>
      <c r="D30" s="120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21"/>
      <c r="D31" s="120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21"/>
      <c r="D32" s="120"/>
      <c r="E32" s="112"/>
      <c r="F32" s="112"/>
      <c r="G32" s="112"/>
      <c r="H32" s="112"/>
      <c r="I32" s="112"/>
      <c r="J32" s="112"/>
    </row>
    <row r="33" spans="1:10" ht="14.25">
      <c r="A33" s="125" t="s">
        <v>100</v>
      </c>
      <c r="B33" s="112"/>
      <c r="C33" s="112"/>
      <c r="D33" s="120"/>
      <c r="E33" s="112"/>
      <c r="F33" s="112"/>
      <c r="G33" s="112"/>
      <c r="H33" s="112"/>
      <c r="I33" s="112"/>
      <c r="J33" s="112"/>
    </row>
    <row r="34" spans="1:10" ht="12.75">
      <c r="A34" s="120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20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21"/>
      <c r="D36" s="120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21"/>
      <c r="D37" s="120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20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4.25">
      <c r="A41" s="125"/>
      <c r="B41" s="112"/>
      <c r="C41" s="112"/>
      <c r="D41" s="120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7" ht="12.75">
      <c r="A43" s="126"/>
      <c r="B43" s="126"/>
      <c r="C43" s="126"/>
      <c r="D43" s="126"/>
      <c r="E43" s="126"/>
      <c r="F43" s="126"/>
      <c r="G43" s="126"/>
    </row>
    <row r="44" spans="1:7" ht="12.75">
      <c r="A44" s="112"/>
      <c r="B44" s="112"/>
      <c r="C44" s="112"/>
      <c r="D44" s="120"/>
      <c r="E44" s="112"/>
      <c r="F44" s="112"/>
      <c r="G44" s="112"/>
    </row>
    <row r="45" spans="1:7" ht="12.75">
      <c r="A45" s="112"/>
      <c r="B45" s="112"/>
      <c r="C45" s="112"/>
      <c r="D45" s="120"/>
      <c r="E45" s="112"/>
      <c r="F45" s="112"/>
      <c r="G45" s="112"/>
    </row>
    <row r="46" spans="1:7" ht="12.75">
      <c r="A46" s="112"/>
      <c r="B46" s="112"/>
      <c r="C46" s="112"/>
      <c r="D46" s="120"/>
      <c r="E46" s="112"/>
      <c r="F46" s="112"/>
      <c r="G46" s="112"/>
    </row>
    <row r="47" spans="1:7" ht="12.75">
      <c r="A47" s="112"/>
      <c r="B47" s="112"/>
      <c r="C47" s="112"/>
      <c r="D47" s="120"/>
      <c r="E47" s="112"/>
      <c r="F47" s="112"/>
      <c r="G47" s="112"/>
    </row>
    <row r="48" spans="1:7" ht="12.75">
      <c r="A48" s="112"/>
      <c r="B48" s="112"/>
      <c r="C48" s="112"/>
      <c r="D48" s="120"/>
      <c r="E48" s="112"/>
      <c r="F48" s="112"/>
      <c r="G48" s="112"/>
    </row>
    <row r="49" spans="1:7" ht="12.75">
      <c r="A49" s="112"/>
      <c r="B49" s="112"/>
      <c r="C49" s="112"/>
      <c r="D49" s="120"/>
      <c r="E49" s="112"/>
      <c r="F49" s="112"/>
      <c r="G49" s="112"/>
    </row>
    <row r="50" spans="1:7" ht="12.75">
      <c r="A50" s="112"/>
      <c r="B50" s="112"/>
      <c r="C50" s="112"/>
      <c r="D50" s="120"/>
      <c r="E50" s="112"/>
      <c r="F50" s="112"/>
      <c r="G50" s="112"/>
    </row>
    <row r="51" spans="1:7" ht="12.75">
      <c r="A51" s="112"/>
      <c r="B51" s="112"/>
      <c r="C51" s="112"/>
      <c r="D51" s="120"/>
      <c r="E51" s="112"/>
      <c r="F51" s="112"/>
      <c r="G51" s="112"/>
    </row>
    <row r="52" spans="1:7" ht="12.75">
      <c r="A52" s="112"/>
      <c r="B52" s="112"/>
      <c r="C52" s="112"/>
      <c r="D52" s="120"/>
      <c r="E52" s="112"/>
      <c r="F52" s="112"/>
      <c r="G52" s="112"/>
    </row>
    <row r="53" spans="1:7" ht="12.75">
      <c r="A53" s="112"/>
      <c r="B53" s="112"/>
      <c r="C53" s="112"/>
      <c r="D53" s="112"/>
      <c r="E53" s="112"/>
      <c r="F53" s="112"/>
      <c r="G53" s="112"/>
    </row>
    <row r="54" spans="1:7" ht="12.75">
      <c r="A54" s="112"/>
      <c r="B54" s="112"/>
      <c r="C54" s="112"/>
      <c r="D54" s="112"/>
      <c r="E54" s="112"/>
      <c r="F54" s="112"/>
      <c r="G54" s="112"/>
    </row>
    <row r="55" spans="1:7" ht="12.75">
      <c r="A55" s="112"/>
      <c r="B55" s="112"/>
      <c r="C55" s="112"/>
      <c r="D55" s="112"/>
      <c r="E55" s="112"/>
      <c r="F55" s="112"/>
      <c r="G55" s="1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>
    <tabColor indexed="60"/>
  </sheetPr>
  <dimension ref="A1:X46"/>
  <sheetViews>
    <sheetView zoomScalePageLayoutView="0" workbookViewId="0" topLeftCell="A4">
      <selection activeCell="I25" sqref="A1:I25"/>
    </sheetView>
  </sheetViews>
  <sheetFormatPr defaultColWidth="9.00390625" defaultRowHeight="12.75"/>
  <cols>
    <col min="1" max="1" width="8.875" style="0" customWidth="1"/>
    <col min="2" max="2" width="4.625" style="0" customWidth="1"/>
    <col min="3" max="3" width="4.75390625" style="0" bestFit="1" customWidth="1"/>
    <col min="4" max="4" width="17.625" style="0" bestFit="1" customWidth="1"/>
    <col min="5" max="5" width="1.75390625" style="2" bestFit="1" customWidth="1"/>
    <col min="6" max="6" width="17.625" style="0" bestFit="1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47" t="s">
        <v>37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CONCATENATE(F25," ",F27," - Grupp ",F29)</f>
        <v>P99-1 Lätt/Medel   - Grupp 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9" t="s">
        <v>38</v>
      </c>
      <c r="B2" s="110" t="s">
        <v>39</v>
      </c>
      <c r="C2" s="110" t="s">
        <v>40</v>
      </c>
      <c r="D2" s="95" t="s">
        <v>35</v>
      </c>
      <c r="E2" s="8"/>
      <c r="F2" s="85" t="s">
        <v>36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11" t="s">
        <v>70</v>
      </c>
      <c r="B3" s="106" t="s">
        <v>71</v>
      </c>
      <c r="C3" s="106" t="s">
        <v>73</v>
      </c>
      <c r="D3" s="65" t="str">
        <f>F17</f>
        <v>IF BP</v>
      </c>
      <c r="E3" s="19" t="s">
        <v>1</v>
      </c>
      <c r="F3" s="27" t="str">
        <f>F19</f>
        <v>Bällsta FF</v>
      </c>
      <c r="G3" s="44" t="s">
        <v>0</v>
      </c>
      <c r="H3" s="24" t="s">
        <v>1</v>
      </c>
      <c r="I3" s="45" t="s">
        <v>0</v>
      </c>
      <c r="J3" s="20"/>
      <c r="K3" s="64" t="str">
        <f>$K$16</f>
        <v>IF BP</v>
      </c>
      <c r="L3" s="103">
        <f>SUM($L$20)</f>
        <v>0</v>
      </c>
      <c r="M3" s="103">
        <f>SUM($M$20)</f>
        <v>0</v>
      </c>
      <c r="N3" s="103">
        <f>SUM($N$20)</f>
        <v>0</v>
      </c>
      <c r="O3" s="103">
        <f>SUM($O$20)</f>
        <v>0</v>
      </c>
      <c r="P3" s="64" t="s">
        <v>0</v>
      </c>
      <c r="Q3" s="96">
        <f>SUM($Q$20)</f>
        <v>0</v>
      </c>
      <c r="R3" s="64" t="s">
        <v>1</v>
      </c>
      <c r="S3" s="86">
        <f>SUM($S$20)</f>
        <v>0</v>
      </c>
      <c r="T3" s="73">
        <f>SUM($X$20)</f>
        <v>0</v>
      </c>
      <c r="U3" s="64"/>
      <c r="V3" s="64"/>
      <c r="W3" s="64"/>
      <c r="X3" s="74">
        <f>SUM(Q3-S3)</f>
        <v>0</v>
      </c>
    </row>
    <row r="4" spans="1:24" ht="12.75">
      <c r="A4" s="111" t="s">
        <v>70</v>
      </c>
      <c r="B4" s="106" t="s">
        <v>71</v>
      </c>
      <c r="C4" s="106" t="s">
        <v>72</v>
      </c>
      <c r="D4" s="65" t="str">
        <f>F21</f>
        <v>AIK 3</v>
      </c>
      <c r="E4" s="19" t="s">
        <v>1</v>
      </c>
      <c r="F4" s="27" t="str">
        <f>F23</f>
        <v>VIF Solna</v>
      </c>
      <c r="G4" s="44" t="s">
        <v>0</v>
      </c>
      <c r="H4" s="24" t="s">
        <v>1</v>
      </c>
      <c r="I4" s="45" t="s">
        <v>0</v>
      </c>
      <c r="J4" s="20"/>
      <c r="K4" s="62" t="str">
        <f>$K$37</f>
        <v>VIF Solna</v>
      </c>
      <c r="L4" s="103">
        <f>SUM($L$41)</f>
        <v>0</v>
      </c>
      <c r="M4" s="103">
        <f>SUM($M$41)</f>
        <v>0</v>
      </c>
      <c r="N4" s="103">
        <f>SUM($N$41)</f>
        <v>0</v>
      </c>
      <c r="O4" s="103">
        <f>SUM($O$41)</f>
        <v>0</v>
      </c>
      <c r="P4" s="64"/>
      <c r="Q4" s="96">
        <f>SUM($Q$41)</f>
        <v>0</v>
      </c>
      <c r="R4" s="64" t="s">
        <v>1</v>
      </c>
      <c r="S4" s="86">
        <f>SUM($S$41)</f>
        <v>0</v>
      </c>
      <c r="T4" s="73">
        <f>SUM($X$41)</f>
        <v>0</v>
      </c>
      <c r="U4" s="64"/>
      <c r="V4" s="62"/>
      <c r="W4" s="62"/>
      <c r="X4" s="74">
        <f>SUM(Q4-S4)</f>
        <v>0</v>
      </c>
    </row>
    <row r="5" spans="1:24" ht="12.75">
      <c r="A5" s="106"/>
      <c r="B5" s="106"/>
      <c r="C5" s="106"/>
      <c r="D5" s="65"/>
      <c r="E5" s="19"/>
      <c r="F5" s="27"/>
      <c r="G5" s="25"/>
      <c r="H5" s="24"/>
      <c r="I5" s="26"/>
      <c r="J5" s="20"/>
      <c r="K5" s="62" t="str">
        <f>$K$23</f>
        <v>Bällsta FF</v>
      </c>
      <c r="L5" s="103">
        <f>SUM($L$27)</f>
        <v>0</v>
      </c>
      <c r="M5" s="103">
        <f>SUM($M$27)</f>
        <v>0</v>
      </c>
      <c r="N5" s="103">
        <f>SUM($N$27)</f>
        <v>0</v>
      </c>
      <c r="O5" s="103">
        <f>SUM($O$27)</f>
        <v>0</v>
      </c>
      <c r="P5" s="64"/>
      <c r="Q5" s="96">
        <f>SUM($Q$27)</f>
        <v>0</v>
      </c>
      <c r="R5" s="64" t="s">
        <v>1</v>
      </c>
      <c r="S5" s="86">
        <f>SUM($S$27)</f>
        <v>0</v>
      </c>
      <c r="T5" s="73">
        <f>SUM($X$27)</f>
        <v>0</v>
      </c>
      <c r="U5" s="64"/>
      <c r="V5" s="62"/>
      <c r="W5" s="62"/>
      <c r="X5" s="74">
        <f>SUM(Q5-S5)</f>
        <v>0</v>
      </c>
    </row>
    <row r="6" spans="1:24" ht="12.75">
      <c r="A6" s="106"/>
      <c r="B6" s="106"/>
      <c r="C6" s="107"/>
      <c r="D6" s="66"/>
      <c r="E6" s="19"/>
      <c r="F6" s="20"/>
      <c r="G6" s="25"/>
      <c r="H6" s="24" t="s">
        <v>0</v>
      </c>
      <c r="I6" s="26"/>
      <c r="J6" s="20"/>
      <c r="K6" s="62" t="str">
        <f>$K$30</f>
        <v>AIK 3</v>
      </c>
      <c r="L6" s="103">
        <f>SUM($L$34)</f>
        <v>0</v>
      </c>
      <c r="M6" s="103">
        <f>SUM($M$34)</f>
        <v>0</v>
      </c>
      <c r="N6" s="103">
        <f>SUM($N$34)</f>
        <v>0</v>
      </c>
      <c r="O6" s="103">
        <f>SUM($O$34)</f>
        <v>0</v>
      </c>
      <c r="P6" s="64"/>
      <c r="Q6" s="96">
        <f>SUM($Q$34)</f>
        <v>0</v>
      </c>
      <c r="R6" s="64" t="s">
        <v>1</v>
      </c>
      <c r="S6" s="86">
        <f>SUM($S$34)</f>
        <v>0</v>
      </c>
      <c r="T6" s="73">
        <f>SUM($X$34)</f>
        <v>0</v>
      </c>
      <c r="U6" s="64"/>
      <c r="V6" s="64"/>
      <c r="W6" s="64"/>
      <c r="X6" s="74">
        <f>SUM(Q6-S6)</f>
        <v>0</v>
      </c>
    </row>
    <row r="7" spans="1:24" ht="12.75">
      <c r="A7" s="111" t="s">
        <v>70</v>
      </c>
      <c r="B7" s="106" t="s">
        <v>74</v>
      </c>
      <c r="C7" s="106" t="s">
        <v>75</v>
      </c>
      <c r="D7" s="65" t="str">
        <f>D4</f>
        <v>AIK 3</v>
      </c>
      <c r="E7" s="19" t="s">
        <v>1</v>
      </c>
      <c r="F7" s="27" t="str">
        <f>F19</f>
        <v>Bällsta FF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11" t="s">
        <v>70</v>
      </c>
      <c r="B8" s="106" t="s">
        <v>74</v>
      </c>
      <c r="C8" s="106" t="s">
        <v>76</v>
      </c>
      <c r="D8" s="65" t="str">
        <f>F23</f>
        <v>VIF Solna</v>
      </c>
      <c r="E8" s="31" t="s">
        <v>1</v>
      </c>
      <c r="F8" s="27" t="str">
        <f>F17</f>
        <v>IF BP</v>
      </c>
      <c r="G8" s="44" t="s">
        <v>0</v>
      </c>
      <c r="H8" s="24" t="s">
        <v>1</v>
      </c>
      <c r="I8" s="45" t="s">
        <v>0</v>
      </c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06"/>
      <c r="B9" s="106"/>
      <c r="C9" s="106"/>
      <c r="D9" s="65"/>
      <c r="E9" s="31"/>
      <c r="F9" s="27"/>
      <c r="G9" s="25"/>
      <c r="H9" s="24"/>
      <c r="I9" s="26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06"/>
      <c r="B10" s="106"/>
      <c r="C10" s="107"/>
      <c r="D10" s="66"/>
      <c r="E10" s="19"/>
      <c r="F10" s="20"/>
      <c r="G10" s="25"/>
      <c r="H10" s="24"/>
      <c r="I10" s="26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11" t="s">
        <v>70</v>
      </c>
      <c r="B11" s="106" t="s">
        <v>77</v>
      </c>
      <c r="C11" s="106" t="s">
        <v>79</v>
      </c>
      <c r="D11" s="65" t="str">
        <f>F19</f>
        <v>Bällsta FF</v>
      </c>
      <c r="E11" s="19" t="s">
        <v>1</v>
      </c>
      <c r="F11" s="27" t="str">
        <f>F23</f>
        <v>VIF Solna</v>
      </c>
      <c r="G11" s="44" t="s">
        <v>0</v>
      </c>
      <c r="H11" s="24" t="s">
        <v>1</v>
      </c>
      <c r="I11" s="45" t="s">
        <v>0</v>
      </c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11" t="s">
        <v>70</v>
      </c>
      <c r="B12" s="106" t="s">
        <v>78</v>
      </c>
      <c r="C12" s="106" t="s">
        <v>79</v>
      </c>
      <c r="D12" s="66" t="str">
        <f>F17</f>
        <v>IF BP</v>
      </c>
      <c r="E12" s="19" t="s">
        <v>1</v>
      </c>
      <c r="F12" s="27" t="str">
        <f>F21</f>
        <v>AIK 3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05"/>
      <c r="B13" s="105"/>
      <c r="C13" s="105"/>
      <c r="D13" s="20"/>
      <c r="E13" s="19"/>
      <c r="F13" s="27"/>
      <c r="G13" s="60"/>
      <c r="H13" s="24"/>
      <c r="I13" s="61"/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3.5" thickBot="1">
      <c r="A14" s="104" t="s">
        <v>41</v>
      </c>
      <c r="B14" s="54"/>
      <c r="C14" s="54"/>
      <c r="D14" s="54"/>
      <c r="E14" s="55"/>
      <c r="F14" s="54"/>
      <c r="G14" s="56"/>
      <c r="H14" s="57"/>
      <c r="I14" s="58"/>
      <c r="J14" s="54"/>
      <c r="K14" s="54"/>
      <c r="L14" s="54"/>
      <c r="M14" s="54"/>
      <c r="N14" s="54"/>
      <c r="O14" s="54"/>
      <c r="P14" s="54"/>
      <c r="Q14" s="97"/>
      <c r="R14" s="54"/>
      <c r="S14" s="88"/>
      <c r="T14" s="54"/>
      <c r="U14" s="54"/>
      <c r="V14" s="54"/>
      <c r="W14" s="54"/>
      <c r="X14" s="59"/>
    </row>
    <row r="16" spans="4:24" ht="12.75">
      <c r="D16" s="42" t="s">
        <v>18</v>
      </c>
      <c r="F16" s="43" t="s">
        <v>20</v>
      </c>
      <c r="K16" s="70" t="str">
        <f>D3</f>
        <v>IF BP</v>
      </c>
      <c r="L16" s="70" t="s">
        <v>7</v>
      </c>
      <c r="M16" s="70" t="s">
        <v>2</v>
      </c>
      <c r="N16" s="70" t="s">
        <v>3</v>
      </c>
      <c r="O16" s="70" t="s">
        <v>4</v>
      </c>
      <c r="P16" s="70"/>
      <c r="Q16" s="98" t="s">
        <v>5</v>
      </c>
      <c r="R16" s="70" t="s">
        <v>1</v>
      </c>
      <c r="S16" s="89" t="s">
        <v>1</v>
      </c>
      <c r="T16" s="70" t="s">
        <v>8</v>
      </c>
      <c r="U16" s="70" t="s">
        <v>9</v>
      </c>
      <c r="V16" s="70" t="s">
        <v>10</v>
      </c>
      <c r="W16" s="70"/>
      <c r="X16" s="71" t="s">
        <v>6</v>
      </c>
    </row>
    <row r="17" spans="4:24" ht="14.25">
      <c r="D17" s="42" t="s">
        <v>17</v>
      </c>
      <c r="E17" s="2" t="s">
        <v>19</v>
      </c>
      <c r="F17" s="108" t="s">
        <v>42</v>
      </c>
      <c r="K17" s="20" t="str">
        <f>F3</f>
        <v>Bällsta FF</v>
      </c>
      <c r="L17" s="32">
        <f>IF(G3=" ",0,1)</f>
        <v>0</v>
      </c>
      <c r="M17" s="33">
        <f>IF(G3&gt;I3,1,0)</f>
        <v>0</v>
      </c>
      <c r="N17" s="32">
        <f>IF(AND(G3=I3,NOT(G3=" ")),1,0)</f>
        <v>0</v>
      </c>
      <c r="O17" s="33">
        <f>IF(I3&gt;G3,1,0)</f>
        <v>0</v>
      </c>
      <c r="P17" s="33"/>
      <c r="Q17" s="99">
        <f>SUM(G3)</f>
        <v>0</v>
      </c>
      <c r="R17" s="34" t="s">
        <v>1</v>
      </c>
      <c r="S17" s="90">
        <f>SUM(I3)</f>
        <v>0</v>
      </c>
      <c r="T17" s="35">
        <f>IF(M17=1,3,0)</f>
        <v>0</v>
      </c>
      <c r="U17" s="35">
        <f>IF(N17=1,1,0)</f>
        <v>0</v>
      </c>
      <c r="V17" s="35">
        <f>IF(O17=1,0,0)</f>
        <v>0</v>
      </c>
      <c r="W17" s="36"/>
      <c r="X17" s="75">
        <f>SUM(T17:V17)</f>
        <v>0</v>
      </c>
    </row>
    <row r="18" spans="4:24" ht="12.75">
      <c r="D18" s="42"/>
      <c r="K18" s="20" t="str">
        <f>F4</f>
        <v>VIF Solna</v>
      </c>
      <c r="L18" s="32">
        <f>IF(G8=" ",0,1)</f>
        <v>0</v>
      </c>
      <c r="M18" s="33">
        <f>IF(I8&gt;G8,1,0)</f>
        <v>0</v>
      </c>
      <c r="N18" s="32">
        <f>IF(AND(G8=I8,NOT(G8=" ")),1,0)</f>
        <v>0</v>
      </c>
      <c r="O18" s="33">
        <f>IF(G8&gt;I8,1,0)</f>
        <v>0</v>
      </c>
      <c r="P18" s="33"/>
      <c r="Q18" s="99">
        <f>SUM(I8)</f>
        <v>0</v>
      </c>
      <c r="R18" s="34" t="s">
        <v>1</v>
      </c>
      <c r="S18" s="90">
        <f>SUM(G8)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4.25">
      <c r="D19" s="42" t="s">
        <v>16</v>
      </c>
      <c r="E19" s="2" t="s">
        <v>19</v>
      </c>
      <c r="F19" s="108" t="s">
        <v>43</v>
      </c>
      <c r="K19" s="23" t="str">
        <f>D4</f>
        <v>AIK 3</v>
      </c>
      <c r="L19" s="37">
        <f>IF(G12=" ",0,1)</f>
        <v>0</v>
      </c>
      <c r="M19" s="38">
        <f>IF(G12&gt;I12,1,0)</f>
        <v>0</v>
      </c>
      <c r="N19" s="37">
        <f>IF(AND(G12=I12,NOT(G12=" ")),1,0)</f>
        <v>0</v>
      </c>
      <c r="O19" s="38">
        <f>IF(I12&gt;G12,1,0)</f>
        <v>0</v>
      </c>
      <c r="P19" s="38"/>
      <c r="Q19" s="100">
        <f>SUM(G12)</f>
        <v>0</v>
      </c>
      <c r="R19" s="39" t="s">
        <v>1</v>
      </c>
      <c r="S19" s="91">
        <f>SUM(I12)</f>
        <v>0</v>
      </c>
      <c r="T19" s="40">
        <f>IF(M19=1,3,0)</f>
        <v>0</v>
      </c>
      <c r="U19" s="40">
        <f>IF(N19=1,1,0)</f>
        <v>0</v>
      </c>
      <c r="V19" s="40">
        <f>IF(O19=1,0,0)</f>
        <v>0</v>
      </c>
      <c r="W19" s="41"/>
      <c r="X19" s="76">
        <f>SUM(T19:V19)</f>
        <v>0</v>
      </c>
    </row>
    <row r="20" spans="4:24" ht="12.75">
      <c r="D20" s="42"/>
      <c r="F20" s="3"/>
      <c r="K20" s="67" t="s">
        <v>11</v>
      </c>
      <c r="L20" s="68">
        <f>SUM(L17:L19)</f>
        <v>0</v>
      </c>
      <c r="M20" s="68">
        <f>SUM(M17:M19)</f>
        <v>0</v>
      </c>
      <c r="N20" s="68">
        <f>SUM(N17:N19)</f>
        <v>0</v>
      </c>
      <c r="O20" s="68">
        <f>SUM(O17:O19)</f>
        <v>0</v>
      </c>
      <c r="P20" s="68"/>
      <c r="Q20" s="101">
        <f>SUM(Q17:Q19)</f>
        <v>0</v>
      </c>
      <c r="R20" s="67" t="s">
        <v>1</v>
      </c>
      <c r="S20" s="92">
        <f>SUM(S17:S19)</f>
        <v>0</v>
      </c>
      <c r="T20" s="67"/>
      <c r="U20" s="67"/>
      <c r="V20" s="67"/>
      <c r="W20" s="67"/>
      <c r="X20" s="69">
        <f>SUM(X17:X19)</f>
        <v>0</v>
      </c>
    </row>
    <row r="21" spans="4:6" ht="14.25">
      <c r="D21" s="42" t="s">
        <v>14</v>
      </c>
      <c r="E21" s="2" t="s">
        <v>19</v>
      </c>
      <c r="F21" s="108" t="s">
        <v>44</v>
      </c>
    </row>
    <row r="22" spans="4:6" ht="12.75">
      <c r="D22" s="42"/>
      <c r="F22" s="3"/>
    </row>
    <row r="23" spans="4:24" ht="14.25">
      <c r="D23" s="42" t="s">
        <v>15</v>
      </c>
      <c r="E23" s="2" t="s">
        <v>19</v>
      </c>
      <c r="F23" s="108" t="s">
        <v>45</v>
      </c>
      <c r="K23" s="70" t="str">
        <f>F3</f>
        <v>Bällsta FF</v>
      </c>
      <c r="L23" s="70" t="s">
        <v>7</v>
      </c>
      <c r="M23" s="70" t="s">
        <v>2</v>
      </c>
      <c r="N23" s="70" t="s">
        <v>3</v>
      </c>
      <c r="O23" s="70" t="s">
        <v>4</v>
      </c>
      <c r="P23" s="70"/>
      <c r="Q23" s="98" t="s">
        <v>5</v>
      </c>
      <c r="R23" s="70" t="s">
        <v>1</v>
      </c>
      <c r="S23" s="89" t="s">
        <v>1</v>
      </c>
      <c r="T23" s="70" t="s">
        <v>8</v>
      </c>
      <c r="U23" s="70" t="s">
        <v>9</v>
      </c>
      <c r="V23" s="70" t="s">
        <v>10</v>
      </c>
      <c r="W23" s="70"/>
      <c r="X23" s="71" t="s">
        <v>6</v>
      </c>
    </row>
    <row r="24" spans="11:24" ht="12.75">
      <c r="K24" s="20" t="str">
        <f>D3</f>
        <v>IF BP</v>
      </c>
      <c r="L24" s="17">
        <f>IF(I3=" ",0,1)</f>
        <v>0</v>
      </c>
      <c r="M24" s="18">
        <f>IF(I3&gt;G3,1,0)</f>
        <v>0</v>
      </c>
      <c r="N24" s="17">
        <f>IF(AND(G3=I3,NOT(G3=" ")),1,0)</f>
        <v>0</v>
      </c>
      <c r="O24" s="18">
        <f>IF(G3&gt;I3,1,0)</f>
        <v>0</v>
      </c>
      <c r="P24" s="18"/>
      <c r="Q24" s="66">
        <f>SUM(I3)</f>
        <v>0</v>
      </c>
      <c r="R24" s="24" t="s">
        <v>1</v>
      </c>
      <c r="S24" s="87">
        <f>SUM(G3)</f>
        <v>0</v>
      </c>
      <c r="T24" s="18">
        <f>IF(M24=1,3,0)</f>
        <v>0</v>
      </c>
      <c r="U24" s="20">
        <f>IF(N24=1,1,0)</f>
        <v>0</v>
      </c>
      <c r="V24" s="20">
        <f>IF(O24=1,0,0)</f>
        <v>0</v>
      </c>
      <c r="W24" s="20"/>
      <c r="X24" s="19">
        <f>SUM(T24:V24)</f>
        <v>0</v>
      </c>
    </row>
    <row r="25" spans="4:24" ht="12.75">
      <c r="D25" s="42" t="s">
        <v>30</v>
      </c>
      <c r="E25" s="2" t="s">
        <v>19</v>
      </c>
      <c r="F25" s="45" t="s">
        <v>57</v>
      </c>
      <c r="K25" s="20" t="str">
        <f>D4</f>
        <v>AIK 3</v>
      </c>
      <c r="L25" s="17">
        <f>IF(I7=" ",0,1)</f>
        <v>0</v>
      </c>
      <c r="M25" s="18">
        <f>IF(I7&gt;G7,1,0)</f>
        <v>0</v>
      </c>
      <c r="N25" s="17">
        <f>IF(AND(G7=I7,NOT(G7=" ")),1,0)</f>
        <v>0</v>
      </c>
      <c r="O25" s="18">
        <f>IF(G7&gt;I7,1,0)</f>
        <v>0</v>
      </c>
      <c r="P25" s="18"/>
      <c r="Q25" s="66">
        <f>SUM(I7)</f>
        <v>0</v>
      </c>
      <c r="R25" s="24" t="s">
        <v>1</v>
      </c>
      <c r="S25" s="87">
        <f>SUM(G7)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/>
      <c r="F26" s="5"/>
      <c r="K26" s="23" t="str">
        <f>F4</f>
        <v>VIF Solna</v>
      </c>
      <c r="L26" s="21">
        <f>IF(G11=" ",0,1)</f>
        <v>0</v>
      </c>
      <c r="M26" s="22">
        <f>IF(G11&gt;I11,1,0)</f>
        <v>0</v>
      </c>
      <c r="N26" s="21">
        <f>IF(AND(G11=I11,NOT(G11=" ")),1,0)</f>
        <v>0</v>
      </c>
      <c r="O26" s="22">
        <f>IF(I11&gt;G11,1,0)</f>
        <v>0</v>
      </c>
      <c r="P26" s="22"/>
      <c r="Q26" s="102">
        <f>SUM(G11)</f>
        <v>0</v>
      </c>
      <c r="R26" s="15" t="s">
        <v>1</v>
      </c>
      <c r="S26" s="93">
        <f>SUM(I11)</f>
        <v>0</v>
      </c>
      <c r="T26" s="22">
        <f>IF(M26=1,3,0)</f>
        <v>0</v>
      </c>
      <c r="U26" s="23">
        <f>IF(N26=1,1,0)</f>
        <v>0</v>
      </c>
      <c r="V26" s="23">
        <f>IF(O26=1,0,0)</f>
        <v>0</v>
      </c>
      <c r="W26" s="23"/>
      <c r="X26" s="16">
        <f>SUM(T26:V26)</f>
        <v>0</v>
      </c>
    </row>
    <row r="27" spans="4:24" ht="12.75">
      <c r="D27" s="42" t="s">
        <v>31</v>
      </c>
      <c r="E27" s="2" t="s">
        <v>19</v>
      </c>
      <c r="F27" s="45" t="s">
        <v>0</v>
      </c>
      <c r="K27" s="67" t="s">
        <v>11</v>
      </c>
      <c r="L27" s="68">
        <f>SUM(L24:L26)</f>
        <v>0</v>
      </c>
      <c r="M27" s="68">
        <f>SUM(M24:M26)</f>
        <v>0</v>
      </c>
      <c r="N27" s="68">
        <f>SUM(N24:N26)</f>
        <v>0</v>
      </c>
      <c r="O27" s="68">
        <f>SUM(O24:O26)</f>
        <v>0</v>
      </c>
      <c r="P27" s="68"/>
      <c r="Q27" s="101">
        <f>SUM(Q24:Q26)</f>
        <v>0</v>
      </c>
      <c r="R27" s="67" t="s">
        <v>1</v>
      </c>
      <c r="S27" s="92">
        <f>SUM(S24:S26)</f>
        <v>0</v>
      </c>
      <c r="T27" s="67"/>
      <c r="U27" s="67"/>
      <c r="V27" s="67"/>
      <c r="W27" s="67"/>
      <c r="X27" s="69">
        <f>SUM(X24:X26)</f>
        <v>0</v>
      </c>
    </row>
    <row r="28" spans="4:6" ht="12.75">
      <c r="D28" s="42"/>
      <c r="F28" s="5"/>
    </row>
    <row r="29" spans="4:6" ht="12.75">
      <c r="D29" s="42" t="s">
        <v>32</v>
      </c>
      <c r="E29" s="2" t="s">
        <v>19</v>
      </c>
      <c r="F29" s="45" t="s">
        <v>0</v>
      </c>
    </row>
    <row r="30" spans="11:24" ht="12.75">
      <c r="K30" s="70" t="str">
        <f>D4</f>
        <v>AIK 3</v>
      </c>
      <c r="L30" s="70" t="s">
        <v>7</v>
      </c>
      <c r="M30" s="70" t="s">
        <v>2</v>
      </c>
      <c r="N30" s="70" t="s">
        <v>3</v>
      </c>
      <c r="O30" s="70" t="s">
        <v>4</v>
      </c>
      <c r="P30" s="70"/>
      <c r="Q30" s="98" t="s">
        <v>5</v>
      </c>
      <c r="R30" s="70" t="s">
        <v>1</v>
      </c>
      <c r="S30" s="89" t="s">
        <v>1</v>
      </c>
      <c r="T30" s="70" t="s">
        <v>8</v>
      </c>
      <c r="U30" s="70" t="s">
        <v>9</v>
      </c>
      <c r="V30" s="70" t="s">
        <v>10</v>
      </c>
      <c r="W30" s="70"/>
      <c r="X30" s="71" t="s">
        <v>6</v>
      </c>
    </row>
    <row r="31" spans="4:24" ht="12.75">
      <c r="D31" s="42" t="s">
        <v>0</v>
      </c>
      <c r="E31" s="46" t="s">
        <v>0</v>
      </c>
      <c r="F31" s="43" t="s">
        <v>21</v>
      </c>
      <c r="K31" s="20" t="str">
        <f>F4</f>
        <v>VIF Solna</v>
      </c>
      <c r="L31" s="17">
        <f>IF(G4=" ",0,1)</f>
        <v>0</v>
      </c>
      <c r="M31" s="18">
        <f>IF(G4&gt;I4,1,0)</f>
        <v>0</v>
      </c>
      <c r="N31" s="17">
        <f>IF(AND(G4=I4,NOT(G4=" ")),1,0)</f>
        <v>0</v>
      </c>
      <c r="O31" s="18">
        <f>IF(I4&gt;G4,1,0)</f>
        <v>0</v>
      </c>
      <c r="P31" s="18"/>
      <c r="Q31" s="66">
        <f>SUM(G4)</f>
        <v>0</v>
      </c>
      <c r="R31" s="24" t="s">
        <v>1</v>
      </c>
      <c r="S31" s="87">
        <f>SUM(I4)</f>
        <v>0</v>
      </c>
      <c r="T31" s="18">
        <f>IF(M31=1,3,0)</f>
        <v>0</v>
      </c>
      <c r="U31" s="20">
        <f>IF(N31=1,1,0)</f>
        <v>0</v>
      </c>
      <c r="V31" s="20">
        <f>IF(O31=1,0,0)</f>
        <v>0</v>
      </c>
      <c r="W31" s="20"/>
      <c r="X31" s="19">
        <f>SUM(T31:V31)</f>
        <v>0</v>
      </c>
    </row>
    <row r="32" spans="4:24" ht="12.75">
      <c r="D32" s="43"/>
      <c r="E32" s="46"/>
      <c r="F32" s="43"/>
      <c r="K32" s="20" t="str">
        <f>F3</f>
        <v>Bällsta FF</v>
      </c>
      <c r="L32" s="17">
        <f>IF(G7=" ",0,1)</f>
        <v>0</v>
      </c>
      <c r="M32" s="18">
        <f>IF(G7&gt;I7,1,0)</f>
        <v>0</v>
      </c>
      <c r="N32" s="17">
        <f>IF(AND(G7=I7,NOT(G7=" ")),1,0)</f>
        <v>0</v>
      </c>
      <c r="O32" s="18">
        <f>IF(I7&gt;G7,1,0)</f>
        <v>0</v>
      </c>
      <c r="P32" s="18"/>
      <c r="Q32" s="66">
        <f>SUM(G7)</f>
        <v>0</v>
      </c>
      <c r="R32" s="24" t="s">
        <v>1</v>
      </c>
      <c r="S32" s="87">
        <f>SUM(I7)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83" t="s">
        <v>34</v>
      </c>
      <c r="E33" s="81"/>
      <c r="F33" s="82"/>
      <c r="K33" s="23" t="str">
        <f>D3</f>
        <v>IF BP</v>
      </c>
      <c r="L33" s="21">
        <f>IF(I12=" ",0,1)</f>
        <v>0</v>
      </c>
      <c r="M33" s="22">
        <f>IF(I12&gt;G12,1,0)</f>
        <v>0</v>
      </c>
      <c r="N33" s="21">
        <f>IF(AND(G12=I12,NOT(G12=" ")),1,0)</f>
        <v>0</v>
      </c>
      <c r="O33" s="22">
        <f>IF(G12&gt;I12,1,0)</f>
        <v>0</v>
      </c>
      <c r="P33" s="22"/>
      <c r="Q33" s="102">
        <f>SUM(I12)</f>
        <v>0</v>
      </c>
      <c r="R33" s="15" t="s">
        <v>1</v>
      </c>
      <c r="S33" s="93">
        <f>SUM(G12)</f>
        <v>0</v>
      </c>
      <c r="T33" s="22">
        <f>IF(M33=1,3,0)</f>
        <v>0</v>
      </c>
      <c r="U33" s="23">
        <f>IF(N33=1,1,0)</f>
        <v>0</v>
      </c>
      <c r="V33" s="23">
        <f>IF(O33=1,0,0)</f>
        <v>0</v>
      </c>
      <c r="W33" s="23"/>
      <c r="X33" s="16">
        <f>SUM(T33:V33)</f>
        <v>0</v>
      </c>
    </row>
    <row r="34" spans="11:24" ht="12.75">
      <c r="K34" s="67" t="s">
        <v>11</v>
      </c>
      <c r="L34" s="68">
        <f>SUM(L31:L33)</f>
        <v>0</v>
      </c>
      <c r="M34" s="68">
        <f>SUM(M31:M33)</f>
        <v>0</v>
      </c>
      <c r="N34" s="68">
        <f>SUM(N31:N33)</f>
        <v>0</v>
      </c>
      <c r="O34" s="68">
        <f>SUM(O31:O33)</f>
        <v>0</v>
      </c>
      <c r="P34" s="68"/>
      <c r="Q34" s="101">
        <f>SUM(Q31:Q33)</f>
        <v>0</v>
      </c>
      <c r="R34" s="67" t="s">
        <v>1</v>
      </c>
      <c r="S34" s="92">
        <f>SUM(S31:S33)</f>
        <v>0</v>
      </c>
      <c r="T34" s="67"/>
      <c r="U34" s="67"/>
      <c r="V34" s="67"/>
      <c r="W34" s="67"/>
      <c r="X34" s="69">
        <f>SUM(X31:X33)</f>
        <v>0</v>
      </c>
    </row>
    <row r="35" spans="4:6" ht="12.75">
      <c r="D35" s="42" t="s">
        <v>22</v>
      </c>
      <c r="E35" s="46" t="s">
        <v>19</v>
      </c>
      <c r="F35" s="43" t="s">
        <v>23</v>
      </c>
    </row>
    <row r="36" spans="4:6" ht="12.75">
      <c r="D36" s="43"/>
      <c r="E36" s="46"/>
      <c r="F36" s="43" t="s">
        <v>24</v>
      </c>
    </row>
    <row r="37" spans="4:24" ht="12.75">
      <c r="D37" s="43"/>
      <c r="E37" s="46"/>
      <c r="F37" s="43" t="s">
        <v>25</v>
      </c>
      <c r="K37" s="70" t="str">
        <f>F4</f>
        <v>VIF Solna</v>
      </c>
      <c r="L37" s="70" t="s">
        <v>7</v>
      </c>
      <c r="M37" s="70" t="s">
        <v>2</v>
      </c>
      <c r="N37" s="70" t="s">
        <v>3</v>
      </c>
      <c r="O37" s="70" t="s">
        <v>4</v>
      </c>
      <c r="P37" s="70"/>
      <c r="Q37" s="98" t="s">
        <v>5</v>
      </c>
      <c r="R37" s="70" t="s">
        <v>1</v>
      </c>
      <c r="S37" s="89" t="s">
        <v>1</v>
      </c>
      <c r="T37" s="70" t="s">
        <v>8</v>
      </c>
      <c r="U37" s="70" t="s">
        <v>9</v>
      </c>
      <c r="V37" s="70" t="s">
        <v>10</v>
      </c>
      <c r="W37" s="70"/>
      <c r="X37" s="71" t="s">
        <v>6</v>
      </c>
    </row>
    <row r="38" spans="11:24" ht="12.75">
      <c r="K38" s="20" t="str">
        <f>D4</f>
        <v>AIK 3</v>
      </c>
      <c r="L38" s="17">
        <f>IF(I4=" ",0,1)</f>
        <v>0</v>
      </c>
      <c r="M38" s="18">
        <f>IF(I4&gt;G4,1,0)</f>
        <v>0</v>
      </c>
      <c r="N38" s="17">
        <f>IF(AND(G4=I4,NOT(G4=" ")),1,0)</f>
        <v>0</v>
      </c>
      <c r="O38" s="18">
        <f>IF(G4&gt;I4,1,0)</f>
        <v>0</v>
      </c>
      <c r="P38" s="18"/>
      <c r="Q38" s="66">
        <f>SUM(I4)</f>
        <v>0</v>
      </c>
      <c r="R38" s="24" t="s">
        <v>1</v>
      </c>
      <c r="S38" s="87">
        <f>SUM(G4)</f>
        <v>0</v>
      </c>
      <c r="T38" s="18">
        <f>IF(M38=1,3,0)</f>
        <v>0</v>
      </c>
      <c r="U38" s="20">
        <f>IF(N38=1,1,0)</f>
        <v>0</v>
      </c>
      <c r="V38" s="20">
        <f>IF(O38=1,0,0)</f>
        <v>0</v>
      </c>
      <c r="W38" s="20"/>
      <c r="X38" s="19">
        <f>SUM(T38:V38)</f>
        <v>0</v>
      </c>
    </row>
    <row r="39" spans="4:24" ht="12.75">
      <c r="D39" s="42" t="s">
        <v>26</v>
      </c>
      <c r="E39" s="2" t="s">
        <v>19</v>
      </c>
      <c r="F39" s="43" t="s">
        <v>27</v>
      </c>
      <c r="K39" s="20" t="str">
        <f>D3</f>
        <v>IF BP</v>
      </c>
      <c r="L39" s="17">
        <f>IF(G8=" ",0,1)</f>
        <v>0</v>
      </c>
      <c r="M39" s="18">
        <f>IF(G8&gt;I8,1,0)</f>
        <v>0</v>
      </c>
      <c r="N39" s="17">
        <f>IF(AND(G8=I8,NOT(G8=" ")),1,0)</f>
        <v>0</v>
      </c>
      <c r="O39" s="18">
        <f>IF(I8&gt;G8,1,0)</f>
        <v>0</v>
      </c>
      <c r="P39" s="18"/>
      <c r="Q39" s="66">
        <f>SUM(G8)</f>
        <v>0</v>
      </c>
      <c r="R39" s="24" t="s">
        <v>1</v>
      </c>
      <c r="S39" s="87">
        <f>SUM(I8)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11:24" ht="12.75">
      <c r="K40" s="23" t="str">
        <f>F3</f>
        <v>Bällsta FF</v>
      </c>
      <c r="L40" s="21">
        <f>IF(I11=" ",0,1)</f>
        <v>0</v>
      </c>
      <c r="M40" s="22">
        <f>IF(I11&gt;G11,1,0)</f>
        <v>0</v>
      </c>
      <c r="N40" s="21">
        <f>IF(AND(G11=I11,NOT(G11=" ")),1,0)</f>
        <v>0</v>
      </c>
      <c r="O40" s="22">
        <f>IF(G11&gt;I11,1,0)</f>
        <v>0</v>
      </c>
      <c r="P40" s="22"/>
      <c r="Q40" s="102">
        <f>SUM(I11)</f>
        <v>0</v>
      </c>
      <c r="R40" s="15" t="s">
        <v>1</v>
      </c>
      <c r="S40" s="93">
        <f>SUM(G11)</f>
        <v>0</v>
      </c>
      <c r="T40" s="22">
        <f>IF(M40=1,3,0)</f>
        <v>0</v>
      </c>
      <c r="U40" s="23">
        <f>IF(N40=1,1,0)</f>
        <v>0</v>
      </c>
      <c r="V40" s="23">
        <f>IF(O40=1,0,0)</f>
        <v>0</v>
      </c>
      <c r="W40" s="23"/>
      <c r="X40" s="16">
        <f>SUM(T40:V40)</f>
        <v>0</v>
      </c>
    </row>
    <row r="41" spans="4:24" ht="12.75">
      <c r="D41" s="79" t="s">
        <v>28</v>
      </c>
      <c r="E41" s="2" t="s">
        <v>19</v>
      </c>
      <c r="F41" s="43" t="s">
        <v>29</v>
      </c>
      <c r="K41" s="67" t="s">
        <v>11</v>
      </c>
      <c r="L41" s="68">
        <f>SUM(L38:L40)</f>
        <v>0</v>
      </c>
      <c r="M41" s="68">
        <f>SUM(M38:M40)</f>
        <v>0</v>
      </c>
      <c r="N41" s="68">
        <f>SUM(N38:N40)</f>
        <v>0</v>
      </c>
      <c r="O41" s="68">
        <f>SUM(O38:O40)</f>
        <v>0</v>
      </c>
      <c r="P41" s="68"/>
      <c r="Q41" s="101">
        <f>SUM(Q38:Q40)</f>
        <v>0</v>
      </c>
      <c r="R41" s="67" t="s">
        <v>1</v>
      </c>
      <c r="S41" s="92">
        <f>SUM(S38:S40)</f>
        <v>0</v>
      </c>
      <c r="T41" s="67"/>
      <c r="U41" s="67"/>
      <c r="V41" s="67"/>
      <c r="W41" s="67"/>
      <c r="X41" s="69">
        <f>SUM(X38:X40)</f>
        <v>0</v>
      </c>
    </row>
    <row r="42" ht="12.75">
      <c r="D42" s="43"/>
    </row>
    <row r="43" ht="12.75">
      <c r="D43" s="43"/>
    </row>
    <row r="44" spans="4:11" ht="12.75">
      <c r="D44" s="42" t="s">
        <v>33</v>
      </c>
      <c r="E44" s="2" t="s">
        <v>19</v>
      </c>
      <c r="F44" s="72"/>
      <c r="G44" s="28"/>
      <c r="H44" s="80"/>
      <c r="I44" s="29"/>
      <c r="J44" s="77"/>
      <c r="K44" s="77"/>
    </row>
    <row r="46" ht="12.75">
      <c r="D46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indexed="60"/>
  </sheetPr>
  <dimension ref="A1:X46"/>
  <sheetViews>
    <sheetView zoomScalePageLayoutView="0" workbookViewId="0" topLeftCell="A1">
      <selection activeCell="I25" sqref="A1:I25"/>
    </sheetView>
  </sheetViews>
  <sheetFormatPr defaultColWidth="9.00390625" defaultRowHeight="12.75"/>
  <cols>
    <col min="1" max="1" width="8.375" style="0" customWidth="1"/>
    <col min="2" max="2" width="4.625" style="0" customWidth="1"/>
    <col min="3" max="3" width="4.75390625" style="0" bestFit="1" customWidth="1"/>
    <col min="4" max="4" width="17.625" style="0" bestFit="1" customWidth="1"/>
    <col min="5" max="5" width="1.75390625" style="2" bestFit="1" customWidth="1"/>
    <col min="6" max="6" width="17.625" style="0" bestFit="1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47" t="s">
        <v>37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CONCATENATE(F25," ",F27," - Grupp ",F29)</f>
        <v>P99-2 Lätt/Medel   - Grupp 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9" t="s">
        <v>38</v>
      </c>
      <c r="B2" s="110" t="s">
        <v>39</v>
      </c>
      <c r="C2" s="110" t="s">
        <v>40</v>
      </c>
      <c r="D2" s="95" t="s">
        <v>35</v>
      </c>
      <c r="E2" s="8"/>
      <c r="F2" s="85" t="s">
        <v>36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11" t="s">
        <v>70</v>
      </c>
      <c r="B3" s="106" t="s">
        <v>71</v>
      </c>
      <c r="C3" s="106" t="s">
        <v>75</v>
      </c>
      <c r="D3" s="65" t="str">
        <f>F17</f>
        <v>AIK 2</v>
      </c>
      <c r="E3" s="19" t="s">
        <v>1</v>
      </c>
      <c r="F3" s="27" t="str">
        <f>F19</f>
        <v>Boo FF 9</v>
      </c>
      <c r="G3" s="44" t="s">
        <v>0</v>
      </c>
      <c r="H3" s="24" t="s">
        <v>1</v>
      </c>
      <c r="I3" s="45" t="s">
        <v>0</v>
      </c>
      <c r="J3" s="20"/>
      <c r="K3" s="64" t="str">
        <f>$K$16</f>
        <v>AIK 2</v>
      </c>
      <c r="L3" s="103">
        <f>SUM($L$20)</f>
        <v>0</v>
      </c>
      <c r="M3" s="103">
        <f>SUM($M$20)</f>
        <v>0</v>
      </c>
      <c r="N3" s="103">
        <f>SUM($N$20)</f>
        <v>0</v>
      </c>
      <c r="O3" s="103">
        <f>SUM($O$20)</f>
        <v>0</v>
      </c>
      <c r="P3" s="64" t="s">
        <v>0</v>
      </c>
      <c r="Q3" s="96">
        <f>SUM($Q$20)</f>
        <v>0</v>
      </c>
      <c r="R3" s="64" t="s">
        <v>1</v>
      </c>
      <c r="S3" s="86">
        <f>SUM($S$20)</f>
        <v>0</v>
      </c>
      <c r="T3" s="73">
        <f>SUM($X$20)</f>
        <v>0</v>
      </c>
      <c r="U3" s="64"/>
      <c r="V3" s="64"/>
      <c r="W3" s="64"/>
      <c r="X3" s="74">
        <f>SUM(Q3-S3)</f>
        <v>0</v>
      </c>
    </row>
    <row r="4" spans="1:24" ht="12.75">
      <c r="A4" s="111" t="s">
        <v>70</v>
      </c>
      <c r="B4" s="106" t="s">
        <v>71</v>
      </c>
      <c r="C4" s="106" t="s">
        <v>76</v>
      </c>
      <c r="D4" s="65" t="str">
        <f>F21</f>
        <v>Stocksund 00</v>
      </c>
      <c r="E4" s="19" t="s">
        <v>1</v>
      </c>
      <c r="F4" s="27" t="str">
        <f>F23</f>
        <v>Vasalund Rinkeby 00</v>
      </c>
      <c r="G4" s="44" t="s">
        <v>0</v>
      </c>
      <c r="H4" s="24" t="s">
        <v>1</v>
      </c>
      <c r="I4" s="45" t="s">
        <v>0</v>
      </c>
      <c r="J4" s="20"/>
      <c r="K4" s="62" t="str">
        <f>$K$37</f>
        <v>Vasalund Rinkeby 00</v>
      </c>
      <c r="L4" s="103">
        <f>SUM($L$41)</f>
        <v>0</v>
      </c>
      <c r="M4" s="103">
        <f>SUM($M$41)</f>
        <v>0</v>
      </c>
      <c r="N4" s="103">
        <f>SUM($N$41)</f>
        <v>0</v>
      </c>
      <c r="O4" s="103">
        <f>SUM($O$41)</f>
        <v>0</v>
      </c>
      <c r="P4" s="64"/>
      <c r="Q4" s="96">
        <f>SUM($Q$41)</f>
        <v>0</v>
      </c>
      <c r="R4" s="64" t="s">
        <v>1</v>
      </c>
      <c r="S4" s="86">
        <f>SUM($S$41)</f>
        <v>0</v>
      </c>
      <c r="T4" s="73">
        <f>SUM($X$41)</f>
        <v>0</v>
      </c>
      <c r="U4" s="64"/>
      <c r="V4" s="62"/>
      <c r="W4" s="62"/>
      <c r="X4" s="74">
        <f>SUM(Q4-S4)</f>
        <v>0</v>
      </c>
    </row>
    <row r="5" spans="1:24" ht="12.75">
      <c r="A5" s="106"/>
      <c r="B5" s="106"/>
      <c r="C5" s="106"/>
      <c r="D5" s="65"/>
      <c r="E5" s="19"/>
      <c r="F5" s="27"/>
      <c r="G5" s="25"/>
      <c r="H5" s="24"/>
      <c r="I5" s="26"/>
      <c r="J5" s="20"/>
      <c r="K5" s="62" t="str">
        <f>$K$23</f>
        <v>Boo FF 9</v>
      </c>
      <c r="L5" s="103">
        <f>SUM($L$27)</f>
        <v>0</v>
      </c>
      <c r="M5" s="103">
        <f>SUM($M$27)</f>
        <v>0</v>
      </c>
      <c r="N5" s="103">
        <f>SUM($N$27)</f>
        <v>0</v>
      </c>
      <c r="O5" s="103">
        <f>SUM($O$27)</f>
        <v>0</v>
      </c>
      <c r="P5" s="64"/>
      <c r="Q5" s="96">
        <f>SUM($Q$27)</f>
        <v>0</v>
      </c>
      <c r="R5" s="64" t="s">
        <v>1</v>
      </c>
      <c r="S5" s="86">
        <f>SUM($S$27)</f>
        <v>0</v>
      </c>
      <c r="T5" s="73">
        <f>SUM($X$27)</f>
        <v>0</v>
      </c>
      <c r="U5" s="64"/>
      <c r="V5" s="62"/>
      <c r="W5" s="62"/>
      <c r="X5" s="74">
        <f>SUM(Q5-S5)</f>
        <v>0</v>
      </c>
    </row>
    <row r="6" spans="1:24" ht="12.75">
      <c r="A6" s="106"/>
      <c r="B6" s="106"/>
      <c r="C6" s="107"/>
      <c r="D6" s="66"/>
      <c r="E6" s="19"/>
      <c r="F6" s="20"/>
      <c r="G6" s="25"/>
      <c r="H6" s="24" t="s">
        <v>0</v>
      </c>
      <c r="I6" s="26"/>
      <c r="J6" s="20"/>
      <c r="K6" s="62" t="str">
        <f>$K$30</f>
        <v>Stocksund 00</v>
      </c>
      <c r="L6" s="103">
        <f>SUM($L$34)</f>
        <v>0</v>
      </c>
      <c r="M6" s="103">
        <f>SUM($M$34)</f>
        <v>0</v>
      </c>
      <c r="N6" s="103">
        <f>SUM($N$34)</f>
        <v>0</v>
      </c>
      <c r="O6" s="103">
        <f>SUM($O$34)</f>
        <v>0</v>
      </c>
      <c r="P6" s="64"/>
      <c r="Q6" s="96">
        <f>SUM($Q$34)</f>
        <v>0</v>
      </c>
      <c r="R6" s="64" t="s">
        <v>1</v>
      </c>
      <c r="S6" s="86">
        <f>SUM($S$34)</f>
        <v>0</v>
      </c>
      <c r="T6" s="73">
        <f>SUM($X$34)</f>
        <v>0</v>
      </c>
      <c r="U6" s="64"/>
      <c r="V6" s="64"/>
      <c r="W6" s="64"/>
      <c r="X6" s="74">
        <f>SUM(Q6-S6)</f>
        <v>0</v>
      </c>
    </row>
    <row r="7" spans="1:24" ht="12.75">
      <c r="A7" s="111" t="s">
        <v>70</v>
      </c>
      <c r="B7" s="106" t="s">
        <v>80</v>
      </c>
      <c r="C7" s="106" t="s">
        <v>81</v>
      </c>
      <c r="D7" s="65" t="str">
        <f>D4</f>
        <v>Stocksund 00</v>
      </c>
      <c r="E7" s="19" t="s">
        <v>1</v>
      </c>
      <c r="F7" s="27" t="str">
        <f>F19</f>
        <v>Boo FF 9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11" t="s">
        <v>70</v>
      </c>
      <c r="B8" s="106" t="s">
        <v>80</v>
      </c>
      <c r="C8" s="106" t="s">
        <v>82</v>
      </c>
      <c r="D8" s="65" t="str">
        <f>F23</f>
        <v>Vasalund Rinkeby 00</v>
      </c>
      <c r="E8" s="31" t="s">
        <v>1</v>
      </c>
      <c r="F8" s="27" t="str">
        <f>F17</f>
        <v>AIK 2</v>
      </c>
      <c r="G8" s="44" t="s">
        <v>0</v>
      </c>
      <c r="H8" s="24" t="s">
        <v>1</v>
      </c>
      <c r="I8" s="45" t="s">
        <v>0</v>
      </c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06"/>
      <c r="B9" s="106"/>
      <c r="C9" s="106"/>
      <c r="D9" s="65"/>
      <c r="E9" s="31"/>
      <c r="F9" s="27"/>
      <c r="G9" s="25"/>
      <c r="H9" s="24"/>
      <c r="I9" s="26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06"/>
      <c r="B10" s="106"/>
      <c r="C10" s="107"/>
      <c r="D10" s="66"/>
      <c r="E10" s="19"/>
      <c r="F10" s="20"/>
      <c r="G10" s="25"/>
      <c r="H10" s="24"/>
      <c r="I10" s="26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11" t="s">
        <v>70</v>
      </c>
      <c r="B11" s="106" t="s">
        <v>83</v>
      </c>
      <c r="C11" s="106" t="s">
        <v>73</v>
      </c>
      <c r="D11" s="65" t="str">
        <f>F19</f>
        <v>Boo FF 9</v>
      </c>
      <c r="E11" s="19" t="s">
        <v>1</v>
      </c>
      <c r="F11" s="27" t="str">
        <f>F23</f>
        <v>Vasalund Rinkeby 00</v>
      </c>
      <c r="G11" s="44" t="s">
        <v>0</v>
      </c>
      <c r="H11" s="24" t="s">
        <v>1</v>
      </c>
      <c r="I11" s="45" t="s">
        <v>0</v>
      </c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11" t="s">
        <v>70</v>
      </c>
      <c r="B12" s="106" t="s">
        <v>83</v>
      </c>
      <c r="C12" s="106" t="s">
        <v>72</v>
      </c>
      <c r="D12" s="66" t="str">
        <f>F17</f>
        <v>AIK 2</v>
      </c>
      <c r="E12" s="19" t="s">
        <v>1</v>
      </c>
      <c r="F12" s="27" t="str">
        <f>F21</f>
        <v>Stocksund 00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05"/>
      <c r="B13" s="105"/>
      <c r="C13" s="105"/>
      <c r="D13" s="20"/>
      <c r="E13" s="19"/>
      <c r="F13" s="27"/>
      <c r="G13" s="60"/>
      <c r="H13" s="24"/>
      <c r="I13" s="61"/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3.5" thickBot="1">
      <c r="A14" s="104" t="s">
        <v>41</v>
      </c>
      <c r="B14" s="54"/>
      <c r="C14" s="54"/>
      <c r="D14" s="54"/>
      <c r="E14" s="55"/>
      <c r="F14" s="54"/>
      <c r="G14" s="56"/>
      <c r="H14" s="57"/>
      <c r="I14" s="58"/>
      <c r="J14" s="54"/>
      <c r="K14" s="54"/>
      <c r="L14" s="54"/>
      <c r="M14" s="54"/>
      <c r="N14" s="54"/>
      <c r="O14" s="54"/>
      <c r="P14" s="54"/>
      <c r="Q14" s="97"/>
      <c r="R14" s="54"/>
      <c r="S14" s="88"/>
      <c r="T14" s="54"/>
      <c r="U14" s="54"/>
      <c r="V14" s="54"/>
      <c r="W14" s="54"/>
      <c r="X14" s="59"/>
    </row>
    <row r="16" spans="4:24" ht="12.75">
      <c r="D16" s="42" t="s">
        <v>18</v>
      </c>
      <c r="F16" s="43" t="s">
        <v>20</v>
      </c>
      <c r="K16" s="70" t="str">
        <f>D3</f>
        <v>AIK 2</v>
      </c>
      <c r="L16" s="70" t="s">
        <v>7</v>
      </c>
      <c r="M16" s="70" t="s">
        <v>2</v>
      </c>
      <c r="N16" s="70" t="s">
        <v>3</v>
      </c>
      <c r="O16" s="70" t="s">
        <v>4</v>
      </c>
      <c r="P16" s="70"/>
      <c r="Q16" s="98" t="s">
        <v>5</v>
      </c>
      <c r="R16" s="70" t="s">
        <v>1</v>
      </c>
      <c r="S16" s="89" t="s">
        <v>1</v>
      </c>
      <c r="T16" s="70" t="s">
        <v>8</v>
      </c>
      <c r="U16" s="70" t="s">
        <v>9</v>
      </c>
      <c r="V16" s="70" t="s">
        <v>10</v>
      </c>
      <c r="W16" s="70"/>
      <c r="X16" s="71" t="s">
        <v>6</v>
      </c>
    </row>
    <row r="17" spans="4:24" ht="14.25">
      <c r="D17" s="42" t="s">
        <v>17</v>
      </c>
      <c r="E17" s="2" t="s">
        <v>19</v>
      </c>
      <c r="F17" s="108" t="s">
        <v>46</v>
      </c>
      <c r="K17" s="20" t="str">
        <f>F3</f>
        <v>Boo FF 9</v>
      </c>
      <c r="L17" s="32">
        <f>IF(G3=" ",0,1)</f>
        <v>0</v>
      </c>
      <c r="M17" s="33">
        <f>IF(G3&gt;I3,1,0)</f>
        <v>0</v>
      </c>
      <c r="N17" s="32">
        <f>IF(AND(G3=I3,NOT(G3=" ")),1,0)</f>
        <v>0</v>
      </c>
      <c r="O17" s="33">
        <f>IF(I3&gt;G3,1,0)</f>
        <v>0</v>
      </c>
      <c r="P17" s="33"/>
      <c r="Q17" s="99">
        <f>SUM(G3)</f>
        <v>0</v>
      </c>
      <c r="R17" s="34" t="s">
        <v>1</v>
      </c>
      <c r="S17" s="90">
        <f>SUM(I3)</f>
        <v>0</v>
      </c>
      <c r="T17" s="35">
        <f>IF(M17=1,3,0)</f>
        <v>0</v>
      </c>
      <c r="U17" s="35">
        <f>IF(N17=1,1,0)</f>
        <v>0</v>
      </c>
      <c r="V17" s="35">
        <f>IF(O17=1,0,0)</f>
        <v>0</v>
      </c>
      <c r="W17" s="36"/>
      <c r="X17" s="75">
        <f>SUM(T17:V17)</f>
        <v>0</v>
      </c>
    </row>
    <row r="18" spans="4:24" ht="12.75">
      <c r="D18" s="42"/>
      <c r="K18" s="20" t="str">
        <f>F4</f>
        <v>Vasalund Rinkeby 00</v>
      </c>
      <c r="L18" s="32">
        <f>IF(G8=" ",0,1)</f>
        <v>0</v>
      </c>
      <c r="M18" s="33">
        <f>IF(I8&gt;G8,1,0)</f>
        <v>0</v>
      </c>
      <c r="N18" s="32">
        <f>IF(AND(G8=I8,NOT(G8=" ")),1,0)</f>
        <v>0</v>
      </c>
      <c r="O18" s="33">
        <f>IF(G8&gt;I8,1,0)</f>
        <v>0</v>
      </c>
      <c r="P18" s="33"/>
      <c r="Q18" s="99">
        <f>SUM(I8)</f>
        <v>0</v>
      </c>
      <c r="R18" s="34" t="s">
        <v>1</v>
      </c>
      <c r="S18" s="90">
        <f>SUM(G8)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4.25">
      <c r="D19" s="42" t="s">
        <v>16</v>
      </c>
      <c r="E19" s="2" t="s">
        <v>19</v>
      </c>
      <c r="F19" s="108" t="s">
        <v>47</v>
      </c>
      <c r="K19" s="23" t="str">
        <f>D4</f>
        <v>Stocksund 00</v>
      </c>
      <c r="L19" s="37">
        <f>IF(G12=" ",0,1)</f>
        <v>0</v>
      </c>
      <c r="M19" s="38">
        <f>IF(G12&gt;I12,1,0)</f>
        <v>0</v>
      </c>
      <c r="N19" s="37">
        <f>IF(AND(G12=I12,NOT(G12=" ")),1,0)</f>
        <v>0</v>
      </c>
      <c r="O19" s="38">
        <f>IF(I12&gt;G12,1,0)</f>
        <v>0</v>
      </c>
      <c r="P19" s="38"/>
      <c r="Q19" s="100">
        <f>SUM(G12)</f>
        <v>0</v>
      </c>
      <c r="R19" s="39" t="s">
        <v>1</v>
      </c>
      <c r="S19" s="91">
        <f>SUM(I12)</f>
        <v>0</v>
      </c>
      <c r="T19" s="40">
        <f>IF(M19=1,3,0)</f>
        <v>0</v>
      </c>
      <c r="U19" s="40">
        <f>IF(N19=1,1,0)</f>
        <v>0</v>
      </c>
      <c r="V19" s="40">
        <f>IF(O19=1,0,0)</f>
        <v>0</v>
      </c>
      <c r="W19" s="41"/>
      <c r="X19" s="76">
        <f>SUM(T19:V19)</f>
        <v>0</v>
      </c>
    </row>
    <row r="20" spans="4:24" ht="12.75">
      <c r="D20" s="42"/>
      <c r="F20" s="3"/>
      <c r="K20" s="67" t="s">
        <v>11</v>
      </c>
      <c r="L20" s="68">
        <f>SUM(L17:L19)</f>
        <v>0</v>
      </c>
      <c r="M20" s="68">
        <f>SUM(M17:M19)</f>
        <v>0</v>
      </c>
      <c r="N20" s="68">
        <f>SUM(N17:N19)</f>
        <v>0</v>
      </c>
      <c r="O20" s="68">
        <f>SUM(O17:O19)</f>
        <v>0</v>
      </c>
      <c r="P20" s="68"/>
      <c r="Q20" s="101">
        <f>SUM(Q17:Q19)</f>
        <v>0</v>
      </c>
      <c r="R20" s="67" t="s">
        <v>1</v>
      </c>
      <c r="S20" s="92">
        <f>SUM(S17:S19)</f>
        <v>0</v>
      </c>
      <c r="T20" s="67"/>
      <c r="U20" s="67"/>
      <c r="V20" s="67"/>
      <c r="W20" s="67"/>
      <c r="X20" s="69">
        <f>SUM(X17:X19)</f>
        <v>0</v>
      </c>
    </row>
    <row r="21" spans="4:6" ht="14.25">
      <c r="D21" s="42" t="s">
        <v>14</v>
      </c>
      <c r="E21" s="2" t="s">
        <v>19</v>
      </c>
      <c r="F21" s="108" t="s">
        <v>126</v>
      </c>
    </row>
    <row r="22" spans="4:6" ht="12.75">
      <c r="D22" s="42"/>
      <c r="F22" s="3"/>
    </row>
    <row r="23" spans="4:24" ht="14.25">
      <c r="D23" s="42" t="s">
        <v>15</v>
      </c>
      <c r="E23" s="2" t="s">
        <v>19</v>
      </c>
      <c r="F23" s="108" t="s">
        <v>127</v>
      </c>
      <c r="K23" s="70" t="str">
        <f>F3</f>
        <v>Boo FF 9</v>
      </c>
      <c r="L23" s="70" t="s">
        <v>7</v>
      </c>
      <c r="M23" s="70" t="s">
        <v>2</v>
      </c>
      <c r="N23" s="70" t="s">
        <v>3</v>
      </c>
      <c r="O23" s="70" t="s">
        <v>4</v>
      </c>
      <c r="P23" s="70"/>
      <c r="Q23" s="98" t="s">
        <v>5</v>
      </c>
      <c r="R23" s="70" t="s">
        <v>1</v>
      </c>
      <c r="S23" s="89" t="s">
        <v>1</v>
      </c>
      <c r="T23" s="70" t="s">
        <v>8</v>
      </c>
      <c r="U23" s="70" t="s">
        <v>9</v>
      </c>
      <c r="V23" s="70" t="s">
        <v>10</v>
      </c>
      <c r="W23" s="70"/>
      <c r="X23" s="71" t="s">
        <v>6</v>
      </c>
    </row>
    <row r="24" spans="11:24" ht="12.75">
      <c r="K24" s="20" t="str">
        <f>D3</f>
        <v>AIK 2</v>
      </c>
      <c r="L24" s="17">
        <f>IF(I3=" ",0,1)</f>
        <v>0</v>
      </c>
      <c r="M24" s="18">
        <f>IF(I3&gt;G3,1,0)</f>
        <v>0</v>
      </c>
      <c r="N24" s="17">
        <f>IF(AND(G3=I3,NOT(G3=" ")),1,0)</f>
        <v>0</v>
      </c>
      <c r="O24" s="18">
        <f>IF(G3&gt;I3,1,0)</f>
        <v>0</v>
      </c>
      <c r="P24" s="18"/>
      <c r="Q24" s="66">
        <f>SUM(I3)</f>
        <v>0</v>
      </c>
      <c r="R24" s="24" t="s">
        <v>1</v>
      </c>
      <c r="S24" s="87">
        <f>SUM(G3)</f>
        <v>0</v>
      </c>
      <c r="T24" s="18">
        <f>IF(M24=1,3,0)</f>
        <v>0</v>
      </c>
      <c r="U24" s="20">
        <f>IF(N24=1,1,0)</f>
        <v>0</v>
      </c>
      <c r="V24" s="20">
        <f>IF(O24=1,0,0)</f>
        <v>0</v>
      </c>
      <c r="W24" s="20"/>
      <c r="X24" s="19">
        <f>SUM(T24:V24)</f>
        <v>0</v>
      </c>
    </row>
    <row r="25" spans="4:24" ht="12.75">
      <c r="D25" s="42" t="s">
        <v>30</v>
      </c>
      <c r="E25" s="2" t="s">
        <v>19</v>
      </c>
      <c r="F25" s="45" t="s">
        <v>58</v>
      </c>
      <c r="K25" s="20" t="str">
        <f>D4</f>
        <v>Stocksund 00</v>
      </c>
      <c r="L25" s="17">
        <f>IF(I7=" ",0,1)</f>
        <v>0</v>
      </c>
      <c r="M25" s="18">
        <f>IF(I7&gt;G7,1,0)</f>
        <v>0</v>
      </c>
      <c r="N25" s="17">
        <f>IF(AND(G7=I7,NOT(G7=" ")),1,0)</f>
        <v>0</v>
      </c>
      <c r="O25" s="18">
        <f>IF(G7&gt;I7,1,0)</f>
        <v>0</v>
      </c>
      <c r="P25" s="18"/>
      <c r="Q25" s="66">
        <f>SUM(I7)</f>
        <v>0</v>
      </c>
      <c r="R25" s="24" t="s">
        <v>1</v>
      </c>
      <c r="S25" s="87">
        <f>SUM(G7)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/>
      <c r="F26" s="5"/>
      <c r="K26" s="23" t="str">
        <f>F4</f>
        <v>Vasalund Rinkeby 00</v>
      </c>
      <c r="L26" s="21">
        <f>IF(G11=" ",0,1)</f>
        <v>0</v>
      </c>
      <c r="M26" s="22">
        <f>IF(G11&gt;I11,1,0)</f>
        <v>0</v>
      </c>
      <c r="N26" s="21">
        <f>IF(AND(G11=I11,NOT(G11=" ")),1,0)</f>
        <v>0</v>
      </c>
      <c r="O26" s="22">
        <f>IF(I11&gt;G11,1,0)</f>
        <v>0</v>
      </c>
      <c r="P26" s="22"/>
      <c r="Q26" s="102">
        <f>SUM(G11)</f>
        <v>0</v>
      </c>
      <c r="R26" s="15" t="s">
        <v>1</v>
      </c>
      <c r="S26" s="93">
        <f>SUM(I11)</f>
        <v>0</v>
      </c>
      <c r="T26" s="22">
        <f>IF(M26=1,3,0)</f>
        <v>0</v>
      </c>
      <c r="U26" s="23">
        <f>IF(N26=1,1,0)</f>
        <v>0</v>
      </c>
      <c r="V26" s="23">
        <f>IF(O26=1,0,0)</f>
        <v>0</v>
      </c>
      <c r="W26" s="23"/>
      <c r="X26" s="16">
        <f>SUM(T26:V26)</f>
        <v>0</v>
      </c>
    </row>
    <row r="27" spans="4:24" ht="12.75">
      <c r="D27" s="42" t="s">
        <v>31</v>
      </c>
      <c r="E27" s="2" t="s">
        <v>19</v>
      </c>
      <c r="F27" s="45" t="s">
        <v>0</v>
      </c>
      <c r="K27" s="67" t="s">
        <v>11</v>
      </c>
      <c r="L27" s="68">
        <f>SUM(L24:L26)</f>
        <v>0</v>
      </c>
      <c r="M27" s="68">
        <f>SUM(M24:M26)</f>
        <v>0</v>
      </c>
      <c r="N27" s="68">
        <f>SUM(N24:N26)</f>
        <v>0</v>
      </c>
      <c r="O27" s="68">
        <f>SUM(O24:O26)</f>
        <v>0</v>
      </c>
      <c r="P27" s="68"/>
      <c r="Q27" s="101">
        <f>SUM(Q24:Q26)</f>
        <v>0</v>
      </c>
      <c r="R27" s="67" t="s">
        <v>1</v>
      </c>
      <c r="S27" s="92">
        <f>SUM(S24:S26)</f>
        <v>0</v>
      </c>
      <c r="T27" s="67"/>
      <c r="U27" s="67"/>
      <c r="V27" s="67"/>
      <c r="W27" s="67"/>
      <c r="X27" s="69">
        <f>SUM(X24:X26)</f>
        <v>0</v>
      </c>
    </row>
    <row r="28" spans="4:6" ht="12.75">
      <c r="D28" s="42"/>
      <c r="F28" s="5"/>
    </row>
    <row r="29" spans="4:6" ht="12.75">
      <c r="D29" s="42" t="s">
        <v>32</v>
      </c>
      <c r="E29" s="2" t="s">
        <v>19</v>
      </c>
      <c r="F29" s="45" t="s">
        <v>0</v>
      </c>
    </row>
    <row r="30" spans="11:24" ht="12.75">
      <c r="K30" s="70" t="str">
        <f>D4</f>
        <v>Stocksund 00</v>
      </c>
      <c r="L30" s="70" t="s">
        <v>7</v>
      </c>
      <c r="M30" s="70" t="s">
        <v>2</v>
      </c>
      <c r="N30" s="70" t="s">
        <v>3</v>
      </c>
      <c r="O30" s="70" t="s">
        <v>4</v>
      </c>
      <c r="P30" s="70"/>
      <c r="Q30" s="98" t="s">
        <v>5</v>
      </c>
      <c r="R30" s="70" t="s">
        <v>1</v>
      </c>
      <c r="S30" s="89" t="s">
        <v>1</v>
      </c>
      <c r="T30" s="70" t="s">
        <v>8</v>
      </c>
      <c r="U30" s="70" t="s">
        <v>9</v>
      </c>
      <c r="V30" s="70" t="s">
        <v>10</v>
      </c>
      <c r="W30" s="70"/>
      <c r="X30" s="71" t="s">
        <v>6</v>
      </c>
    </row>
    <row r="31" spans="4:24" ht="12.75">
      <c r="D31" s="42" t="s">
        <v>0</v>
      </c>
      <c r="E31" s="46" t="s">
        <v>0</v>
      </c>
      <c r="F31" s="43" t="s">
        <v>21</v>
      </c>
      <c r="K31" s="20" t="str">
        <f>F4</f>
        <v>Vasalund Rinkeby 00</v>
      </c>
      <c r="L31" s="17">
        <f>IF(G4=" ",0,1)</f>
        <v>0</v>
      </c>
      <c r="M31" s="18">
        <f>IF(G4&gt;I4,1,0)</f>
        <v>0</v>
      </c>
      <c r="N31" s="17">
        <f>IF(AND(G4=I4,NOT(G4=" ")),1,0)</f>
        <v>0</v>
      </c>
      <c r="O31" s="18">
        <f>IF(I4&gt;G4,1,0)</f>
        <v>0</v>
      </c>
      <c r="P31" s="18"/>
      <c r="Q31" s="66">
        <f>SUM(G4)</f>
        <v>0</v>
      </c>
      <c r="R31" s="24" t="s">
        <v>1</v>
      </c>
      <c r="S31" s="87">
        <f>SUM(I4)</f>
        <v>0</v>
      </c>
      <c r="T31" s="18">
        <f>IF(M31=1,3,0)</f>
        <v>0</v>
      </c>
      <c r="U31" s="20">
        <f>IF(N31=1,1,0)</f>
        <v>0</v>
      </c>
      <c r="V31" s="20">
        <f>IF(O31=1,0,0)</f>
        <v>0</v>
      </c>
      <c r="W31" s="20"/>
      <c r="X31" s="19">
        <f>SUM(T31:V31)</f>
        <v>0</v>
      </c>
    </row>
    <row r="32" spans="4:24" ht="12.75">
      <c r="D32" s="43"/>
      <c r="E32" s="46"/>
      <c r="F32" s="43"/>
      <c r="K32" s="20" t="str">
        <f>F3</f>
        <v>Boo FF 9</v>
      </c>
      <c r="L32" s="17">
        <f>IF(G7=" ",0,1)</f>
        <v>0</v>
      </c>
      <c r="M32" s="18">
        <f>IF(G7&gt;I7,1,0)</f>
        <v>0</v>
      </c>
      <c r="N32" s="17">
        <f>IF(AND(G7=I7,NOT(G7=" ")),1,0)</f>
        <v>0</v>
      </c>
      <c r="O32" s="18">
        <f>IF(I7&gt;G7,1,0)</f>
        <v>0</v>
      </c>
      <c r="P32" s="18"/>
      <c r="Q32" s="66">
        <f>SUM(G7)</f>
        <v>0</v>
      </c>
      <c r="R32" s="24" t="s">
        <v>1</v>
      </c>
      <c r="S32" s="87">
        <f>SUM(I7)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83" t="s">
        <v>34</v>
      </c>
      <c r="E33" s="81"/>
      <c r="F33" s="82"/>
      <c r="K33" s="23" t="str">
        <f>D3</f>
        <v>AIK 2</v>
      </c>
      <c r="L33" s="21">
        <f>IF(I12=" ",0,1)</f>
        <v>0</v>
      </c>
      <c r="M33" s="22">
        <f>IF(I12&gt;G12,1,0)</f>
        <v>0</v>
      </c>
      <c r="N33" s="21">
        <f>IF(AND(G12=I12,NOT(G12=" ")),1,0)</f>
        <v>0</v>
      </c>
      <c r="O33" s="22">
        <f>IF(G12&gt;I12,1,0)</f>
        <v>0</v>
      </c>
      <c r="P33" s="22"/>
      <c r="Q33" s="102">
        <f>SUM(I12)</f>
        <v>0</v>
      </c>
      <c r="R33" s="15" t="s">
        <v>1</v>
      </c>
      <c r="S33" s="93">
        <f>SUM(G12)</f>
        <v>0</v>
      </c>
      <c r="T33" s="22">
        <f>IF(M33=1,3,0)</f>
        <v>0</v>
      </c>
      <c r="U33" s="23">
        <f>IF(N33=1,1,0)</f>
        <v>0</v>
      </c>
      <c r="V33" s="23">
        <f>IF(O33=1,0,0)</f>
        <v>0</v>
      </c>
      <c r="W33" s="23"/>
      <c r="X33" s="16">
        <f>SUM(T33:V33)</f>
        <v>0</v>
      </c>
    </row>
    <row r="34" spans="11:24" ht="12.75">
      <c r="K34" s="67" t="s">
        <v>11</v>
      </c>
      <c r="L34" s="68">
        <f>SUM(L31:L33)</f>
        <v>0</v>
      </c>
      <c r="M34" s="68">
        <f>SUM(M31:M33)</f>
        <v>0</v>
      </c>
      <c r="N34" s="68">
        <f>SUM(N31:N33)</f>
        <v>0</v>
      </c>
      <c r="O34" s="68">
        <f>SUM(O31:O33)</f>
        <v>0</v>
      </c>
      <c r="P34" s="68"/>
      <c r="Q34" s="101">
        <f>SUM(Q31:Q33)</f>
        <v>0</v>
      </c>
      <c r="R34" s="67" t="s">
        <v>1</v>
      </c>
      <c r="S34" s="92">
        <f>SUM(S31:S33)</f>
        <v>0</v>
      </c>
      <c r="T34" s="67"/>
      <c r="U34" s="67"/>
      <c r="V34" s="67"/>
      <c r="W34" s="67"/>
      <c r="X34" s="69">
        <f>SUM(X31:X33)</f>
        <v>0</v>
      </c>
    </row>
    <row r="35" spans="4:6" ht="12.75">
      <c r="D35" s="42" t="s">
        <v>22</v>
      </c>
      <c r="E35" s="46" t="s">
        <v>19</v>
      </c>
      <c r="F35" s="43" t="s">
        <v>23</v>
      </c>
    </row>
    <row r="36" spans="4:6" ht="12.75">
      <c r="D36" s="43"/>
      <c r="E36" s="46"/>
      <c r="F36" s="43" t="s">
        <v>24</v>
      </c>
    </row>
    <row r="37" spans="4:24" ht="12.75">
      <c r="D37" s="43"/>
      <c r="E37" s="46"/>
      <c r="F37" s="43" t="s">
        <v>25</v>
      </c>
      <c r="K37" s="70" t="str">
        <f>F4</f>
        <v>Vasalund Rinkeby 00</v>
      </c>
      <c r="L37" s="70" t="s">
        <v>7</v>
      </c>
      <c r="M37" s="70" t="s">
        <v>2</v>
      </c>
      <c r="N37" s="70" t="s">
        <v>3</v>
      </c>
      <c r="O37" s="70" t="s">
        <v>4</v>
      </c>
      <c r="P37" s="70"/>
      <c r="Q37" s="98" t="s">
        <v>5</v>
      </c>
      <c r="R37" s="70" t="s">
        <v>1</v>
      </c>
      <c r="S37" s="89" t="s">
        <v>1</v>
      </c>
      <c r="T37" s="70" t="s">
        <v>8</v>
      </c>
      <c r="U37" s="70" t="s">
        <v>9</v>
      </c>
      <c r="V37" s="70" t="s">
        <v>10</v>
      </c>
      <c r="W37" s="70"/>
      <c r="X37" s="71" t="s">
        <v>6</v>
      </c>
    </row>
    <row r="38" spans="11:24" ht="12.75">
      <c r="K38" s="20" t="str">
        <f>D4</f>
        <v>Stocksund 00</v>
      </c>
      <c r="L38" s="17">
        <f>IF(I4=" ",0,1)</f>
        <v>0</v>
      </c>
      <c r="M38" s="18">
        <f>IF(I4&gt;G4,1,0)</f>
        <v>0</v>
      </c>
      <c r="N38" s="17">
        <f>IF(AND(G4=I4,NOT(G4=" ")),1,0)</f>
        <v>0</v>
      </c>
      <c r="O38" s="18">
        <f>IF(G4&gt;I4,1,0)</f>
        <v>0</v>
      </c>
      <c r="P38" s="18"/>
      <c r="Q38" s="66">
        <f>SUM(I4)</f>
        <v>0</v>
      </c>
      <c r="R38" s="24" t="s">
        <v>1</v>
      </c>
      <c r="S38" s="87">
        <f>SUM(G4)</f>
        <v>0</v>
      </c>
      <c r="T38" s="18">
        <f>IF(M38=1,3,0)</f>
        <v>0</v>
      </c>
      <c r="U38" s="20">
        <f>IF(N38=1,1,0)</f>
        <v>0</v>
      </c>
      <c r="V38" s="20">
        <f>IF(O38=1,0,0)</f>
        <v>0</v>
      </c>
      <c r="W38" s="20"/>
      <c r="X38" s="19">
        <f>SUM(T38:V38)</f>
        <v>0</v>
      </c>
    </row>
    <row r="39" spans="4:24" ht="12.75">
      <c r="D39" s="42" t="s">
        <v>26</v>
      </c>
      <c r="E39" s="2" t="s">
        <v>19</v>
      </c>
      <c r="F39" s="43" t="s">
        <v>27</v>
      </c>
      <c r="K39" s="20" t="str">
        <f>D3</f>
        <v>AIK 2</v>
      </c>
      <c r="L39" s="17">
        <f>IF(G8=" ",0,1)</f>
        <v>0</v>
      </c>
      <c r="M39" s="18">
        <f>IF(G8&gt;I8,1,0)</f>
        <v>0</v>
      </c>
      <c r="N39" s="17">
        <f>IF(AND(G8=I8,NOT(G8=" ")),1,0)</f>
        <v>0</v>
      </c>
      <c r="O39" s="18">
        <f>IF(I8&gt;G8,1,0)</f>
        <v>0</v>
      </c>
      <c r="P39" s="18"/>
      <c r="Q39" s="66">
        <f>SUM(G8)</f>
        <v>0</v>
      </c>
      <c r="R39" s="24" t="s">
        <v>1</v>
      </c>
      <c r="S39" s="87">
        <f>SUM(I8)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11:24" ht="12.75">
      <c r="K40" s="23" t="str">
        <f>F3</f>
        <v>Boo FF 9</v>
      </c>
      <c r="L40" s="21">
        <f>IF(I11=" ",0,1)</f>
        <v>0</v>
      </c>
      <c r="M40" s="22">
        <f>IF(I11&gt;G11,1,0)</f>
        <v>0</v>
      </c>
      <c r="N40" s="21">
        <f>IF(AND(G11=I11,NOT(G11=" ")),1,0)</f>
        <v>0</v>
      </c>
      <c r="O40" s="22">
        <f>IF(G11&gt;I11,1,0)</f>
        <v>0</v>
      </c>
      <c r="P40" s="22"/>
      <c r="Q40" s="102">
        <f>SUM(I11)</f>
        <v>0</v>
      </c>
      <c r="R40" s="15" t="s">
        <v>1</v>
      </c>
      <c r="S40" s="93">
        <f>SUM(G11)</f>
        <v>0</v>
      </c>
      <c r="T40" s="22">
        <f>IF(M40=1,3,0)</f>
        <v>0</v>
      </c>
      <c r="U40" s="23">
        <f>IF(N40=1,1,0)</f>
        <v>0</v>
      </c>
      <c r="V40" s="23">
        <f>IF(O40=1,0,0)</f>
        <v>0</v>
      </c>
      <c r="W40" s="23"/>
      <c r="X40" s="16">
        <f>SUM(T40:V40)</f>
        <v>0</v>
      </c>
    </row>
    <row r="41" spans="4:24" ht="12.75">
      <c r="D41" s="79" t="s">
        <v>28</v>
      </c>
      <c r="E41" s="2" t="s">
        <v>19</v>
      </c>
      <c r="F41" s="43" t="s">
        <v>29</v>
      </c>
      <c r="K41" s="67" t="s">
        <v>11</v>
      </c>
      <c r="L41" s="68">
        <f>SUM(L38:L40)</f>
        <v>0</v>
      </c>
      <c r="M41" s="68">
        <f>SUM(M38:M40)</f>
        <v>0</v>
      </c>
      <c r="N41" s="68">
        <f>SUM(N38:N40)</f>
        <v>0</v>
      </c>
      <c r="O41" s="68">
        <f>SUM(O38:O40)</f>
        <v>0</v>
      </c>
      <c r="P41" s="68"/>
      <c r="Q41" s="101">
        <f>SUM(Q38:Q40)</f>
        <v>0</v>
      </c>
      <c r="R41" s="67" t="s">
        <v>1</v>
      </c>
      <c r="S41" s="92">
        <f>SUM(S38:S40)</f>
        <v>0</v>
      </c>
      <c r="T41" s="67"/>
      <c r="U41" s="67"/>
      <c r="V41" s="67"/>
      <c r="W41" s="67"/>
      <c r="X41" s="69">
        <f>SUM(X38:X40)</f>
        <v>0</v>
      </c>
    </row>
    <row r="42" ht="12.75">
      <c r="D42" s="43"/>
    </row>
    <row r="43" ht="12.75">
      <c r="D43" s="43"/>
    </row>
    <row r="44" spans="4:11" ht="12.75">
      <c r="D44" s="42" t="s">
        <v>33</v>
      </c>
      <c r="E44" s="2" t="s">
        <v>19</v>
      </c>
      <c r="F44" s="72"/>
      <c r="G44" s="28"/>
      <c r="H44" s="80"/>
      <c r="I44" s="29"/>
      <c r="J44" s="77"/>
      <c r="K44" s="77"/>
    </row>
    <row r="46" ht="12.75">
      <c r="D46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tabColor indexed="60"/>
  </sheetPr>
  <dimension ref="A1:X46"/>
  <sheetViews>
    <sheetView zoomScalePageLayoutView="0" workbookViewId="0" topLeftCell="A4">
      <selection activeCell="I25" sqref="A1:I25"/>
    </sheetView>
  </sheetViews>
  <sheetFormatPr defaultColWidth="9.00390625" defaultRowHeight="12.75"/>
  <cols>
    <col min="1" max="1" width="8.625" style="0" customWidth="1"/>
    <col min="2" max="2" width="4.625" style="0" customWidth="1"/>
    <col min="3" max="3" width="4.75390625" style="0" bestFit="1" customWidth="1"/>
    <col min="4" max="4" width="17.625" style="0" bestFit="1" customWidth="1"/>
    <col min="5" max="5" width="1.75390625" style="2" bestFit="1" customWidth="1"/>
    <col min="6" max="6" width="17.625" style="0" bestFit="1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47" t="s">
        <v>37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CONCATENATE(F25," ",F27," - Grupp ",F29)</f>
        <v>P99-3 Lätt/Medel   - Grupp 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9" t="s">
        <v>38</v>
      </c>
      <c r="B2" s="110" t="s">
        <v>39</v>
      </c>
      <c r="C2" s="110" t="s">
        <v>40</v>
      </c>
      <c r="D2" s="95" t="s">
        <v>35</v>
      </c>
      <c r="E2" s="8"/>
      <c r="F2" s="85" t="s">
        <v>36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11" t="s">
        <v>70</v>
      </c>
      <c r="B3" s="106" t="s">
        <v>84</v>
      </c>
      <c r="C3" s="106" t="s">
        <v>81</v>
      </c>
      <c r="D3" s="65" t="str">
        <f>F17</f>
        <v>Erikslund KF</v>
      </c>
      <c r="E3" s="19" t="s">
        <v>1</v>
      </c>
      <c r="F3" s="27" t="str">
        <f>F19</f>
        <v>Kista SC</v>
      </c>
      <c r="G3" s="44" t="s">
        <v>0</v>
      </c>
      <c r="H3" s="24" t="s">
        <v>1</v>
      </c>
      <c r="I3" s="45" t="s">
        <v>0</v>
      </c>
      <c r="J3" s="20"/>
      <c r="K3" s="64" t="str">
        <f>$K$16</f>
        <v>Erikslund KF</v>
      </c>
      <c r="L3" s="103">
        <f>SUM($L$20)</f>
        <v>0</v>
      </c>
      <c r="M3" s="103">
        <f>SUM($M$20)</f>
        <v>0</v>
      </c>
      <c r="N3" s="103">
        <f>SUM($N$20)</f>
        <v>0</v>
      </c>
      <c r="O3" s="103">
        <f>SUM($O$20)</f>
        <v>0</v>
      </c>
      <c r="P3" s="64" t="s">
        <v>0</v>
      </c>
      <c r="Q3" s="96">
        <f>SUM($Q$20)</f>
        <v>0</v>
      </c>
      <c r="R3" s="64" t="s">
        <v>1</v>
      </c>
      <c r="S3" s="86">
        <f>SUM($S$20)</f>
        <v>0</v>
      </c>
      <c r="T3" s="73">
        <f>SUM($X$20)</f>
        <v>0</v>
      </c>
      <c r="U3" s="64"/>
      <c r="V3" s="64"/>
      <c r="W3" s="64"/>
      <c r="X3" s="74">
        <f>SUM(Q3-S3)</f>
        <v>0</v>
      </c>
    </row>
    <row r="4" spans="1:24" ht="12.75">
      <c r="A4" s="111" t="s">
        <v>70</v>
      </c>
      <c r="B4" s="106" t="s">
        <v>84</v>
      </c>
      <c r="C4" s="106" t="s">
        <v>82</v>
      </c>
      <c r="D4" s="65" t="str">
        <f>F21</f>
        <v>Saltsjöbadens IF 6</v>
      </c>
      <c r="E4" s="19" t="s">
        <v>1</v>
      </c>
      <c r="F4" s="27" t="str">
        <f>F23</f>
        <v>Vasalund B Röd</v>
      </c>
      <c r="G4" s="44" t="s">
        <v>0</v>
      </c>
      <c r="H4" s="24" t="s">
        <v>1</v>
      </c>
      <c r="I4" s="45" t="s">
        <v>0</v>
      </c>
      <c r="J4" s="20"/>
      <c r="K4" s="62" t="str">
        <f>$K$37</f>
        <v>Vasalund B Röd</v>
      </c>
      <c r="L4" s="103">
        <f>SUM($L$41)</f>
        <v>0</v>
      </c>
      <c r="M4" s="103">
        <f>SUM($M$41)</f>
        <v>0</v>
      </c>
      <c r="N4" s="103">
        <f>SUM($N$41)</f>
        <v>0</v>
      </c>
      <c r="O4" s="103">
        <f>SUM($O$41)</f>
        <v>0</v>
      </c>
      <c r="P4" s="64"/>
      <c r="Q4" s="96">
        <f>SUM($Q$41)</f>
        <v>0</v>
      </c>
      <c r="R4" s="64" t="s">
        <v>1</v>
      </c>
      <c r="S4" s="86">
        <f>SUM($S$41)</f>
        <v>0</v>
      </c>
      <c r="T4" s="73">
        <f>SUM($X$41)</f>
        <v>0</v>
      </c>
      <c r="U4" s="64"/>
      <c r="V4" s="62"/>
      <c r="W4" s="62"/>
      <c r="X4" s="74">
        <f>SUM(Q4-S4)</f>
        <v>0</v>
      </c>
    </row>
    <row r="5" spans="1:24" ht="12.75">
      <c r="A5" s="106"/>
      <c r="B5" s="106"/>
      <c r="C5" s="106"/>
      <c r="D5" s="65"/>
      <c r="E5" s="19"/>
      <c r="F5" s="27"/>
      <c r="G5" s="25"/>
      <c r="H5" s="24"/>
      <c r="I5" s="26"/>
      <c r="J5" s="20"/>
      <c r="K5" s="62" t="str">
        <f>$K$23</f>
        <v>Kista SC</v>
      </c>
      <c r="L5" s="103">
        <f>SUM($L$27)</f>
        <v>0</v>
      </c>
      <c r="M5" s="103">
        <f>SUM($M$27)</f>
        <v>0</v>
      </c>
      <c r="N5" s="103">
        <f>SUM($N$27)</f>
        <v>0</v>
      </c>
      <c r="O5" s="103">
        <f>SUM($O$27)</f>
        <v>0</v>
      </c>
      <c r="P5" s="64"/>
      <c r="Q5" s="96">
        <f>SUM($Q$27)</f>
        <v>0</v>
      </c>
      <c r="R5" s="64" t="s">
        <v>1</v>
      </c>
      <c r="S5" s="86">
        <f>SUM($S$27)</f>
        <v>0</v>
      </c>
      <c r="T5" s="73">
        <f>SUM($X$27)</f>
        <v>0</v>
      </c>
      <c r="U5" s="64"/>
      <c r="V5" s="62"/>
      <c r="W5" s="62"/>
      <c r="X5" s="74">
        <f>SUM(Q5-S5)</f>
        <v>0</v>
      </c>
    </row>
    <row r="6" spans="1:24" ht="12.75">
      <c r="A6" s="106"/>
      <c r="B6" s="106"/>
      <c r="C6" s="107"/>
      <c r="D6" s="66"/>
      <c r="E6" s="19"/>
      <c r="F6" s="20"/>
      <c r="G6" s="25"/>
      <c r="H6" s="24" t="s">
        <v>0</v>
      </c>
      <c r="I6" s="26"/>
      <c r="J6" s="20"/>
      <c r="K6" s="62" t="str">
        <f>$K$30</f>
        <v>Saltsjöbadens IF 6</v>
      </c>
      <c r="L6" s="103">
        <f>SUM($L$34)</f>
        <v>0</v>
      </c>
      <c r="M6" s="103">
        <f>SUM($M$34)</f>
        <v>0</v>
      </c>
      <c r="N6" s="103">
        <f>SUM($N$34)</f>
        <v>0</v>
      </c>
      <c r="O6" s="103">
        <f>SUM($O$34)</f>
        <v>0</v>
      </c>
      <c r="P6" s="64"/>
      <c r="Q6" s="96">
        <f>SUM($Q$34)</f>
        <v>0</v>
      </c>
      <c r="R6" s="64" t="s">
        <v>1</v>
      </c>
      <c r="S6" s="86">
        <f>SUM($S$34)</f>
        <v>0</v>
      </c>
      <c r="T6" s="73">
        <f>SUM($X$34)</f>
        <v>0</v>
      </c>
      <c r="U6" s="64"/>
      <c r="V6" s="64"/>
      <c r="W6" s="64"/>
      <c r="X6" s="74">
        <f>SUM(Q6-S6)</f>
        <v>0</v>
      </c>
    </row>
    <row r="7" spans="1:24" ht="12.75">
      <c r="A7" s="111" t="s">
        <v>70</v>
      </c>
      <c r="B7" s="106" t="s">
        <v>85</v>
      </c>
      <c r="C7" s="106" t="s">
        <v>73</v>
      </c>
      <c r="D7" s="65" t="str">
        <f>D4</f>
        <v>Saltsjöbadens IF 6</v>
      </c>
      <c r="E7" s="19" t="s">
        <v>1</v>
      </c>
      <c r="F7" s="27" t="str">
        <f>F19</f>
        <v>Kista SC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11" t="s">
        <v>70</v>
      </c>
      <c r="B8" s="106" t="s">
        <v>85</v>
      </c>
      <c r="C8" s="106" t="s">
        <v>72</v>
      </c>
      <c r="D8" s="65" t="str">
        <f>F23</f>
        <v>Vasalund B Röd</v>
      </c>
      <c r="E8" s="31" t="s">
        <v>1</v>
      </c>
      <c r="F8" s="27" t="str">
        <f>F17</f>
        <v>Erikslund KF</v>
      </c>
      <c r="G8" s="44" t="s">
        <v>0</v>
      </c>
      <c r="H8" s="24" t="s">
        <v>1</v>
      </c>
      <c r="I8" s="45" t="s">
        <v>0</v>
      </c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06"/>
      <c r="B9" s="106"/>
      <c r="C9" s="106"/>
      <c r="D9" s="65"/>
      <c r="E9" s="31"/>
      <c r="F9" s="27"/>
      <c r="G9" s="25"/>
      <c r="H9" s="24"/>
      <c r="I9" s="26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06"/>
      <c r="B10" s="106"/>
      <c r="C10" s="107"/>
      <c r="D10" s="66"/>
      <c r="E10" s="19"/>
      <c r="F10" s="20"/>
      <c r="G10" s="25"/>
      <c r="H10" s="24"/>
      <c r="I10" s="26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11" t="s">
        <v>70</v>
      </c>
      <c r="B11" s="106" t="s">
        <v>83</v>
      </c>
      <c r="C11" s="106" t="s">
        <v>75</v>
      </c>
      <c r="D11" s="65" t="str">
        <f>F19</f>
        <v>Kista SC</v>
      </c>
      <c r="E11" s="19" t="s">
        <v>1</v>
      </c>
      <c r="F11" s="27" t="str">
        <f>F23</f>
        <v>Vasalund B Röd</v>
      </c>
      <c r="G11" s="44" t="s">
        <v>0</v>
      </c>
      <c r="H11" s="24" t="s">
        <v>1</v>
      </c>
      <c r="I11" s="45" t="s">
        <v>0</v>
      </c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11" t="s">
        <v>70</v>
      </c>
      <c r="B12" s="106" t="s">
        <v>83</v>
      </c>
      <c r="C12" s="106" t="s">
        <v>76</v>
      </c>
      <c r="D12" s="66" t="str">
        <f>F17</f>
        <v>Erikslund KF</v>
      </c>
      <c r="E12" s="19" t="s">
        <v>1</v>
      </c>
      <c r="F12" s="27" t="str">
        <f>F21</f>
        <v>Saltsjöbadens IF 6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05"/>
      <c r="B13" s="105"/>
      <c r="C13" s="105"/>
      <c r="D13" s="20"/>
      <c r="E13" s="19"/>
      <c r="F13" s="27"/>
      <c r="G13" s="60"/>
      <c r="H13" s="24"/>
      <c r="I13" s="61"/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3.5" thickBot="1">
      <c r="A14" s="104" t="s">
        <v>41</v>
      </c>
      <c r="B14" s="54"/>
      <c r="C14" s="54"/>
      <c r="D14" s="54"/>
      <c r="E14" s="55"/>
      <c r="F14" s="54"/>
      <c r="G14" s="56"/>
      <c r="H14" s="57"/>
      <c r="I14" s="58"/>
      <c r="J14" s="54"/>
      <c r="K14" s="54"/>
      <c r="L14" s="54"/>
      <c r="M14" s="54"/>
      <c r="N14" s="54"/>
      <c r="O14" s="54"/>
      <c r="P14" s="54"/>
      <c r="Q14" s="97"/>
      <c r="R14" s="54"/>
      <c r="S14" s="88"/>
      <c r="T14" s="54"/>
      <c r="U14" s="54"/>
      <c r="V14" s="54"/>
      <c r="W14" s="54"/>
      <c r="X14" s="59"/>
    </row>
    <row r="16" spans="4:24" ht="12.75">
      <c r="D16" s="42" t="s">
        <v>18</v>
      </c>
      <c r="F16" s="43" t="s">
        <v>20</v>
      </c>
      <c r="K16" s="70" t="str">
        <f>D3</f>
        <v>Erikslund KF</v>
      </c>
      <c r="L16" s="70" t="s">
        <v>7</v>
      </c>
      <c r="M16" s="70" t="s">
        <v>2</v>
      </c>
      <c r="N16" s="70" t="s">
        <v>3</v>
      </c>
      <c r="O16" s="70" t="s">
        <v>4</v>
      </c>
      <c r="P16" s="70"/>
      <c r="Q16" s="98" t="s">
        <v>5</v>
      </c>
      <c r="R16" s="70" t="s">
        <v>1</v>
      </c>
      <c r="S16" s="89" t="s">
        <v>1</v>
      </c>
      <c r="T16" s="70" t="s">
        <v>8</v>
      </c>
      <c r="U16" s="70" t="s">
        <v>9</v>
      </c>
      <c r="V16" s="70" t="s">
        <v>10</v>
      </c>
      <c r="W16" s="70"/>
      <c r="X16" s="71" t="s">
        <v>6</v>
      </c>
    </row>
    <row r="17" spans="4:24" ht="14.25">
      <c r="D17" s="42" t="s">
        <v>17</v>
      </c>
      <c r="E17" s="2" t="s">
        <v>19</v>
      </c>
      <c r="F17" s="108" t="s">
        <v>48</v>
      </c>
      <c r="K17" s="20" t="str">
        <f>F3</f>
        <v>Kista SC</v>
      </c>
      <c r="L17" s="32">
        <f>IF(G3=" ",0,1)</f>
        <v>0</v>
      </c>
      <c r="M17" s="33">
        <f>IF(G3&gt;I3,1,0)</f>
        <v>0</v>
      </c>
      <c r="N17" s="32">
        <f>IF(AND(G3=I3,NOT(G3=" ")),1,0)</f>
        <v>0</v>
      </c>
      <c r="O17" s="33">
        <f>IF(I3&gt;G3,1,0)</f>
        <v>0</v>
      </c>
      <c r="P17" s="33"/>
      <c r="Q17" s="99">
        <f>SUM(G3)</f>
        <v>0</v>
      </c>
      <c r="R17" s="34" t="s">
        <v>1</v>
      </c>
      <c r="S17" s="90">
        <f>SUM(I3)</f>
        <v>0</v>
      </c>
      <c r="T17" s="35">
        <f>IF(M17=1,3,0)</f>
        <v>0</v>
      </c>
      <c r="U17" s="35">
        <f>IF(N17=1,1,0)</f>
        <v>0</v>
      </c>
      <c r="V17" s="35">
        <f>IF(O17=1,0,0)</f>
        <v>0</v>
      </c>
      <c r="W17" s="36"/>
      <c r="X17" s="75">
        <f>SUM(T17:V17)</f>
        <v>0</v>
      </c>
    </row>
    <row r="18" spans="4:24" ht="12.75">
      <c r="D18" s="42"/>
      <c r="K18" s="20" t="str">
        <f>F4</f>
        <v>Vasalund B Röd</v>
      </c>
      <c r="L18" s="32">
        <f>IF(G8=" ",0,1)</f>
        <v>0</v>
      </c>
      <c r="M18" s="33">
        <f>IF(I8&gt;G8,1,0)</f>
        <v>0</v>
      </c>
      <c r="N18" s="32">
        <f>IF(AND(G8=I8,NOT(G8=" ")),1,0)</f>
        <v>0</v>
      </c>
      <c r="O18" s="33">
        <f>IF(G8&gt;I8,1,0)</f>
        <v>0</v>
      </c>
      <c r="P18" s="33"/>
      <c r="Q18" s="99">
        <f>SUM(I8)</f>
        <v>0</v>
      </c>
      <c r="R18" s="34" t="s">
        <v>1</v>
      </c>
      <c r="S18" s="90">
        <f>SUM(G8)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4.25">
      <c r="D19" s="42" t="s">
        <v>16</v>
      </c>
      <c r="E19" s="2" t="s">
        <v>19</v>
      </c>
      <c r="F19" s="108" t="s">
        <v>49</v>
      </c>
      <c r="K19" s="23" t="str">
        <f>D4</f>
        <v>Saltsjöbadens IF 6</v>
      </c>
      <c r="L19" s="37">
        <f>IF(G12=" ",0,1)</f>
        <v>0</v>
      </c>
      <c r="M19" s="38">
        <f>IF(G12&gt;I12,1,0)</f>
        <v>0</v>
      </c>
      <c r="N19" s="37">
        <f>IF(AND(G12=I12,NOT(G12=" ")),1,0)</f>
        <v>0</v>
      </c>
      <c r="O19" s="38">
        <f>IF(I12&gt;G12,1,0)</f>
        <v>0</v>
      </c>
      <c r="P19" s="38"/>
      <c r="Q19" s="100">
        <f>SUM(G12)</f>
        <v>0</v>
      </c>
      <c r="R19" s="39" t="s">
        <v>1</v>
      </c>
      <c r="S19" s="91">
        <f>SUM(I12)</f>
        <v>0</v>
      </c>
      <c r="T19" s="40">
        <f>IF(M19=1,3,0)</f>
        <v>0</v>
      </c>
      <c r="U19" s="40">
        <f>IF(N19=1,1,0)</f>
        <v>0</v>
      </c>
      <c r="V19" s="40">
        <f>IF(O19=1,0,0)</f>
        <v>0</v>
      </c>
      <c r="W19" s="41"/>
      <c r="X19" s="76">
        <f>SUM(T19:V19)</f>
        <v>0</v>
      </c>
    </row>
    <row r="20" spans="4:24" ht="12.75">
      <c r="D20" s="42"/>
      <c r="F20" s="3"/>
      <c r="K20" s="67" t="s">
        <v>11</v>
      </c>
      <c r="L20" s="68">
        <f>SUM(L17:L19)</f>
        <v>0</v>
      </c>
      <c r="M20" s="68">
        <f>SUM(M17:M19)</f>
        <v>0</v>
      </c>
      <c r="N20" s="68">
        <f>SUM(N17:N19)</f>
        <v>0</v>
      </c>
      <c r="O20" s="68">
        <f>SUM(O17:O19)</f>
        <v>0</v>
      </c>
      <c r="P20" s="68"/>
      <c r="Q20" s="101">
        <f>SUM(Q17:Q19)</f>
        <v>0</v>
      </c>
      <c r="R20" s="67" t="s">
        <v>1</v>
      </c>
      <c r="S20" s="92">
        <f>SUM(S17:S19)</f>
        <v>0</v>
      </c>
      <c r="T20" s="67"/>
      <c r="U20" s="67"/>
      <c r="V20" s="67"/>
      <c r="W20" s="67"/>
      <c r="X20" s="69">
        <f>SUM(X17:X19)</f>
        <v>0</v>
      </c>
    </row>
    <row r="21" spans="4:6" ht="14.25">
      <c r="D21" s="42" t="s">
        <v>14</v>
      </c>
      <c r="E21" s="2" t="s">
        <v>19</v>
      </c>
      <c r="F21" s="108" t="s">
        <v>50</v>
      </c>
    </row>
    <row r="22" spans="4:6" ht="12.75">
      <c r="D22" s="42"/>
      <c r="F22" s="3"/>
    </row>
    <row r="23" spans="4:24" ht="14.25">
      <c r="D23" s="42" t="s">
        <v>15</v>
      </c>
      <c r="E23" s="2" t="s">
        <v>19</v>
      </c>
      <c r="F23" s="108" t="s">
        <v>51</v>
      </c>
      <c r="K23" s="70" t="str">
        <f>F3</f>
        <v>Kista SC</v>
      </c>
      <c r="L23" s="70" t="s">
        <v>7</v>
      </c>
      <c r="M23" s="70" t="s">
        <v>2</v>
      </c>
      <c r="N23" s="70" t="s">
        <v>3</v>
      </c>
      <c r="O23" s="70" t="s">
        <v>4</v>
      </c>
      <c r="P23" s="70"/>
      <c r="Q23" s="98" t="s">
        <v>5</v>
      </c>
      <c r="R23" s="70" t="s">
        <v>1</v>
      </c>
      <c r="S23" s="89" t="s">
        <v>1</v>
      </c>
      <c r="T23" s="70" t="s">
        <v>8</v>
      </c>
      <c r="U23" s="70" t="s">
        <v>9</v>
      </c>
      <c r="V23" s="70" t="s">
        <v>10</v>
      </c>
      <c r="W23" s="70"/>
      <c r="X23" s="71" t="s">
        <v>6</v>
      </c>
    </row>
    <row r="24" spans="11:24" ht="12.75">
      <c r="K24" s="20" t="str">
        <f>D3</f>
        <v>Erikslund KF</v>
      </c>
      <c r="L24" s="17">
        <f>IF(I3=" ",0,1)</f>
        <v>0</v>
      </c>
      <c r="M24" s="18">
        <f>IF(I3&gt;G3,1,0)</f>
        <v>0</v>
      </c>
      <c r="N24" s="17">
        <f>IF(AND(G3=I3,NOT(G3=" ")),1,0)</f>
        <v>0</v>
      </c>
      <c r="O24" s="18">
        <f>IF(G3&gt;I3,1,0)</f>
        <v>0</v>
      </c>
      <c r="P24" s="18"/>
      <c r="Q24" s="66">
        <f>SUM(I3)</f>
        <v>0</v>
      </c>
      <c r="R24" s="24" t="s">
        <v>1</v>
      </c>
      <c r="S24" s="87">
        <f>SUM(G3)</f>
        <v>0</v>
      </c>
      <c r="T24" s="18">
        <f>IF(M24=1,3,0)</f>
        <v>0</v>
      </c>
      <c r="U24" s="20">
        <f>IF(N24=1,1,0)</f>
        <v>0</v>
      </c>
      <c r="V24" s="20">
        <f>IF(O24=1,0,0)</f>
        <v>0</v>
      </c>
      <c r="W24" s="20"/>
      <c r="X24" s="19">
        <f>SUM(T24:V24)</f>
        <v>0</v>
      </c>
    </row>
    <row r="25" spans="4:24" ht="12.75">
      <c r="D25" s="42" t="s">
        <v>30</v>
      </c>
      <c r="E25" s="2" t="s">
        <v>19</v>
      </c>
      <c r="F25" s="45" t="s">
        <v>59</v>
      </c>
      <c r="K25" s="20" t="str">
        <f>D4</f>
        <v>Saltsjöbadens IF 6</v>
      </c>
      <c r="L25" s="17">
        <f>IF(I7=" ",0,1)</f>
        <v>0</v>
      </c>
      <c r="M25" s="18">
        <f>IF(I7&gt;G7,1,0)</f>
        <v>0</v>
      </c>
      <c r="N25" s="17">
        <f>IF(AND(G7=I7,NOT(G7=" ")),1,0)</f>
        <v>0</v>
      </c>
      <c r="O25" s="18">
        <f>IF(G7&gt;I7,1,0)</f>
        <v>0</v>
      </c>
      <c r="P25" s="18"/>
      <c r="Q25" s="66">
        <f>SUM(I7)</f>
        <v>0</v>
      </c>
      <c r="R25" s="24" t="s">
        <v>1</v>
      </c>
      <c r="S25" s="87">
        <f>SUM(G7)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/>
      <c r="F26" s="5"/>
      <c r="K26" s="23" t="str">
        <f>F4</f>
        <v>Vasalund B Röd</v>
      </c>
      <c r="L26" s="21">
        <f>IF(G11=" ",0,1)</f>
        <v>0</v>
      </c>
      <c r="M26" s="22">
        <f>IF(G11&gt;I11,1,0)</f>
        <v>0</v>
      </c>
      <c r="N26" s="21">
        <f>IF(AND(G11=I11,NOT(G11=" ")),1,0)</f>
        <v>0</v>
      </c>
      <c r="O26" s="22">
        <f>IF(I11&gt;G11,1,0)</f>
        <v>0</v>
      </c>
      <c r="P26" s="22"/>
      <c r="Q26" s="102">
        <f>SUM(G11)</f>
        <v>0</v>
      </c>
      <c r="R26" s="15" t="s">
        <v>1</v>
      </c>
      <c r="S26" s="93">
        <f>SUM(I11)</f>
        <v>0</v>
      </c>
      <c r="T26" s="22">
        <f>IF(M26=1,3,0)</f>
        <v>0</v>
      </c>
      <c r="U26" s="23">
        <f>IF(N26=1,1,0)</f>
        <v>0</v>
      </c>
      <c r="V26" s="23">
        <f>IF(O26=1,0,0)</f>
        <v>0</v>
      </c>
      <c r="W26" s="23"/>
      <c r="X26" s="16">
        <f>SUM(T26:V26)</f>
        <v>0</v>
      </c>
    </row>
    <row r="27" spans="4:24" ht="12.75">
      <c r="D27" s="42" t="s">
        <v>31</v>
      </c>
      <c r="E27" s="2" t="s">
        <v>19</v>
      </c>
      <c r="F27" s="45" t="s">
        <v>0</v>
      </c>
      <c r="K27" s="67" t="s">
        <v>11</v>
      </c>
      <c r="L27" s="68">
        <f>SUM(L24:L26)</f>
        <v>0</v>
      </c>
      <c r="M27" s="68">
        <f>SUM(M24:M26)</f>
        <v>0</v>
      </c>
      <c r="N27" s="68">
        <f>SUM(N24:N26)</f>
        <v>0</v>
      </c>
      <c r="O27" s="68">
        <f>SUM(O24:O26)</f>
        <v>0</v>
      </c>
      <c r="P27" s="68"/>
      <c r="Q27" s="101">
        <f>SUM(Q24:Q26)</f>
        <v>0</v>
      </c>
      <c r="R27" s="67" t="s">
        <v>1</v>
      </c>
      <c r="S27" s="92">
        <f>SUM(S24:S26)</f>
        <v>0</v>
      </c>
      <c r="T27" s="67"/>
      <c r="U27" s="67"/>
      <c r="V27" s="67"/>
      <c r="W27" s="67"/>
      <c r="X27" s="69">
        <f>SUM(X24:X26)</f>
        <v>0</v>
      </c>
    </row>
    <row r="28" spans="4:6" ht="12.75">
      <c r="D28" s="42"/>
      <c r="F28" s="5"/>
    </row>
    <row r="29" spans="4:6" ht="12.75">
      <c r="D29" s="42" t="s">
        <v>32</v>
      </c>
      <c r="E29" s="2" t="s">
        <v>19</v>
      </c>
      <c r="F29" s="45" t="s">
        <v>0</v>
      </c>
    </row>
    <row r="30" spans="11:24" ht="12.75">
      <c r="K30" s="70" t="str">
        <f>D4</f>
        <v>Saltsjöbadens IF 6</v>
      </c>
      <c r="L30" s="70" t="s">
        <v>7</v>
      </c>
      <c r="M30" s="70" t="s">
        <v>2</v>
      </c>
      <c r="N30" s="70" t="s">
        <v>3</v>
      </c>
      <c r="O30" s="70" t="s">
        <v>4</v>
      </c>
      <c r="P30" s="70"/>
      <c r="Q30" s="98" t="s">
        <v>5</v>
      </c>
      <c r="R30" s="70" t="s">
        <v>1</v>
      </c>
      <c r="S30" s="89" t="s">
        <v>1</v>
      </c>
      <c r="T30" s="70" t="s">
        <v>8</v>
      </c>
      <c r="U30" s="70" t="s">
        <v>9</v>
      </c>
      <c r="V30" s="70" t="s">
        <v>10</v>
      </c>
      <c r="W30" s="70"/>
      <c r="X30" s="71" t="s">
        <v>6</v>
      </c>
    </row>
    <row r="31" spans="4:24" ht="12.75">
      <c r="D31" s="42" t="s">
        <v>0</v>
      </c>
      <c r="E31" s="46" t="s">
        <v>0</v>
      </c>
      <c r="F31" s="43" t="s">
        <v>21</v>
      </c>
      <c r="K31" s="20" t="str">
        <f>F4</f>
        <v>Vasalund B Röd</v>
      </c>
      <c r="L31" s="17">
        <f>IF(G4=" ",0,1)</f>
        <v>0</v>
      </c>
      <c r="M31" s="18">
        <f>IF(G4&gt;I4,1,0)</f>
        <v>0</v>
      </c>
      <c r="N31" s="17">
        <f>IF(AND(G4=I4,NOT(G4=" ")),1,0)</f>
        <v>0</v>
      </c>
      <c r="O31" s="18">
        <f>IF(I4&gt;G4,1,0)</f>
        <v>0</v>
      </c>
      <c r="P31" s="18"/>
      <c r="Q31" s="66">
        <f>SUM(G4)</f>
        <v>0</v>
      </c>
      <c r="R31" s="24" t="s">
        <v>1</v>
      </c>
      <c r="S31" s="87">
        <f>SUM(I4)</f>
        <v>0</v>
      </c>
      <c r="T31" s="18">
        <f>IF(M31=1,3,0)</f>
        <v>0</v>
      </c>
      <c r="U31" s="20">
        <f>IF(N31=1,1,0)</f>
        <v>0</v>
      </c>
      <c r="V31" s="20">
        <f>IF(O31=1,0,0)</f>
        <v>0</v>
      </c>
      <c r="W31" s="20"/>
      <c r="X31" s="19">
        <f>SUM(T31:V31)</f>
        <v>0</v>
      </c>
    </row>
    <row r="32" spans="4:24" ht="12.75">
      <c r="D32" s="43"/>
      <c r="E32" s="46"/>
      <c r="F32" s="43"/>
      <c r="K32" s="20" t="str">
        <f>F3</f>
        <v>Kista SC</v>
      </c>
      <c r="L32" s="17">
        <f>IF(G7=" ",0,1)</f>
        <v>0</v>
      </c>
      <c r="M32" s="18">
        <f>IF(G7&gt;I7,1,0)</f>
        <v>0</v>
      </c>
      <c r="N32" s="17">
        <f>IF(AND(G7=I7,NOT(G7=" ")),1,0)</f>
        <v>0</v>
      </c>
      <c r="O32" s="18">
        <f>IF(I7&gt;G7,1,0)</f>
        <v>0</v>
      </c>
      <c r="P32" s="18"/>
      <c r="Q32" s="66">
        <f>SUM(G7)</f>
        <v>0</v>
      </c>
      <c r="R32" s="24" t="s">
        <v>1</v>
      </c>
      <c r="S32" s="87">
        <f>SUM(I7)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83" t="s">
        <v>34</v>
      </c>
      <c r="E33" s="81"/>
      <c r="F33" s="82"/>
      <c r="K33" s="23" t="str">
        <f>D3</f>
        <v>Erikslund KF</v>
      </c>
      <c r="L33" s="21">
        <f>IF(I12=" ",0,1)</f>
        <v>0</v>
      </c>
      <c r="M33" s="22">
        <f>IF(I12&gt;G12,1,0)</f>
        <v>0</v>
      </c>
      <c r="N33" s="21">
        <f>IF(AND(G12=I12,NOT(G12=" ")),1,0)</f>
        <v>0</v>
      </c>
      <c r="O33" s="22">
        <f>IF(G12&gt;I12,1,0)</f>
        <v>0</v>
      </c>
      <c r="P33" s="22"/>
      <c r="Q33" s="102">
        <f>SUM(I12)</f>
        <v>0</v>
      </c>
      <c r="R33" s="15" t="s">
        <v>1</v>
      </c>
      <c r="S33" s="93">
        <f>SUM(G12)</f>
        <v>0</v>
      </c>
      <c r="T33" s="22">
        <f>IF(M33=1,3,0)</f>
        <v>0</v>
      </c>
      <c r="U33" s="23">
        <f>IF(N33=1,1,0)</f>
        <v>0</v>
      </c>
      <c r="V33" s="23">
        <f>IF(O33=1,0,0)</f>
        <v>0</v>
      </c>
      <c r="W33" s="23"/>
      <c r="X33" s="16">
        <f>SUM(T33:V33)</f>
        <v>0</v>
      </c>
    </row>
    <row r="34" spans="11:24" ht="12.75">
      <c r="K34" s="67" t="s">
        <v>11</v>
      </c>
      <c r="L34" s="68">
        <f>SUM(L31:L33)</f>
        <v>0</v>
      </c>
      <c r="M34" s="68">
        <f>SUM(M31:M33)</f>
        <v>0</v>
      </c>
      <c r="N34" s="68">
        <f>SUM(N31:N33)</f>
        <v>0</v>
      </c>
      <c r="O34" s="68">
        <f>SUM(O31:O33)</f>
        <v>0</v>
      </c>
      <c r="P34" s="68"/>
      <c r="Q34" s="101">
        <f>SUM(Q31:Q33)</f>
        <v>0</v>
      </c>
      <c r="R34" s="67" t="s">
        <v>1</v>
      </c>
      <c r="S34" s="92">
        <f>SUM(S31:S33)</f>
        <v>0</v>
      </c>
      <c r="T34" s="67"/>
      <c r="U34" s="67"/>
      <c r="V34" s="67"/>
      <c r="W34" s="67"/>
      <c r="X34" s="69">
        <f>SUM(X31:X33)</f>
        <v>0</v>
      </c>
    </row>
    <row r="35" spans="4:6" ht="12.75">
      <c r="D35" s="42" t="s">
        <v>22</v>
      </c>
      <c r="E35" s="46" t="s">
        <v>19</v>
      </c>
      <c r="F35" s="43" t="s">
        <v>23</v>
      </c>
    </row>
    <row r="36" spans="4:6" ht="12.75">
      <c r="D36" s="43"/>
      <c r="E36" s="46"/>
      <c r="F36" s="43" t="s">
        <v>24</v>
      </c>
    </row>
    <row r="37" spans="4:24" ht="12.75">
      <c r="D37" s="43"/>
      <c r="E37" s="46"/>
      <c r="F37" s="43" t="s">
        <v>25</v>
      </c>
      <c r="K37" s="70" t="str">
        <f>F4</f>
        <v>Vasalund B Röd</v>
      </c>
      <c r="L37" s="70" t="s">
        <v>7</v>
      </c>
      <c r="M37" s="70" t="s">
        <v>2</v>
      </c>
      <c r="N37" s="70" t="s">
        <v>3</v>
      </c>
      <c r="O37" s="70" t="s">
        <v>4</v>
      </c>
      <c r="P37" s="70"/>
      <c r="Q37" s="98" t="s">
        <v>5</v>
      </c>
      <c r="R37" s="70" t="s">
        <v>1</v>
      </c>
      <c r="S37" s="89" t="s">
        <v>1</v>
      </c>
      <c r="T37" s="70" t="s">
        <v>8</v>
      </c>
      <c r="U37" s="70" t="s">
        <v>9</v>
      </c>
      <c r="V37" s="70" t="s">
        <v>10</v>
      </c>
      <c r="W37" s="70"/>
      <c r="X37" s="71" t="s">
        <v>6</v>
      </c>
    </row>
    <row r="38" spans="11:24" ht="12.75">
      <c r="K38" s="20" t="str">
        <f>D4</f>
        <v>Saltsjöbadens IF 6</v>
      </c>
      <c r="L38" s="17">
        <f>IF(I4=" ",0,1)</f>
        <v>0</v>
      </c>
      <c r="M38" s="18">
        <f>IF(I4&gt;G4,1,0)</f>
        <v>0</v>
      </c>
      <c r="N38" s="17">
        <f>IF(AND(G4=I4,NOT(G4=" ")),1,0)</f>
        <v>0</v>
      </c>
      <c r="O38" s="18">
        <f>IF(G4&gt;I4,1,0)</f>
        <v>0</v>
      </c>
      <c r="P38" s="18"/>
      <c r="Q38" s="66">
        <f>SUM(I4)</f>
        <v>0</v>
      </c>
      <c r="R38" s="24" t="s">
        <v>1</v>
      </c>
      <c r="S38" s="87">
        <f>SUM(G4)</f>
        <v>0</v>
      </c>
      <c r="T38" s="18">
        <f>IF(M38=1,3,0)</f>
        <v>0</v>
      </c>
      <c r="U38" s="20">
        <f>IF(N38=1,1,0)</f>
        <v>0</v>
      </c>
      <c r="V38" s="20">
        <f>IF(O38=1,0,0)</f>
        <v>0</v>
      </c>
      <c r="W38" s="20"/>
      <c r="X38" s="19">
        <f>SUM(T38:V38)</f>
        <v>0</v>
      </c>
    </row>
    <row r="39" spans="4:24" ht="12.75">
      <c r="D39" s="42" t="s">
        <v>26</v>
      </c>
      <c r="E39" s="2" t="s">
        <v>19</v>
      </c>
      <c r="F39" s="43" t="s">
        <v>27</v>
      </c>
      <c r="K39" s="20" t="str">
        <f>D3</f>
        <v>Erikslund KF</v>
      </c>
      <c r="L39" s="17">
        <f>IF(G8=" ",0,1)</f>
        <v>0</v>
      </c>
      <c r="M39" s="18">
        <f>IF(G8&gt;I8,1,0)</f>
        <v>0</v>
      </c>
      <c r="N39" s="17">
        <f>IF(AND(G8=I8,NOT(G8=" ")),1,0)</f>
        <v>0</v>
      </c>
      <c r="O39" s="18">
        <f>IF(I8&gt;G8,1,0)</f>
        <v>0</v>
      </c>
      <c r="P39" s="18"/>
      <c r="Q39" s="66">
        <f>SUM(G8)</f>
        <v>0</v>
      </c>
      <c r="R39" s="24" t="s">
        <v>1</v>
      </c>
      <c r="S39" s="87">
        <f>SUM(I8)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11:24" ht="12.75">
      <c r="K40" s="23" t="str">
        <f>F3</f>
        <v>Kista SC</v>
      </c>
      <c r="L40" s="21">
        <f>IF(I11=" ",0,1)</f>
        <v>0</v>
      </c>
      <c r="M40" s="22">
        <f>IF(I11&gt;G11,1,0)</f>
        <v>0</v>
      </c>
      <c r="N40" s="21">
        <f>IF(AND(G11=I11,NOT(G11=" ")),1,0)</f>
        <v>0</v>
      </c>
      <c r="O40" s="22">
        <f>IF(G11&gt;I11,1,0)</f>
        <v>0</v>
      </c>
      <c r="P40" s="22"/>
      <c r="Q40" s="102">
        <f>SUM(I11)</f>
        <v>0</v>
      </c>
      <c r="R40" s="15" t="s">
        <v>1</v>
      </c>
      <c r="S40" s="93">
        <f>SUM(G11)</f>
        <v>0</v>
      </c>
      <c r="T40" s="22">
        <f>IF(M40=1,3,0)</f>
        <v>0</v>
      </c>
      <c r="U40" s="23">
        <f>IF(N40=1,1,0)</f>
        <v>0</v>
      </c>
      <c r="V40" s="23">
        <f>IF(O40=1,0,0)</f>
        <v>0</v>
      </c>
      <c r="W40" s="23"/>
      <c r="X40" s="16">
        <f>SUM(T40:V40)</f>
        <v>0</v>
      </c>
    </row>
    <row r="41" spans="4:24" ht="12.75">
      <c r="D41" s="79" t="s">
        <v>28</v>
      </c>
      <c r="E41" s="2" t="s">
        <v>19</v>
      </c>
      <c r="F41" s="43" t="s">
        <v>29</v>
      </c>
      <c r="K41" s="67" t="s">
        <v>11</v>
      </c>
      <c r="L41" s="68">
        <f>SUM(L38:L40)</f>
        <v>0</v>
      </c>
      <c r="M41" s="68">
        <f>SUM(M38:M40)</f>
        <v>0</v>
      </c>
      <c r="N41" s="68">
        <f>SUM(N38:N40)</f>
        <v>0</v>
      </c>
      <c r="O41" s="68">
        <f>SUM(O38:O40)</f>
        <v>0</v>
      </c>
      <c r="P41" s="68"/>
      <c r="Q41" s="101">
        <f>SUM(Q38:Q40)</f>
        <v>0</v>
      </c>
      <c r="R41" s="67" t="s">
        <v>1</v>
      </c>
      <c r="S41" s="92">
        <f>SUM(S38:S40)</f>
        <v>0</v>
      </c>
      <c r="T41" s="67"/>
      <c r="U41" s="67"/>
      <c r="V41" s="67"/>
      <c r="W41" s="67"/>
      <c r="X41" s="69">
        <f>SUM(X38:X40)</f>
        <v>0</v>
      </c>
    </row>
    <row r="42" ht="12.75">
      <c r="D42" s="43"/>
    </row>
    <row r="43" ht="12.75">
      <c r="D43" s="43"/>
    </row>
    <row r="44" spans="4:11" ht="12.75">
      <c r="D44" s="42" t="s">
        <v>33</v>
      </c>
      <c r="E44" s="2" t="s">
        <v>19</v>
      </c>
      <c r="F44" s="72"/>
      <c r="G44" s="28"/>
      <c r="H44" s="80"/>
      <c r="I44" s="29"/>
      <c r="J44" s="77"/>
      <c r="K44" s="77"/>
    </row>
    <row r="46" ht="12.75">
      <c r="D46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indexed="60"/>
  </sheetPr>
  <dimension ref="A1:X46"/>
  <sheetViews>
    <sheetView zoomScalePageLayoutView="0" workbookViewId="0" topLeftCell="A4">
      <selection activeCell="I25" sqref="A1:I25"/>
    </sheetView>
  </sheetViews>
  <sheetFormatPr defaultColWidth="9.00390625" defaultRowHeight="12.75"/>
  <cols>
    <col min="1" max="1" width="8.625" style="0" customWidth="1"/>
    <col min="2" max="2" width="4.625" style="0" customWidth="1"/>
    <col min="3" max="3" width="4.75390625" style="0" bestFit="1" customWidth="1"/>
    <col min="4" max="4" width="17.625" style="0" bestFit="1" customWidth="1"/>
    <col min="5" max="5" width="1.75390625" style="2" bestFit="1" customWidth="1"/>
    <col min="6" max="6" width="17.625" style="0" bestFit="1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47" t="s">
        <v>37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CONCATENATE(F25," ",F27," - Grupp ",F29)</f>
        <v>P99-4 Lätt/Medel   - Grupp 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9" t="s">
        <v>38</v>
      </c>
      <c r="B2" s="110" t="s">
        <v>39</v>
      </c>
      <c r="C2" s="110" t="s">
        <v>40</v>
      </c>
      <c r="D2" s="95" t="s">
        <v>35</v>
      </c>
      <c r="E2" s="8"/>
      <c r="F2" s="85" t="s">
        <v>36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11" t="s">
        <v>70</v>
      </c>
      <c r="B3" s="106" t="s">
        <v>84</v>
      </c>
      <c r="C3" s="106" t="s">
        <v>79</v>
      </c>
      <c r="D3" s="65" t="str">
        <f>F17</f>
        <v>Kista Vasalund T. 1</v>
      </c>
      <c r="E3" s="19" t="s">
        <v>1</v>
      </c>
      <c r="F3" s="27" t="str">
        <f>F19</f>
        <v>Ekerö IK S.</v>
      </c>
      <c r="G3" s="44" t="s">
        <v>0</v>
      </c>
      <c r="H3" s="24" t="s">
        <v>1</v>
      </c>
      <c r="I3" s="45" t="s">
        <v>0</v>
      </c>
      <c r="J3" s="20"/>
      <c r="K3" s="64" t="str">
        <f>$K$16</f>
        <v>Kista Vasalund T. 1</v>
      </c>
      <c r="L3" s="103">
        <f>SUM($L$20)</f>
        <v>0</v>
      </c>
      <c r="M3" s="103">
        <f>SUM($M$20)</f>
        <v>0</v>
      </c>
      <c r="N3" s="103">
        <f>SUM($N$20)</f>
        <v>0</v>
      </c>
      <c r="O3" s="103">
        <f>SUM($O$20)</f>
        <v>0</v>
      </c>
      <c r="P3" s="64" t="s">
        <v>0</v>
      </c>
      <c r="Q3" s="96">
        <f>SUM($Q$20)</f>
        <v>0</v>
      </c>
      <c r="R3" s="64" t="s">
        <v>1</v>
      </c>
      <c r="S3" s="86">
        <f>SUM($S$20)</f>
        <v>0</v>
      </c>
      <c r="T3" s="73">
        <f>SUM($X$20)</f>
        <v>0</v>
      </c>
      <c r="U3" s="64"/>
      <c r="V3" s="64"/>
      <c r="W3" s="64"/>
      <c r="X3" s="74">
        <f>SUM(Q3-S3)</f>
        <v>0</v>
      </c>
    </row>
    <row r="4" spans="1:24" ht="12.75">
      <c r="A4" s="111" t="s">
        <v>70</v>
      </c>
      <c r="B4" s="106" t="s">
        <v>86</v>
      </c>
      <c r="C4" s="106" t="s">
        <v>79</v>
      </c>
      <c r="D4" s="65" t="str">
        <f>F21</f>
        <v>AIK 4</v>
      </c>
      <c r="E4" s="19" t="s">
        <v>1</v>
      </c>
      <c r="F4" s="27" t="str">
        <f>F23</f>
        <v>Tyresö Björnarna</v>
      </c>
      <c r="G4" s="44" t="s">
        <v>0</v>
      </c>
      <c r="H4" s="24" t="s">
        <v>1</v>
      </c>
      <c r="I4" s="45" t="s">
        <v>0</v>
      </c>
      <c r="J4" s="20"/>
      <c r="K4" s="62" t="str">
        <f>$K$37</f>
        <v>Tyresö Björnarna</v>
      </c>
      <c r="L4" s="103">
        <f>SUM($L$41)</f>
        <v>0</v>
      </c>
      <c r="M4" s="103">
        <f>SUM($M$41)</f>
        <v>0</v>
      </c>
      <c r="N4" s="103">
        <f>SUM($N$41)</f>
        <v>0</v>
      </c>
      <c r="O4" s="103">
        <f>SUM($O$41)</f>
        <v>0</v>
      </c>
      <c r="P4" s="64"/>
      <c r="Q4" s="96">
        <f>SUM($Q$41)</f>
        <v>0</v>
      </c>
      <c r="R4" s="64" t="s">
        <v>1</v>
      </c>
      <c r="S4" s="86">
        <f>SUM($S$41)</f>
        <v>0</v>
      </c>
      <c r="T4" s="73">
        <f>SUM($X$41)</f>
        <v>0</v>
      </c>
      <c r="U4" s="64"/>
      <c r="V4" s="62"/>
      <c r="W4" s="62"/>
      <c r="X4" s="74">
        <f>SUM(Q4-S4)</f>
        <v>0</v>
      </c>
    </row>
    <row r="5" spans="1:24" ht="12.75">
      <c r="A5" s="106"/>
      <c r="B5" s="106"/>
      <c r="C5" s="106"/>
      <c r="D5" s="65"/>
      <c r="E5" s="19"/>
      <c r="F5" s="27"/>
      <c r="G5" s="25"/>
      <c r="H5" s="24"/>
      <c r="I5" s="26"/>
      <c r="J5" s="20"/>
      <c r="K5" s="62" t="str">
        <f>$K$23</f>
        <v>Ekerö IK S.</v>
      </c>
      <c r="L5" s="103">
        <f>SUM($L$27)</f>
        <v>0</v>
      </c>
      <c r="M5" s="103">
        <f>SUM($M$27)</f>
        <v>0</v>
      </c>
      <c r="N5" s="103">
        <f>SUM($N$27)</f>
        <v>0</v>
      </c>
      <c r="O5" s="103">
        <f>SUM($O$27)</f>
        <v>0</v>
      </c>
      <c r="P5" s="64"/>
      <c r="Q5" s="96">
        <f>SUM($Q$27)</f>
        <v>0</v>
      </c>
      <c r="R5" s="64" t="s">
        <v>1</v>
      </c>
      <c r="S5" s="86">
        <f>SUM($S$27)</f>
        <v>0</v>
      </c>
      <c r="T5" s="73">
        <f>SUM($X$27)</f>
        <v>0</v>
      </c>
      <c r="U5" s="64"/>
      <c r="V5" s="62"/>
      <c r="W5" s="62"/>
      <c r="X5" s="74">
        <f>SUM(Q5-S5)</f>
        <v>0</v>
      </c>
    </row>
    <row r="6" spans="1:24" ht="12.75">
      <c r="A6" s="106"/>
      <c r="B6" s="106"/>
      <c r="C6" s="107"/>
      <c r="D6" s="66"/>
      <c r="E6" s="19"/>
      <c r="F6" s="20"/>
      <c r="G6" s="25"/>
      <c r="H6" s="24" t="s">
        <v>0</v>
      </c>
      <c r="I6" s="26"/>
      <c r="J6" s="20"/>
      <c r="K6" s="62" t="str">
        <f>$K$30</f>
        <v>AIK 4</v>
      </c>
      <c r="L6" s="103">
        <f>SUM($L$34)</f>
        <v>0</v>
      </c>
      <c r="M6" s="103">
        <f>SUM($M$34)</f>
        <v>0</v>
      </c>
      <c r="N6" s="103">
        <f>SUM($N$34)</f>
        <v>0</v>
      </c>
      <c r="O6" s="103">
        <f>SUM($O$34)</f>
        <v>0</v>
      </c>
      <c r="P6" s="64"/>
      <c r="Q6" s="96">
        <f>SUM($Q$34)</f>
        <v>0</v>
      </c>
      <c r="R6" s="64" t="s">
        <v>1</v>
      </c>
      <c r="S6" s="86">
        <f>SUM($S$34)</f>
        <v>0</v>
      </c>
      <c r="T6" s="73">
        <f>SUM($X$34)</f>
        <v>0</v>
      </c>
      <c r="U6" s="64"/>
      <c r="V6" s="64"/>
      <c r="W6" s="64"/>
      <c r="X6" s="74">
        <f>SUM(Q6-S6)</f>
        <v>0</v>
      </c>
    </row>
    <row r="7" spans="1:24" ht="12.75">
      <c r="A7" s="111" t="s">
        <v>70</v>
      </c>
      <c r="B7" s="106" t="s">
        <v>85</v>
      </c>
      <c r="C7" s="106" t="s">
        <v>75</v>
      </c>
      <c r="D7" s="65" t="str">
        <f>D4</f>
        <v>AIK 4</v>
      </c>
      <c r="E7" s="19" t="s">
        <v>1</v>
      </c>
      <c r="F7" s="27" t="str">
        <f>F19</f>
        <v>Ekerö IK S.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11" t="s">
        <v>70</v>
      </c>
      <c r="B8" s="106" t="s">
        <v>85</v>
      </c>
      <c r="C8" s="106" t="s">
        <v>76</v>
      </c>
      <c r="D8" s="65" t="str">
        <f>F23</f>
        <v>Tyresö Björnarna</v>
      </c>
      <c r="E8" s="31" t="s">
        <v>1</v>
      </c>
      <c r="F8" s="27" t="str">
        <f>F17</f>
        <v>Kista Vasalund T. 1</v>
      </c>
      <c r="G8" s="44" t="s">
        <v>0</v>
      </c>
      <c r="H8" s="24" t="s">
        <v>1</v>
      </c>
      <c r="I8" s="45" t="s">
        <v>0</v>
      </c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06"/>
      <c r="B9" s="106"/>
      <c r="C9" s="106"/>
      <c r="D9" s="65"/>
      <c r="E9" s="31"/>
      <c r="F9" s="27"/>
      <c r="G9" s="25"/>
      <c r="H9" s="24"/>
      <c r="I9" s="26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06"/>
      <c r="B10" s="106"/>
      <c r="C10" s="107"/>
      <c r="D10" s="66"/>
      <c r="E10" s="19"/>
      <c r="F10" s="20"/>
      <c r="G10" s="25"/>
      <c r="H10" s="24"/>
      <c r="I10" s="26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11" t="s">
        <v>70</v>
      </c>
      <c r="B11" s="106" t="s">
        <v>78</v>
      </c>
      <c r="C11" s="106" t="s">
        <v>81</v>
      </c>
      <c r="D11" s="65" t="str">
        <f>F19</f>
        <v>Ekerö IK S.</v>
      </c>
      <c r="E11" s="19" t="s">
        <v>1</v>
      </c>
      <c r="F11" s="27" t="str">
        <f>F23</f>
        <v>Tyresö Björnarna</v>
      </c>
      <c r="G11" s="44" t="s">
        <v>0</v>
      </c>
      <c r="H11" s="24" t="s">
        <v>1</v>
      </c>
      <c r="I11" s="45" t="s">
        <v>0</v>
      </c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11" t="s">
        <v>70</v>
      </c>
      <c r="B12" s="106" t="s">
        <v>78</v>
      </c>
      <c r="C12" s="106" t="s">
        <v>82</v>
      </c>
      <c r="D12" s="66" t="str">
        <f>F17</f>
        <v>Kista Vasalund T. 1</v>
      </c>
      <c r="E12" s="19" t="s">
        <v>1</v>
      </c>
      <c r="F12" s="27" t="str">
        <f>F21</f>
        <v>AIK 4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05"/>
      <c r="B13" s="105"/>
      <c r="C13" s="105"/>
      <c r="D13" s="20"/>
      <c r="E13" s="19"/>
      <c r="F13" s="27"/>
      <c r="G13" s="60"/>
      <c r="H13" s="24"/>
      <c r="I13" s="61"/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3.5" thickBot="1">
      <c r="A14" s="104" t="s">
        <v>41</v>
      </c>
      <c r="B14" s="54"/>
      <c r="C14" s="54"/>
      <c r="D14" s="54"/>
      <c r="E14" s="55"/>
      <c r="F14" s="54"/>
      <c r="G14" s="56"/>
      <c r="H14" s="57"/>
      <c r="I14" s="58"/>
      <c r="J14" s="54"/>
      <c r="K14" s="54"/>
      <c r="L14" s="54"/>
      <c r="M14" s="54"/>
      <c r="N14" s="54"/>
      <c r="O14" s="54"/>
      <c r="P14" s="54"/>
      <c r="Q14" s="97"/>
      <c r="R14" s="54"/>
      <c r="S14" s="88"/>
      <c r="T14" s="54"/>
      <c r="U14" s="54"/>
      <c r="V14" s="54"/>
      <c r="W14" s="54"/>
      <c r="X14" s="59"/>
    </row>
    <row r="16" spans="4:24" ht="12.75">
      <c r="D16" s="42" t="s">
        <v>18</v>
      </c>
      <c r="F16" s="43" t="s">
        <v>20</v>
      </c>
      <c r="K16" s="70" t="str">
        <f>D3</f>
        <v>Kista Vasalund T. 1</v>
      </c>
      <c r="L16" s="70" t="s">
        <v>7</v>
      </c>
      <c r="M16" s="70" t="s">
        <v>2</v>
      </c>
      <c r="N16" s="70" t="s">
        <v>3</v>
      </c>
      <c r="O16" s="70" t="s">
        <v>4</v>
      </c>
      <c r="P16" s="70"/>
      <c r="Q16" s="98" t="s">
        <v>5</v>
      </c>
      <c r="R16" s="70" t="s">
        <v>1</v>
      </c>
      <c r="S16" s="89" t="s">
        <v>1</v>
      </c>
      <c r="T16" s="70" t="s">
        <v>8</v>
      </c>
      <c r="U16" s="70" t="s">
        <v>9</v>
      </c>
      <c r="V16" s="70" t="s">
        <v>10</v>
      </c>
      <c r="W16" s="70"/>
      <c r="X16" s="71" t="s">
        <v>6</v>
      </c>
    </row>
    <row r="17" spans="4:24" ht="14.25">
      <c r="D17" s="42" t="s">
        <v>17</v>
      </c>
      <c r="E17" s="2" t="s">
        <v>19</v>
      </c>
      <c r="F17" s="108" t="s">
        <v>52</v>
      </c>
      <c r="K17" s="20" t="str">
        <f>F3</f>
        <v>Ekerö IK S.</v>
      </c>
      <c r="L17" s="32">
        <f>IF(G3=" ",0,1)</f>
        <v>0</v>
      </c>
      <c r="M17" s="33">
        <f>IF(G3&gt;I3,1,0)</f>
        <v>0</v>
      </c>
      <c r="N17" s="32">
        <f>IF(AND(G3=I3,NOT(G3=" ")),1,0)</f>
        <v>0</v>
      </c>
      <c r="O17" s="33">
        <f>IF(I3&gt;G3,1,0)</f>
        <v>0</v>
      </c>
      <c r="P17" s="33"/>
      <c r="Q17" s="99">
        <f>SUM(G3)</f>
        <v>0</v>
      </c>
      <c r="R17" s="34" t="s">
        <v>1</v>
      </c>
      <c r="S17" s="90">
        <f>SUM(I3)</f>
        <v>0</v>
      </c>
      <c r="T17" s="35">
        <f>IF(M17=1,3,0)</f>
        <v>0</v>
      </c>
      <c r="U17" s="35">
        <f>IF(N17=1,1,0)</f>
        <v>0</v>
      </c>
      <c r="V17" s="35">
        <f>IF(O17=1,0,0)</f>
        <v>0</v>
      </c>
      <c r="W17" s="36"/>
      <c r="X17" s="75">
        <f>SUM(T17:V17)</f>
        <v>0</v>
      </c>
    </row>
    <row r="18" spans="4:24" ht="12.75">
      <c r="D18" s="42"/>
      <c r="K18" s="20" t="str">
        <f>F4</f>
        <v>Tyresö Björnarna</v>
      </c>
      <c r="L18" s="32">
        <f>IF(G8=" ",0,1)</f>
        <v>0</v>
      </c>
      <c r="M18" s="33">
        <f>IF(I8&gt;G8,1,0)</f>
        <v>0</v>
      </c>
      <c r="N18" s="32">
        <f>IF(AND(G8=I8,NOT(G8=" ")),1,0)</f>
        <v>0</v>
      </c>
      <c r="O18" s="33">
        <f>IF(G8&gt;I8,1,0)</f>
        <v>0</v>
      </c>
      <c r="P18" s="33"/>
      <c r="Q18" s="99">
        <f>SUM(I8)</f>
        <v>0</v>
      </c>
      <c r="R18" s="34" t="s">
        <v>1</v>
      </c>
      <c r="S18" s="90">
        <f>SUM(G8)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4.25">
      <c r="D19" s="42" t="s">
        <v>16</v>
      </c>
      <c r="E19" s="2" t="s">
        <v>19</v>
      </c>
      <c r="F19" s="108" t="s">
        <v>53</v>
      </c>
      <c r="K19" s="23" t="str">
        <f>D4</f>
        <v>AIK 4</v>
      </c>
      <c r="L19" s="37">
        <f>IF(G12=" ",0,1)</f>
        <v>0</v>
      </c>
      <c r="M19" s="38">
        <f>IF(G12&gt;I12,1,0)</f>
        <v>0</v>
      </c>
      <c r="N19" s="37">
        <f>IF(AND(G12=I12,NOT(G12=" ")),1,0)</f>
        <v>0</v>
      </c>
      <c r="O19" s="38">
        <f>IF(I12&gt;G12,1,0)</f>
        <v>0</v>
      </c>
      <c r="P19" s="38"/>
      <c r="Q19" s="100">
        <f>SUM(G12)</f>
        <v>0</v>
      </c>
      <c r="R19" s="39" t="s">
        <v>1</v>
      </c>
      <c r="S19" s="91">
        <f>SUM(I12)</f>
        <v>0</v>
      </c>
      <c r="T19" s="40">
        <f>IF(M19=1,3,0)</f>
        <v>0</v>
      </c>
      <c r="U19" s="40">
        <f>IF(N19=1,1,0)</f>
        <v>0</v>
      </c>
      <c r="V19" s="40">
        <f>IF(O19=1,0,0)</f>
        <v>0</v>
      </c>
      <c r="W19" s="41"/>
      <c r="X19" s="76">
        <f>SUM(T19:V19)</f>
        <v>0</v>
      </c>
    </row>
    <row r="20" spans="4:24" ht="12.75">
      <c r="D20" s="42"/>
      <c r="F20" s="3"/>
      <c r="K20" s="67" t="s">
        <v>11</v>
      </c>
      <c r="L20" s="68">
        <f>SUM(L17:L19)</f>
        <v>0</v>
      </c>
      <c r="M20" s="68">
        <f>SUM(M17:M19)</f>
        <v>0</v>
      </c>
      <c r="N20" s="68">
        <f>SUM(N17:N19)</f>
        <v>0</v>
      </c>
      <c r="O20" s="68">
        <f>SUM(O17:O19)</f>
        <v>0</v>
      </c>
      <c r="P20" s="68"/>
      <c r="Q20" s="101">
        <f>SUM(Q17:Q19)</f>
        <v>0</v>
      </c>
      <c r="R20" s="67" t="s">
        <v>1</v>
      </c>
      <c r="S20" s="92">
        <f>SUM(S17:S19)</f>
        <v>0</v>
      </c>
      <c r="T20" s="67"/>
      <c r="U20" s="67"/>
      <c r="V20" s="67"/>
      <c r="W20" s="67"/>
      <c r="X20" s="69">
        <f>SUM(X17:X19)</f>
        <v>0</v>
      </c>
    </row>
    <row r="21" spans="4:6" ht="14.25">
      <c r="D21" s="42" t="s">
        <v>14</v>
      </c>
      <c r="E21" s="2" t="s">
        <v>19</v>
      </c>
      <c r="F21" s="108" t="s">
        <v>54</v>
      </c>
    </row>
    <row r="22" spans="4:6" ht="12.75">
      <c r="D22" s="42"/>
      <c r="F22" s="3"/>
    </row>
    <row r="23" spans="4:24" ht="14.25">
      <c r="D23" s="42" t="s">
        <v>15</v>
      </c>
      <c r="E23" s="2" t="s">
        <v>19</v>
      </c>
      <c r="F23" s="108" t="s">
        <v>55</v>
      </c>
      <c r="K23" s="70" t="str">
        <f>F3</f>
        <v>Ekerö IK S.</v>
      </c>
      <c r="L23" s="70" t="s">
        <v>7</v>
      </c>
      <c r="M23" s="70" t="s">
        <v>2</v>
      </c>
      <c r="N23" s="70" t="s">
        <v>3</v>
      </c>
      <c r="O23" s="70" t="s">
        <v>4</v>
      </c>
      <c r="P23" s="70"/>
      <c r="Q23" s="98" t="s">
        <v>5</v>
      </c>
      <c r="R23" s="70" t="s">
        <v>1</v>
      </c>
      <c r="S23" s="89" t="s">
        <v>1</v>
      </c>
      <c r="T23" s="70" t="s">
        <v>8</v>
      </c>
      <c r="U23" s="70" t="s">
        <v>9</v>
      </c>
      <c r="V23" s="70" t="s">
        <v>10</v>
      </c>
      <c r="W23" s="70"/>
      <c r="X23" s="71" t="s">
        <v>6</v>
      </c>
    </row>
    <row r="24" spans="11:24" ht="12.75">
      <c r="K24" s="20" t="str">
        <f>D3</f>
        <v>Kista Vasalund T. 1</v>
      </c>
      <c r="L24" s="17">
        <f>IF(I3=" ",0,1)</f>
        <v>0</v>
      </c>
      <c r="M24" s="18">
        <f>IF(I3&gt;G3,1,0)</f>
        <v>0</v>
      </c>
      <c r="N24" s="17">
        <f>IF(AND(G3=I3,NOT(G3=" ")),1,0)</f>
        <v>0</v>
      </c>
      <c r="O24" s="18">
        <f>IF(G3&gt;I3,1,0)</f>
        <v>0</v>
      </c>
      <c r="P24" s="18"/>
      <c r="Q24" s="66">
        <f>SUM(I3)</f>
        <v>0</v>
      </c>
      <c r="R24" s="24" t="s">
        <v>1</v>
      </c>
      <c r="S24" s="87">
        <f>SUM(G3)</f>
        <v>0</v>
      </c>
      <c r="T24" s="18">
        <f>IF(M24=1,3,0)</f>
        <v>0</v>
      </c>
      <c r="U24" s="20">
        <f>IF(N24=1,1,0)</f>
        <v>0</v>
      </c>
      <c r="V24" s="20">
        <f>IF(O24=1,0,0)</f>
        <v>0</v>
      </c>
      <c r="W24" s="20"/>
      <c r="X24" s="19">
        <f>SUM(T24:V24)</f>
        <v>0</v>
      </c>
    </row>
    <row r="25" spans="4:24" ht="12.75">
      <c r="D25" s="42" t="s">
        <v>30</v>
      </c>
      <c r="E25" s="2" t="s">
        <v>19</v>
      </c>
      <c r="F25" s="45" t="s">
        <v>56</v>
      </c>
      <c r="K25" s="20" t="str">
        <f>D4</f>
        <v>AIK 4</v>
      </c>
      <c r="L25" s="17">
        <f>IF(I7=" ",0,1)</f>
        <v>0</v>
      </c>
      <c r="M25" s="18">
        <f>IF(I7&gt;G7,1,0)</f>
        <v>0</v>
      </c>
      <c r="N25" s="17">
        <f>IF(AND(G7=I7,NOT(G7=" ")),1,0)</f>
        <v>0</v>
      </c>
      <c r="O25" s="18">
        <f>IF(G7&gt;I7,1,0)</f>
        <v>0</v>
      </c>
      <c r="P25" s="18"/>
      <c r="Q25" s="66">
        <f>SUM(I7)</f>
        <v>0</v>
      </c>
      <c r="R25" s="24" t="s">
        <v>1</v>
      </c>
      <c r="S25" s="87">
        <f>SUM(G7)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/>
      <c r="F26" s="5"/>
      <c r="K26" s="23" t="str">
        <f>F4</f>
        <v>Tyresö Björnarna</v>
      </c>
      <c r="L26" s="21">
        <f>IF(G11=" ",0,1)</f>
        <v>0</v>
      </c>
      <c r="M26" s="22">
        <f>IF(G11&gt;I11,1,0)</f>
        <v>0</v>
      </c>
      <c r="N26" s="21">
        <f>IF(AND(G11=I11,NOT(G11=" ")),1,0)</f>
        <v>0</v>
      </c>
      <c r="O26" s="22">
        <f>IF(I11&gt;G11,1,0)</f>
        <v>0</v>
      </c>
      <c r="P26" s="22"/>
      <c r="Q26" s="102">
        <f>SUM(G11)</f>
        <v>0</v>
      </c>
      <c r="R26" s="15" t="s">
        <v>1</v>
      </c>
      <c r="S26" s="93">
        <f>SUM(I11)</f>
        <v>0</v>
      </c>
      <c r="T26" s="22">
        <f>IF(M26=1,3,0)</f>
        <v>0</v>
      </c>
      <c r="U26" s="23">
        <f>IF(N26=1,1,0)</f>
        <v>0</v>
      </c>
      <c r="V26" s="23">
        <f>IF(O26=1,0,0)</f>
        <v>0</v>
      </c>
      <c r="W26" s="23"/>
      <c r="X26" s="16">
        <f>SUM(T26:V26)</f>
        <v>0</v>
      </c>
    </row>
    <row r="27" spans="4:24" ht="12.75">
      <c r="D27" s="42" t="s">
        <v>31</v>
      </c>
      <c r="E27" s="2" t="s">
        <v>19</v>
      </c>
      <c r="F27" s="45" t="s">
        <v>0</v>
      </c>
      <c r="K27" s="67" t="s">
        <v>11</v>
      </c>
      <c r="L27" s="68">
        <f>SUM(L24:L26)</f>
        <v>0</v>
      </c>
      <c r="M27" s="68">
        <f>SUM(M24:M26)</f>
        <v>0</v>
      </c>
      <c r="N27" s="68">
        <f>SUM(N24:N26)</f>
        <v>0</v>
      </c>
      <c r="O27" s="68">
        <f>SUM(O24:O26)</f>
        <v>0</v>
      </c>
      <c r="P27" s="68"/>
      <c r="Q27" s="101">
        <f>SUM(Q24:Q26)</f>
        <v>0</v>
      </c>
      <c r="R27" s="67" t="s">
        <v>1</v>
      </c>
      <c r="S27" s="92">
        <f>SUM(S24:S26)</f>
        <v>0</v>
      </c>
      <c r="T27" s="67"/>
      <c r="U27" s="67"/>
      <c r="V27" s="67"/>
      <c r="W27" s="67"/>
      <c r="X27" s="69">
        <f>SUM(X24:X26)</f>
        <v>0</v>
      </c>
    </row>
    <row r="28" spans="4:6" ht="12.75">
      <c r="D28" s="42"/>
      <c r="F28" s="5"/>
    </row>
    <row r="29" spans="4:6" ht="12.75">
      <c r="D29" s="42" t="s">
        <v>32</v>
      </c>
      <c r="E29" s="2" t="s">
        <v>19</v>
      </c>
      <c r="F29" s="45" t="s">
        <v>0</v>
      </c>
    </row>
    <row r="30" spans="11:24" ht="12.75">
      <c r="K30" s="70" t="str">
        <f>D4</f>
        <v>AIK 4</v>
      </c>
      <c r="L30" s="70" t="s">
        <v>7</v>
      </c>
      <c r="M30" s="70" t="s">
        <v>2</v>
      </c>
      <c r="N30" s="70" t="s">
        <v>3</v>
      </c>
      <c r="O30" s="70" t="s">
        <v>4</v>
      </c>
      <c r="P30" s="70"/>
      <c r="Q30" s="98" t="s">
        <v>5</v>
      </c>
      <c r="R30" s="70" t="s">
        <v>1</v>
      </c>
      <c r="S30" s="89" t="s">
        <v>1</v>
      </c>
      <c r="T30" s="70" t="s">
        <v>8</v>
      </c>
      <c r="U30" s="70" t="s">
        <v>9</v>
      </c>
      <c r="V30" s="70" t="s">
        <v>10</v>
      </c>
      <c r="W30" s="70"/>
      <c r="X30" s="71" t="s">
        <v>6</v>
      </c>
    </row>
    <row r="31" spans="4:24" ht="12.75">
      <c r="D31" s="42" t="s">
        <v>0</v>
      </c>
      <c r="E31" s="46" t="s">
        <v>0</v>
      </c>
      <c r="F31" s="43" t="s">
        <v>21</v>
      </c>
      <c r="K31" s="20" t="str">
        <f>F4</f>
        <v>Tyresö Björnarna</v>
      </c>
      <c r="L31" s="17">
        <f>IF(G4=" ",0,1)</f>
        <v>0</v>
      </c>
      <c r="M31" s="18">
        <f>IF(G4&gt;I4,1,0)</f>
        <v>0</v>
      </c>
      <c r="N31" s="17">
        <f>IF(AND(G4=I4,NOT(G4=" ")),1,0)</f>
        <v>0</v>
      </c>
      <c r="O31" s="18">
        <f>IF(I4&gt;G4,1,0)</f>
        <v>0</v>
      </c>
      <c r="P31" s="18"/>
      <c r="Q31" s="66">
        <f>SUM(G4)</f>
        <v>0</v>
      </c>
      <c r="R31" s="24" t="s">
        <v>1</v>
      </c>
      <c r="S31" s="87">
        <f>SUM(I4)</f>
        <v>0</v>
      </c>
      <c r="T31" s="18">
        <f>IF(M31=1,3,0)</f>
        <v>0</v>
      </c>
      <c r="U31" s="20">
        <f>IF(N31=1,1,0)</f>
        <v>0</v>
      </c>
      <c r="V31" s="20">
        <f>IF(O31=1,0,0)</f>
        <v>0</v>
      </c>
      <c r="W31" s="20"/>
      <c r="X31" s="19">
        <f>SUM(T31:V31)</f>
        <v>0</v>
      </c>
    </row>
    <row r="32" spans="4:24" ht="12.75">
      <c r="D32" s="43"/>
      <c r="E32" s="46"/>
      <c r="F32" s="43"/>
      <c r="K32" s="20" t="str">
        <f>F3</f>
        <v>Ekerö IK S.</v>
      </c>
      <c r="L32" s="17">
        <f>IF(G7=" ",0,1)</f>
        <v>0</v>
      </c>
      <c r="M32" s="18">
        <f>IF(G7&gt;I7,1,0)</f>
        <v>0</v>
      </c>
      <c r="N32" s="17">
        <f>IF(AND(G7=I7,NOT(G7=" ")),1,0)</f>
        <v>0</v>
      </c>
      <c r="O32" s="18">
        <f>IF(I7&gt;G7,1,0)</f>
        <v>0</v>
      </c>
      <c r="P32" s="18"/>
      <c r="Q32" s="66">
        <f>SUM(G7)</f>
        <v>0</v>
      </c>
      <c r="R32" s="24" t="s">
        <v>1</v>
      </c>
      <c r="S32" s="87">
        <f>SUM(I7)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83" t="s">
        <v>34</v>
      </c>
      <c r="E33" s="81"/>
      <c r="F33" s="82"/>
      <c r="K33" s="23" t="str">
        <f>D3</f>
        <v>Kista Vasalund T. 1</v>
      </c>
      <c r="L33" s="21">
        <f>IF(I12=" ",0,1)</f>
        <v>0</v>
      </c>
      <c r="M33" s="22">
        <f>IF(I12&gt;G12,1,0)</f>
        <v>0</v>
      </c>
      <c r="N33" s="21">
        <f>IF(AND(G12=I12,NOT(G12=" ")),1,0)</f>
        <v>0</v>
      </c>
      <c r="O33" s="22">
        <f>IF(G12&gt;I12,1,0)</f>
        <v>0</v>
      </c>
      <c r="P33" s="22"/>
      <c r="Q33" s="102">
        <f>SUM(I12)</f>
        <v>0</v>
      </c>
      <c r="R33" s="15" t="s">
        <v>1</v>
      </c>
      <c r="S33" s="93">
        <f>SUM(G12)</f>
        <v>0</v>
      </c>
      <c r="T33" s="22">
        <f>IF(M33=1,3,0)</f>
        <v>0</v>
      </c>
      <c r="U33" s="23">
        <f>IF(N33=1,1,0)</f>
        <v>0</v>
      </c>
      <c r="V33" s="23">
        <f>IF(O33=1,0,0)</f>
        <v>0</v>
      </c>
      <c r="W33" s="23"/>
      <c r="X33" s="16">
        <f>SUM(T33:V33)</f>
        <v>0</v>
      </c>
    </row>
    <row r="34" spans="11:24" ht="12.75">
      <c r="K34" s="67" t="s">
        <v>11</v>
      </c>
      <c r="L34" s="68">
        <f>SUM(L31:L33)</f>
        <v>0</v>
      </c>
      <c r="M34" s="68">
        <f>SUM(M31:M33)</f>
        <v>0</v>
      </c>
      <c r="N34" s="68">
        <f>SUM(N31:N33)</f>
        <v>0</v>
      </c>
      <c r="O34" s="68">
        <f>SUM(O31:O33)</f>
        <v>0</v>
      </c>
      <c r="P34" s="68"/>
      <c r="Q34" s="101">
        <f>SUM(Q31:Q33)</f>
        <v>0</v>
      </c>
      <c r="R34" s="67" t="s">
        <v>1</v>
      </c>
      <c r="S34" s="92">
        <f>SUM(S31:S33)</f>
        <v>0</v>
      </c>
      <c r="T34" s="67"/>
      <c r="U34" s="67"/>
      <c r="V34" s="67"/>
      <c r="W34" s="67"/>
      <c r="X34" s="69">
        <f>SUM(X31:X33)</f>
        <v>0</v>
      </c>
    </row>
    <row r="35" spans="4:6" ht="12.75">
      <c r="D35" s="42" t="s">
        <v>22</v>
      </c>
      <c r="E35" s="46" t="s">
        <v>19</v>
      </c>
      <c r="F35" s="43" t="s">
        <v>23</v>
      </c>
    </row>
    <row r="36" spans="4:6" ht="12.75">
      <c r="D36" s="43"/>
      <c r="E36" s="46"/>
      <c r="F36" s="43" t="s">
        <v>24</v>
      </c>
    </row>
    <row r="37" spans="4:24" ht="12.75">
      <c r="D37" s="43"/>
      <c r="E37" s="46"/>
      <c r="F37" s="43" t="s">
        <v>25</v>
      </c>
      <c r="K37" s="70" t="str">
        <f>F4</f>
        <v>Tyresö Björnarna</v>
      </c>
      <c r="L37" s="70" t="s">
        <v>7</v>
      </c>
      <c r="M37" s="70" t="s">
        <v>2</v>
      </c>
      <c r="N37" s="70" t="s">
        <v>3</v>
      </c>
      <c r="O37" s="70" t="s">
        <v>4</v>
      </c>
      <c r="P37" s="70"/>
      <c r="Q37" s="98" t="s">
        <v>5</v>
      </c>
      <c r="R37" s="70" t="s">
        <v>1</v>
      </c>
      <c r="S37" s="89" t="s">
        <v>1</v>
      </c>
      <c r="T37" s="70" t="s">
        <v>8</v>
      </c>
      <c r="U37" s="70" t="s">
        <v>9</v>
      </c>
      <c r="V37" s="70" t="s">
        <v>10</v>
      </c>
      <c r="W37" s="70"/>
      <c r="X37" s="71" t="s">
        <v>6</v>
      </c>
    </row>
    <row r="38" spans="11:24" ht="12.75">
      <c r="K38" s="20" t="str">
        <f>D4</f>
        <v>AIK 4</v>
      </c>
      <c r="L38" s="17">
        <f>IF(I4=" ",0,1)</f>
        <v>0</v>
      </c>
      <c r="M38" s="18">
        <f>IF(I4&gt;G4,1,0)</f>
        <v>0</v>
      </c>
      <c r="N38" s="17">
        <f>IF(AND(G4=I4,NOT(G4=" ")),1,0)</f>
        <v>0</v>
      </c>
      <c r="O38" s="18">
        <f>IF(G4&gt;I4,1,0)</f>
        <v>0</v>
      </c>
      <c r="P38" s="18"/>
      <c r="Q38" s="66">
        <f>SUM(I4)</f>
        <v>0</v>
      </c>
      <c r="R38" s="24" t="s">
        <v>1</v>
      </c>
      <c r="S38" s="87">
        <f>SUM(G4)</f>
        <v>0</v>
      </c>
      <c r="T38" s="18">
        <f>IF(M38=1,3,0)</f>
        <v>0</v>
      </c>
      <c r="U38" s="20">
        <f>IF(N38=1,1,0)</f>
        <v>0</v>
      </c>
      <c r="V38" s="20">
        <f>IF(O38=1,0,0)</f>
        <v>0</v>
      </c>
      <c r="W38" s="20"/>
      <c r="X38" s="19">
        <f>SUM(T38:V38)</f>
        <v>0</v>
      </c>
    </row>
    <row r="39" spans="4:24" ht="12.75">
      <c r="D39" s="42" t="s">
        <v>26</v>
      </c>
      <c r="E39" s="2" t="s">
        <v>19</v>
      </c>
      <c r="F39" s="43" t="s">
        <v>27</v>
      </c>
      <c r="K39" s="20" t="str">
        <f>D3</f>
        <v>Kista Vasalund T. 1</v>
      </c>
      <c r="L39" s="17">
        <f>IF(G8=" ",0,1)</f>
        <v>0</v>
      </c>
      <c r="M39" s="18">
        <f>IF(G8&gt;I8,1,0)</f>
        <v>0</v>
      </c>
      <c r="N39" s="17">
        <f>IF(AND(G8=I8,NOT(G8=" ")),1,0)</f>
        <v>0</v>
      </c>
      <c r="O39" s="18">
        <f>IF(I8&gt;G8,1,0)</f>
        <v>0</v>
      </c>
      <c r="P39" s="18"/>
      <c r="Q39" s="66">
        <f>SUM(G8)</f>
        <v>0</v>
      </c>
      <c r="R39" s="24" t="s">
        <v>1</v>
      </c>
      <c r="S39" s="87">
        <f>SUM(I8)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11:24" ht="12.75">
      <c r="K40" s="23" t="str">
        <f>F3</f>
        <v>Ekerö IK S.</v>
      </c>
      <c r="L40" s="21">
        <f>IF(I11=" ",0,1)</f>
        <v>0</v>
      </c>
      <c r="M40" s="22">
        <f>IF(I11&gt;G11,1,0)</f>
        <v>0</v>
      </c>
      <c r="N40" s="21">
        <f>IF(AND(G11=I11,NOT(G11=" ")),1,0)</f>
        <v>0</v>
      </c>
      <c r="O40" s="22">
        <f>IF(G11&gt;I11,1,0)</f>
        <v>0</v>
      </c>
      <c r="P40" s="22"/>
      <c r="Q40" s="102">
        <f>SUM(I11)</f>
        <v>0</v>
      </c>
      <c r="R40" s="15" t="s">
        <v>1</v>
      </c>
      <c r="S40" s="93">
        <f>SUM(G11)</f>
        <v>0</v>
      </c>
      <c r="T40" s="22">
        <f>IF(M40=1,3,0)</f>
        <v>0</v>
      </c>
      <c r="U40" s="23">
        <f>IF(N40=1,1,0)</f>
        <v>0</v>
      </c>
      <c r="V40" s="23">
        <f>IF(O40=1,0,0)</f>
        <v>0</v>
      </c>
      <c r="W40" s="23"/>
      <c r="X40" s="16">
        <f>SUM(T40:V40)</f>
        <v>0</v>
      </c>
    </row>
    <row r="41" spans="4:24" ht="12.75">
      <c r="D41" s="79" t="s">
        <v>28</v>
      </c>
      <c r="E41" s="2" t="s">
        <v>19</v>
      </c>
      <c r="F41" s="43" t="s">
        <v>29</v>
      </c>
      <c r="K41" s="67" t="s">
        <v>11</v>
      </c>
      <c r="L41" s="68">
        <f>SUM(L38:L40)</f>
        <v>0</v>
      </c>
      <c r="M41" s="68">
        <f>SUM(M38:M40)</f>
        <v>0</v>
      </c>
      <c r="N41" s="68">
        <f>SUM(N38:N40)</f>
        <v>0</v>
      </c>
      <c r="O41" s="68">
        <f>SUM(O38:O40)</f>
        <v>0</v>
      </c>
      <c r="P41" s="68"/>
      <c r="Q41" s="101">
        <f>SUM(Q38:Q40)</f>
        <v>0</v>
      </c>
      <c r="R41" s="67" t="s">
        <v>1</v>
      </c>
      <c r="S41" s="92">
        <f>SUM(S38:S40)</f>
        <v>0</v>
      </c>
      <c r="T41" s="67"/>
      <c r="U41" s="67"/>
      <c r="V41" s="67"/>
      <c r="W41" s="67"/>
      <c r="X41" s="69">
        <f>SUM(X38:X40)</f>
        <v>0</v>
      </c>
    </row>
    <row r="42" ht="12.75">
      <c r="D42" s="43"/>
    </row>
    <row r="43" ht="12.75">
      <c r="D43" s="43"/>
    </row>
    <row r="44" spans="4:11" ht="12.75">
      <c r="D44" s="42" t="s">
        <v>33</v>
      </c>
      <c r="E44" s="2" t="s">
        <v>19</v>
      </c>
      <c r="F44" s="72"/>
      <c r="G44" s="28"/>
      <c r="H44" s="80"/>
      <c r="I44" s="29"/>
      <c r="J44" s="77"/>
      <c r="K44" s="77"/>
    </row>
    <row r="46" ht="12.75">
      <c r="D46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>
    <tabColor indexed="60"/>
  </sheetPr>
  <dimension ref="A1:X46"/>
  <sheetViews>
    <sheetView zoomScalePageLayoutView="0" workbookViewId="0" topLeftCell="A4">
      <selection activeCell="I25" sqref="A1:I25"/>
    </sheetView>
  </sheetViews>
  <sheetFormatPr defaultColWidth="9.00390625" defaultRowHeight="12.75"/>
  <cols>
    <col min="1" max="1" width="8.375" style="0" customWidth="1"/>
    <col min="2" max="2" width="4.625" style="0" customWidth="1"/>
    <col min="3" max="3" width="4.75390625" style="0" bestFit="1" customWidth="1"/>
    <col min="4" max="4" width="17.625" style="0" bestFit="1" customWidth="1"/>
    <col min="5" max="5" width="1.75390625" style="2" bestFit="1" customWidth="1"/>
    <col min="6" max="6" width="17.625" style="0" bestFit="1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47" t="s">
        <v>37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CONCATENATE(F25," ",F27," - Grupp ",F29)</f>
        <v>P99-5 Lätt/Medel   - Grupp 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9" t="s">
        <v>38</v>
      </c>
      <c r="B2" s="110" t="s">
        <v>39</v>
      </c>
      <c r="C2" s="110" t="s">
        <v>40</v>
      </c>
      <c r="D2" s="95" t="s">
        <v>35</v>
      </c>
      <c r="E2" s="8"/>
      <c r="F2" s="85" t="s">
        <v>36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11" t="s">
        <v>70</v>
      </c>
      <c r="B3" s="106" t="s">
        <v>87</v>
      </c>
      <c r="C3" s="106" t="s">
        <v>73</v>
      </c>
      <c r="D3" s="65" t="str">
        <f>F17</f>
        <v>Enebybergs IF 10</v>
      </c>
      <c r="E3" s="19" t="s">
        <v>1</v>
      </c>
      <c r="F3" s="27" t="str">
        <f>F19</f>
        <v>AIK 5</v>
      </c>
      <c r="G3" s="44" t="s">
        <v>0</v>
      </c>
      <c r="H3" s="24" t="s">
        <v>1</v>
      </c>
      <c r="I3" s="45" t="s">
        <v>0</v>
      </c>
      <c r="J3" s="20"/>
      <c r="K3" s="64" t="str">
        <f>$K$16</f>
        <v>Enebybergs IF 10</v>
      </c>
      <c r="L3" s="103">
        <f>SUM($L$20)</f>
        <v>0</v>
      </c>
      <c r="M3" s="103">
        <f>SUM($M$20)</f>
        <v>0</v>
      </c>
      <c r="N3" s="103">
        <f>SUM($N$20)</f>
        <v>0</v>
      </c>
      <c r="O3" s="103">
        <f>SUM($O$20)</f>
        <v>0</v>
      </c>
      <c r="P3" s="64" t="s">
        <v>0</v>
      </c>
      <c r="Q3" s="96">
        <f>SUM($Q$20)</f>
        <v>0</v>
      </c>
      <c r="R3" s="64" t="s">
        <v>1</v>
      </c>
      <c r="S3" s="86">
        <f>SUM($S$20)</f>
        <v>0</v>
      </c>
      <c r="T3" s="73">
        <f>SUM($X$20)</f>
        <v>0</v>
      </c>
      <c r="U3" s="64"/>
      <c r="V3" s="64"/>
      <c r="W3" s="64"/>
      <c r="X3" s="74">
        <f>SUM(Q3-S3)</f>
        <v>0</v>
      </c>
    </row>
    <row r="4" spans="1:24" ht="12.75">
      <c r="A4" s="111" t="s">
        <v>70</v>
      </c>
      <c r="B4" s="106" t="s">
        <v>87</v>
      </c>
      <c r="C4" s="106" t="s">
        <v>72</v>
      </c>
      <c r="D4" s="65" t="str">
        <f>F21</f>
        <v>Saltsjöbadens IF 1</v>
      </c>
      <c r="E4" s="19" t="s">
        <v>1</v>
      </c>
      <c r="F4" s="27" t="str">
        <f>F23</f>
        <v>Vasalund Huvudsta 2</v>
      </c>
      <c r="G4" s="44" t="s">
        <v>0</v>
      </c>
      <c r="H4" s="24" t="s">
        <v>1</v>
      </c>
      <c r="I4" s="45" t="s">
        <v>0</v>
      </c>
      <c r="J4" s="20"/>
      <c r="K4" s="62" t="str">
        <f>$K$37</f>
        <v>Vasalund Huvudsta 2</v>
      </c>
      <c r="L4" s="103">
        <f>SUM($L$41)</f>
        <v>0</v>
      </c>
      <c r="M4" s="103">
        <f>SUM($M$41)</f>
        <v>0</v>
      </c>
      <c r="N4" s="103">
        <f>SUM($N$41)</f>
        <v>0</v>
      </c>
      <c r="O4" s="103">
        <f>SUM($O$41)</f>
        <v>0</v>
      </c>
      <c r="P4" s="64"/>
      <c r="Q4" s="96">
        <f>SUM($Q$41)</f>
        <v>0</v>
      </c>
      <c r="R4" s="64" t="s">
        <v>1</v>
      </c>
      <c r="S4" s="86">
        <f>SUM($S$41)</f>
        <v>0</v>
      </c>
      <c r="T4" s="73">
        <f>SUM($X$41)</f>
        <v>0</v>
      </c>
      <c r="U4" s="64"/>
      <c r="V4" s="62"/>
      <c r="W4" s="62"/>
      <c r="X4" s="74">
        <f>SUM(Q4-S4)</f>
        <v>0</v>
      </c>
    </row>
    <row r="5" spans="1:24" ht="12.75">
      <c r="A5" s="106"/>
      <c r="B5" s="106"/>
      <c r="C5" s="106"/>
      <c r="D5" s="65"/>
      <c r="E5" s="19"/>
      <c r="F5" s="27"/>
      <c r="G5" s="25"/>
      <c r="H5" s="24"/>
      <c r="I5" s="26"/>
      <c r="J5" s="20"/>
      <c r="K5" s="62" t="str">
        <f>$K$23</f>
        <v>AIK 5</v>
      </c>
      <c r="L5" s="103">
        <f>SUM($L$27)</f>
        <v>0</v>
      </c>
      <c r="M5" s="103">
        <f>SUM($M$27)</f>
        <v>0</v>
      </c>
      <c r="N5" s="103">
        <f>SUM($N$27)</f>
        <v>0</v>
      </c>
      <c r="O5" s="103">
        <f>SUM($O$27)</f>
        <v>0</v>
      </c>
      <c r="P5" s="64"/>
      <c r="Q5" s="96">
        <f>SUM($Q$27)</f>
        <v>0</v>
      </c>
      <c r="R5" s="64" t="s">
        <v>1</v>
      </c>
      <c r="S5" s="86">
        <f>SUM($S$27)</f>
        <v>0</v>
      </c>
      <c r="T5" s="73">
        <f>SUM($X$27)</f>
        <v>0</v>
      </c>
      <c r="U5" s="64"/>
      <c r="V5" s="62"/>
      <c r="W5" s="62"/>
      <c r="X5" s="74">
        <f>SUM(Q5-S5)</f>
        <v>0</v>
      </c>
    </row>
    <row r="6" spans="1:24" ht="12.75">
      <c r="A6" s="106"/>
      <c r="B6" s="106"/>
      <c r="C6" s="107"/>
      <c r="D6" s="66"/>
      <c r="E6" s="19"/>
      <c r="F6" s="20"/>
      <c r="G6" s="25"/>
      <c r="H6" s="24" t="s">
        <v>0</v>
      </c>
      <c r="I6" s="26"/>
      <c r="J6" s="20"/>
      <c r="K6" s="62" t="str">
        <f>$K$30</f>
        <v>Saltsjöbadens IF 1</v>
      </c>
      <c r="L6" s="103">
        <f>SUM($L$34)</f>
        <v>0</v>
      </c>
      <c r="M6" s="103">
        <f>SUM($M$34)</f>
        <v>0</v>
      </c>
      <c r="N6" s="103">
        <f>SUM($N$34)</f>
        <v>0</v>
      </c>
      <c r="O6" s="103">
        <f>SUM($O$34)</f>
        <v>0</v>
      </c>
      <c r="P6" s="64"/>
      <c r="Q6" s="96">
        <f>SUM($Q$34)</f>
        <v>0</v>
      </c>
      <c r="R6" s="64" t="s">
        <v>1</v>
      </c>
      <c r="S6" s="86">
        <f>SUM($S$34)</f>
        <v>0</v>
      </c>
      <c r="T6" s="73">
        <f>SUM($X$34)</f>
        <v>0</v>
      </c>
      <c r="U6" s="64"/>
      <c r="V6" s="64"/>
      <c r="W6" s="64"/>
      <c r="X6" s="74">
        <f>SUM(Q6-S6)</f>
        <v>0</v>
      </c>
    </row>
    <row r="7" spans="1:24" ht="12.75">
      <c r="A7" s="111" t="s">
        <v>70</v>
      </c>
      <c r="B7" s="106" t="s">
        <v>88</v>
      </c>
      <c r="C7" s="106" t="s">
        <v>81</v>
      </c>
      <c r="D7" s="65" t="str">
        <f>D4</f>
        <v>Saltsjöbadens IF 1</v>
      </c>
      <c r="E7" s="19" t="s">
        <v>1</v>
      </c>
      <c r="F7" s="27" t="str">
        <f>F19</f>
        <v>AIK 5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11" t="s">
        <v>70</v>
      </c>
      <c r="B8" s="106" t="s">
        <v>88</v>
      </c>
      <c r="C8" s="106" t="s">
        <v>82</v>
      </c>
      <c r="D8" s="65" t="str">
        <f>F23</f>
        <v>Vasalund Huvudsta 2</v>
      </c>
      <c r="E8" s="31" t="s">
        <v>1</v>
      </c>
      <c r="F8" s="27" t="str">
        <f>F17</f>
        <v>Enebybergs IF 10</v>
      </c>
      <c r="G8" s="44" t="s">
        <v>0</v>
      </c>
      <c r="H8" s="24" t="s">
        <v>1</v>
      </c>
      <c r="I8" s="45" t="s">
        <v>0</v>
      </c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06"/>
      <c r="B9" s="106"/>
      <c r="C9" s="106"/>
      <c r="D9" s="65"/>
      <c r="E9" s="31"/>
      <c r="F9" s="27"/>
      <c r="G9" s="25"/>
      <c r="H9" s="24"/>
      <c r="I9" s="26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06"/>
      <c r="B10" s="106"/>
      <c r="C10" s="107"/>
      <c r="D10" s="66"/>
      <c r="E10" s="19"/>
      <c r="F10" s="20"/>
      <c r="G10" s="25"/>
      <c r="H10" s="24"/>
      <c r="I10" s="26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11" t="s">
        <v>70</v>
      </c>
      <c r="B11" s="106" t="s">
        <v>89</v>
      </c>
      <c r="C11" s="106" t="s">
        <v>73</v>
      </c>
      <c r="D11" s="65" t="str">
        <f>F19</f>
        <v>AIK 5</v>
      </c>
      <c r="E11" s="19" t="s">
        <v>1</v>
      </c>
      <c r="F11" s="27" t="str">
        <f>F23</f>
        <v>Vasalund Huvudsta 2</v>
      </c>
      <c r="G11" s="44" t="s">
        <v>0</v>
      </c>
      <c r="H11" s="24" t="s">
        <v>1</v>
      </c>
      <c r="I11" s="45" t="s">
        <v>0</v>
      </c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11" t="s">
        <v>70</v>
      </c>
      <c r="B12" s="106" t="s">
        <v>89</v>
      </c>
      <c r="C12" s="106" t="s">
        <v>72</v>
      </c>
      <c r="D12" s="66" t="str">
        <f>F17</f>
        <v>Enebybergs IF 10</v>
      </c>
      <c r="E12" s="19" t="s">
        <v>1</v>
      </c>
      <c r="F12" s="27" t="str">
        <f>F21</f>
        <v>Saltsjöbadens IF 1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05"/>
      <c r="B13" s="105"/>
      <c r="C13" s="105"/>
      <c r="D13" s="20"/>
      <c r="E13" s="19"/>
      <c r="F13" s="27"/>
      <c r="G13" s="60"/>
      <c r="H13" s="24"/>
      <c r="I13" s="61"/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3.5" thickBot="1">
      <c r="A14" s="104" t="s">
        <v>41</v>
      </c>
      <c r="B14" s="54"/>
      <c r="C14" s="54"/>
      <c r="D14" s="54"/>
      <c r="E14" s="55"/>
      <c r="F14" s="54"/>
      <c r="G14" s="56"/>
      <c r="H14" s="57"/>
      <c r="I14" s="58"/>
      <c r="J14" s="54"/>
      <c r="K14" s="54"/>
      <c r="L14" s="54"/>
      <c r="M14" s="54"/>
      <c r="N14" s="54"/>
      <c r="O14" s="54"/>
      <c r="P14" s="54"/>
      <c r="Q14" s="97"/>
      <c r="R14" s="54"/>
      <c r="S14" s="88"/>
      <c r="T14" s="54"/>
      <c r="U14" s="54"/>
      <c r="V14" s="54"/>
      <c r="W14" s="54"/>
      <c r="X14" s="59"/>
    </row>
    <row r="16" spans="4:24" ht="12.75">
      <c r="D16" s="42" t="s">
        <v>18</v>
      </c>
      <c r="F16" s="43" t="s">
        <v>20</v>
      </c>
      <c r="K16" s="70" t="str">
        <f>D3</f>
        <v>Enebybergs IF 10</v>
      </c>
      <c r="L16" s="70" t="s">
        <v>7</v>
      </c>
      <c r="M16" s="70" t="s">
        <v>2</v>
      </c>
      <c r="N16" s="70" t="s">
        <v>3</v>
      </c>
      <c r="O16" s="70" t="s">
        <v>4</v>
      </c>
      <c r="P16" s="70"/>
      <c r="Q16" s="98" t="s">
        <v>5</v>
      </c>
      <c r="R16" s="70" t="s">
        <v>1</v>
      </c>
      <c r="S16" s="89" t="s">
        <v>1</v>
      </c>
      <c r="T16" s="70" t="s">
        <v>8</v>
      </c>
      <c r="U16" s="70" t="s">
        <v>9</v>
      </c>
      <c r="V16" s="70" t="s">
        <v>10</v>
      </c>
      <c r="W16" s="70"/>
      <c r="X16" s="71" t="s">
        <v>6</v>
      </c>
    </row>
    <row r="17" spans="4:24" ht="14.25">
      <c r="D17" s="42" t="s">
        <v>17</v>
      </c>
      <c r="E17" s="2" t="s">
        <v>19</v>
      </c>
      <c r="F17" s="108" t="s">
        <v>62</v>
      </c>
      <c r="K17" s="20" t="str">
        <f>F3</f>
        <v>AIK 5</v>
      </c>
      <c r="L17" s="32">
        <f>IF(G3=" ",0,1)</f>
        <v>0</v>
      </c>
      <c r="M17" s="33">
        <f>IF(G3&gt;I3,1,0)</f>
        <v>0</v>
      </c>
      <c r="N17" s="32">
        <f>IF(AND(G3=I3,NOT(G3=" ")),1,0)</f>
        <v>0</v>
      </c>
      <c r="O17" s="33">
        <f>IF(I3&gt;G3,1,0)</f>
        <v>0</v>
      </c>
      <c r="P17" s="33"/>
      <c r="Q17" s="99">
        <f>SUM(G3)</f>
        <v>0</v>
      </c>
      <c r="R17" s="34" t="s">
        <v>1</v>
      </c>
      <c r="S17" s="90">
        <f>SUM(I3)</f>
        <v>0</v>
      </c>
      <c r="T17" s="35">
        <f>IF(M17=1,3,0)</f>
        <v>0</v>
      </c>
      <c r="U17" s="35">
        <f>IF(N17=1,1,0)</f>
        <v>0</v>
      </c>
      <c r="V17" s="35">
        <f>IF(O17=1,0,0)</f>
        <v>0</v>
      </c>
      <c r="W17" s="36"/>
      <c r="X17" s="75">
        <f>SUM(T17:V17)</f>
        <v>0</v>
      </c>
    </row>
    <row r="18" spans="4:24" ht="12.75">
      <c r="D18" s="42"/>
      <c r="K18" s="20" t="str">
        <f>F4</f>
        <v>Vasalund Huvudsta 2</v>
      </c>
      <c r="L18" s="32">
        <f>IF(G8=" ",0,1)</f>
        <v>0</v>
      </c>
      <c r="M18" s="33">
        <f>IF(I8&gt;G8,1,0)</f>
        <v>0</v>
      </c>
      <c r="N18" s="32">
        <f>IF(AND(G8=I8,NOT(G8=" ")),1,0)</f>
        <v>0</v>
      </c>
      <c r="O18" s="33">
        <f>IF(G8&gt;I8,1,0)</f>
        <v>0</v>
      </c>
      <c r="P18" s="33"/>
      <c r="Q18" s="99">
        <f>SUM(I8)</f>
        <v>0</v>
      </c>
      <c r="R18" s="34" t="s">
        <v>1</v>
      </c>
      <c r="S18" s="90">
        <f>SUM(G8)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4.25">
      <c r="D19" s="42" t="s">
        <v>16</v>
      </c>
      <c r="E19" s="2" t="s">
        <v>19</v>
      </c>
      <c r="F19" s="108" t="s">
        <v>63</v>
      </c>
      <c r="K19" s="23" t="str">
        <f>D4</f>
        <v>Saltsjöbadens IF 1</v>
      </c>
      <c r="L19" s="37">
        <f>IF(G12=" ",0,1)</f>
        <v>0</v>
      </c>
      <c r="M19" s="38">
        <f>IF(G12&gt;I12,1,0)</f>
        <v>0</v>
      </c>
      <c r="N19" s="37">
        <f>IF(AND(G12=I12,NOT(G12=" ")),1,0)</f>
        <v>0</v>
      </c>
      <c r="O19" s="38">
        <f>IF(I12&gt;G12,1,0)</f>
        <v>0</v>
      </c>
      <c r="P19" s="38"/>
      <c r="Q19" s="100">
        <f>SUM(G12)</f>
        <v>0</v>
      </c>
      <c r="R19" s="39" t="s">
        <v>1</v>
      </c>
      <c r="S19" s="91">
        <f>SUM(I12)</f>
        <v>0</v>
      </c>
      <c r="T19" s="40">
        <f>IF(M19=1,3,0)</f>
        <v>0</v>
      </c>
      <c r="U19" s="40">
        <f>IF(N19=1,1,0)</f>
        <v>0</v>
      </c>
      <c r="V19" s="40">
        <f>IF(O19=1,0,0)</f>
        <v>0</v>
      </c>
      <c r="W19" s="41"/>
      <c r="X19" s="76">
        <f>SUM(T19:V19)</f>
        <v>0</v>
      </c>
    </row>
    <row r="20" spans="4:24" ht="12.75">
      <c r="D20" s="42"/>
      <c r="F20" s="3"/>
      <c r="K20" s="67" t="s">
        <v>11</v>
      </c>
      <c r="L20" s="68">
        <f>SUM(L17:L19)</f>
        <v>0</v>
      </c>
      <c r="M20" s="68">
        <f>SUM(M17:M19)</f>
        <v>0</v>
      </c>
      <c r="N20" s="68">
        <f>SUM(N17:N19)</f>
        <v>0</v>
      </c>
      <c r="O20" s="68">
        <f>SUM(O17:O19)</f>
        <v>0</v>
      </c>
      <c r="P20" s="68"/>
      <c r="Q20" s="101">
        <f>SUM(Q17:Q19)</f>
        <v>0</v>
      </c>
      <c r="R20" s="67" t="s">
        <v>1</v>
      </c>
      <c r="S20" s="92">
        <f>SUM(S17:S19)</f>
        <v>0</v>
      </c>
      <c r="T20" s="67"/>
      <c r="U20" s="67"/>
      <c r="V20" s="67"/>
      <c r="W20" s="67"/>
      <c r="X20" s="69">
        <f>SUM(X17:X19)</f>
        <v>0</v>
      </c>
    </row>
    <row r="21" spans="4:6" ht="14.25">
      <c r="D21" s="42" t="s">
        <v>14</v>
      </c>
      <c r="E21" s="2" t="s">
        <v>19</v>
      </c>
      <c r="F21" s="108" t="s">
        <v>64</v>
      </c>
    </row>
    <row r="22" spans="4:6" ht="12.75">
      <c r="D22" s="42"/>
      <c r="F22" s="3"/>
    </row>
    <row r="23" spans="4:24" ht="14.25">
      <c r="D23" s="42" t="s">
        <v>15</v>
      </c>
      <c r="E23" s="2" t="s">
        <v>19</v>
      </c>
      <c r="F23" s="108" t="s">
        <v>65</v>
      </c>
      <c r="K23" s="70" t="str">
        <f>F3</f>
        <v>AIK 5</v>
      </c>
      <c r="L23" s="70" t="s">
        <v>7</v>
      </c>
      <c r="M23" s="70" t="s">
        <v>2</v>
      </c>
      <c r="N23" s="70" t="s">
        <v>3</v>
      </c>
      <c r="O23" s="70" t="s">
        <v>4</v>
      </c>
      <c r="P23" s="70"/>
      <c r="Q23" s="98" t="s">
        <v>5</v>
      </c>
      <c r="R23" s="70" t="s">
        <v>1</v>
      </c>
      <c r="S23" s="89" t="s">
        <v>1</v>
      </c>
      <c r="T23" s="70" t="s">
        <v>8</v>
      </c>
      <c r="U23" s="70" t="s">
        <v>9</v>
      </c>
      <c r="V23" s="70" t="s">
        <v>10</v>
      </c>
      <c r="W23" s="70"/>
      <c r="X23" s="71" t="s">
        <v>6</v>
      </c>
    </row>
    <row r="24" spans="11:24" ht="12.75">
      <c r="K24" s="20" t="str">
        <f>D3</f>
        <v>Enebybergs IF 10</v>
      </c>
      <c r="L24" s="17">
        <f>IF(I3=" ",0,1)</f>
        <v>0</v>
      </c>
      <c r="M24" s="18">
        <f>IF(I3&gt;G3,1,0)</f>
        <v>0</v>
      </c>
      <c r="N24" s="17">
        <f>IF(AND(G3=I3,NOT(G3=" ")),1,0)</f>
        <v>0</v>
      </c>
      <c r="O24" s="18">
        <f>IF(G3&gt;I3,1,0)</f>
        <v>0</v>
      </c>
      <c r="P24" s="18"/>
      <c r="Q24" s="66">
        <f>SUM(I3)</f>
        <v>0</v>
      </c>
      <c r="R24" s="24" t="s">
        <v>1</v>
      </c>
      <c r="S24" s="87">
        <f>SUM(G3)</f>
        <v>0</v>
      </c>
      <c r="T24" s="18">
        <f>IF(M24=1,3,0)</f>
        <v>0</v>
      </c>
      <c r="U24" s="20">
        <f>IF(N24=1,1,0)</f>
        <v>0</v>
      </c>
      <c r="V24" s="20">
        <f>IF(O24=1,0,0)</f>
        <v>0</v>
      </c>
      <c r="W24" s="20"/>
      <c r="X24" s="19">
        <f>SUM(T24:V24)</f>
        <v>0</v>
      </c>
    </row>
    <row r="25" spans="4:24" ht="12.75">
      <c r="D25" s="42" t="s">
        <v>30</v>
      </c>
      <c r="E25" s="2" t="s">
        <v>19</v>
      </c>
      <c r="F25" s="45" t="s">
        <v>60</v>
      </c>
      <c r="K25" s="20" t="str">
        <f>D4</f>
        <v>Saltsjöbadens IF 1</v>
      </c>
      <c r="L25" s="17">
        <f>IF(I7=" ",0,1)</f>
        <v>0</v>
      </c>
      <c r="M25" s="18">
        <f>IF(I7&gt;G7,1,0)</f>
        <v>0</v>
      </c>
      <c r="N25" s="17">
        <f>IF(AND(G7=I7,NOT(G7=" ")),1,0)</f>
        <v>0</v>
      </c>
      <c r="O25" s="18">
        <f>IF(G7&gt;I7,1,0)</f>
        <v>0</v>
      </c>
      <c r="P25" s="18"/>
      <c r="Q25" s="66">
        <f>SUM(I7)</f>
        <v>0</v>
      </c>
      <c r="R25" s="24" t="s">
        <v>1</v>
      </c>
      <c r="S25" s="87">
        <f>SUM(G7)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/>
      <c r="F26" s="5"/>
      <c r="K26" s="23" t="str">
        <f>F4</f>
        <v>Vasalund Huvudsta 2</v>
      </c>
      <c r="L26" s="21">
        <f>IF(G11=" ",0,1)</f>
        <v>0</v>
      </c>
      <c r="M26" s="22">
        <f>IF(G11&gt;I11,1,0)</f>
        <v>0</v>
      </c>
      <c r="N26" s="21">
        <f>IF(AND(G11=I11,NOT(G11=" ")),1,0)</f>
        <v>0</v>
      </c>
      <c r="O26" s="22">
        <f>IF(I11&gt;G11,1,0)</f>
        <v>0</v>
      </c>
      <c r="P26" s="22"/>
      <c r="Q26" s="102">
        <f>SUM(G11)</f>
        <v>0</v>
      </c>
      <c r="R26" s="15" t="s">
        <v>1</v>
      </c>
      <c r="S26" s="93">
        <f>SUM(I11)</f>
        <v>0</v>
      </c>
      <c r="T26" s="22">
        <f>IF(M26=1,3,0)</f>
        <v>0</v>
      </c>
      <c r="U26" s="23">
        <f>IF(N26=1,1,0)</f>
        <v>0</v>
      </c>
      <c r="V26" s="23">
        <f>IF(O26=1,0,0)</f>
        <v>0</v>
      </c>
      <c r="W26" s="23"/>
      <c r="X26" s="16">
        <f>SUM(T26:V26)</f>
        <v>0</v>
      </c>
    </row>
    <row r="27" spans="4:24" ht="12.75">
      <c r="D27" s="42" t="s">
        <v>31</v>
      </c>
      <c r="E27" s="2" t="s">
        <v>19</v>
      </c>
      <c r="F27" s="45" t="s">
        <v>0</v>
      </c>
      <c r="K27" s="67" t="s">
        <v>11</v>
      </c>
      <c r="L27" s="68">
        <f>SUM(L24:L26)</f>
        <v>0</v>
      </c>
      <c r="M27" s="68">
        <f>SUM(M24:M26)</f>
        <v>0</v>
      </c>
      <c r="N27" s="68">
        <f>SUM(N24:N26)</f>
        <v>0</v>
      </c>
      <c r="O27" s="68">
        <f>SUM(O24:O26)</f>
        <v>0</v>
      </c>
      <c r="P27" s="68"/>
      <c r="Q27" s="101">
        <f>SUM(Q24:Q26)</f>
        <v>0</v>
      </c>
      <c r="R27" s="67" t="s">
        <v>1</v>
      </c>
      <c r="S27" s="92">
        <f>SUM(S24:S26)</f>
        <v>0</v>
      </c>
      <c r="T27" s="67"/>
      <c r="U27" s="67"/>
      <c r="V27" s="67"/>
      <c r="W27" s="67"/>
      <c r="X27" s="69">
        <f>SUM(X24:X26)</f>
        <v>0</v>
      </c>
    </row>
    <row r="28" spans="4:6" ht="12.75">
      <c r="D28" s="42"/>
      <c r="F28" s="5"/>
    </row>
    <row r="29" spans="4:6" ht="12.75">
      <c r="D29" s="42" t="s">
        <v>32</v>
      </c>
      <c r="E29" s="2" t="s">
        <v>19</v>
      </c>
      <c r="F29" s="45" t="s">
        <v>0</v>
      </c>
    </row>
    <row r="30" spans="11:24" ht="12.75">
      <c r="K30" s="70" t="str">
        <f>D4</f>
        <v>Saltsjöbadens IF 1</v>
      </c>
      <c r="L30" s="70" t="s">
        <v>7</v>
      </c>
      <c r="M30" s="70" t="s">
        <v>2</v>
      </c>
      <c r="N30" s="70" t="s">
        <v>3</v>
      </c>
      <c r="O30" s="70" t="s">
        <v>4</v>
      </c>
      <c r="P30" s="70"/>
      <c r="Q30" s="98" t="s">
        <v>5</v>
      </c>
      <c r="R30" s="70" t="s">
        <v>1</v>
      </c>
      <c r="S30" s="89" t="s">
        <v>1</v>
      </c>
      <c r="T30" s="70" t="s">
        <v>8</v>
      </c>
      <c r="U30" s="70" t="s">
        <v>9</v>
      </c>
      <c r="V30" s="70" t="s">
        <v>10</v>
      </c>
      <c r="W30" s="70"/>
      <c r="X30" s="71" t="s">
        <v>6</v>
      </c>
    </row>
    <row r="31" spans="4:24" ht="12.75">
      <c r="D31" s="42" t="s">
        <v>0</v>
      </c>
      <c r="E31" s="46" t="s">
        <v>0</v>
      </c>
      <c r="F31" s="43" t="s">
        <v>21</v>
      </c>
      <c r="K31" s="20" t="str">
        <f>F4</f>
        <v>Vasalund Huvudsta 2</v>
      </c>
      <c r="L31" s="17">
        <f>IF(G4=" ",0,1)</f>
        <v>0</v>
      </c>
      <c r="M31" s="18">
        <f>IF(G4&gt;I4,1,0)</f>
        <v>0</v>
      </c>
      <c r="N31" s="17">
        <f>IF(AND(G4=I4,NOT(G4=" ")),1,0)</f>
        <v>0</v>
      </c>
      <c r="O31" s="18">
        <f>IF(I4&gt;G4,1,0)</f>
        <v>0</v>
      </c>
      <c r="P31" s="18"/>
      <c r="Q31" s="66">
        <f>SUM(G4)</f>
        <v>0</v>
      </c>
      <c r="R31" s="24" t="s">
        <v>1</v>
      </c>
      <c r="S31" s="87">
        <f>SUM(I4)</f>
        <v>0</v>
      </c>
      <c r="T31" s="18">
        <f>IF(M31=1,3,0)</f>
        <v>0</v>
      </c>
      <c r="U31" s="20">
        <f>IF(N31=1,1,0)</f>
        <v>0</v>
      </c>
      <c r="V31" s="20">
        <f>IF(O31=1,0,0)</f>
        <v>0</v>
      </c>
      <c r="W31" s="20"/>
      <c r="X31" s="19">
        <f>SUM(T31:V31)</f>
        <v>0</v>
      </c>
    </row>
    <row r="32" spans="4:24" ht="12.75">
      <c r="D32" s="43"/>
      <c r="E32" s="46"/>
      <c r="F32" s="43"/>
      <c r="K32" s="20" t="str">
        <f>F3</f>
        <v>AIK 5</v>
      </c>
      <c r="L32" s="17">
        <f>IF(G7=" ",0,1)</f>
        <v>0</v>
      </c>
      <c r="M32" s="18">
        <f>IF(G7&gt;I7,1,0)</f>
        <v>0</v>
      </c>
      <c r="N32" s="17">
        <f>IF(AND(G7=I7,NOT(G7=" ")),1,0)</f>
        <v>0</v>
      </c>
      <c r="O32" s="18">
        <f>IF(I7&gt;G7,1,0)</f>
        <v>0</v>
      </c>
      <c r="P32" s="18"/>
      <c r="Q32" s="66">
        <f>SUM(G7)</f>
        <v>0</v>
      </c>
      <c r="R32" s="24" t="s">
        <v>1</v>
      </c>
      <c r="S32" s="87">
        <f>SUM(I7)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83" t="s">
        <v>34</v>
      </c>
      <c r="E33" s="81"/>
      <c r="F33" s="82"/>
      <c r="K33" s="23" t="str">
        <f>D3</f>
        <v>Enebybergs IF 10</v>
      </c>
      <c r="L33" s="21">
        <f>IF(I12=" ",0,1)</f>
        <v>0</v>
      </c>
      <c r="M33" s="22">
        <f>IF(I12&gt;G12,1,0)</f>
        <v>0</v>
      </c>
      <c r="N33" s="21">
        <f>IF(AND(G12=I12,NOT(G12=" ")),1,0)</f>
        <v>0</v>
      </c>
      <c r="O33" s="22">
        <f>IF(G12&gt;I12,1,0)</f>
        <v>0</v>
      </c>
      <c r="P33" s="22"/>
      <c r="Q33" s="102">
        <f>SUM(I12)</f>
        <v>0</v>
      </c>
      <c r="R33" s="15" t="s">
        <v>1</v>
      </c>
      <c r="S33" s="93">
        <f>SUM(G12)</f>
        <v>0</v>
      </c>
      <c r="T33" s="22">
        <f>IF(M33=1,3,0)</f>
        <v>0</v>
      </c>
      <c r="U33" s="23">
        <f>IF(N33=1,1,0)</f>
        <v>0</v>
      </c>
      <c r="V33" s="23">
        <f>IF(O33=1,0,0)</f>
        <v>0</v>
      </c>
      <c r="W33" s="23"/>
      <c r="X33" s="16">
        <f>SUM(T33:V33)</f>
        <v>0</v>
      </c>
    </row>
    <row r="34" spans="11:24" ht="12.75">
      <c r="K34" s="67" t="s">
        <v>11</v>
      </c>
      <c r="L34" s="68">
        <f>SUM(L31:L33)</f>
        <v>0</v>
      </c>
      <c r="M34" s="68">
        <f>SUM(M31:M33)</f>
        <v>0</v>
      </c>
      <c r="N34" s="68">
        <f>SUM(N31:N33)</f>
        <v>0</v>
      </c>
      <c r="O34" s="68">
        <f>SUM(O31:O33)</f>
        <v>0</v>
      </c>
      <c r="P34" s="68"/>
      <c r="Q34" s="101">
        <f>SUM(Q31:Q33)</f>
        <v>0</v>
      </c>
      <c r="R34" s="67" t="s">
        <v>1</v>
      </c>
      <c r="S34" s="92">
        <f>SUM(S31:S33)</f>
        <v>0</v>
      </c>
      <c r="T34" s="67"/>
      <c r="U34" s="67"/>
      <c r="V34" s="67"/>
      <c r="W34" s="67"/>
      <c r="X34" s="69">
        <f>SUM(X31:X33)</f>
        <v>0</v>
      </c>
    </row>
    <row r="35" spans="4:6" ht="12.75">
      <c r="D35" s="42" t="s">
        <v>22</v>
      </c>
      <c r="E35" s="46" t="s">
        <v>19</v>
      </c>
      <c r="F35" s="43" t="s">
        <v>23</v>
      </c>
    </row>
    <row r="36" spans="4:6" ht="12.75">
      <c r="D36" s="43"/>
      <c r="E36" s="46"/>
      <c r="F36" s="43" t="s">
        <v>24</v>
      </c>
    </row>
    <row r="37" spans="4:24" ht="12.75">
      <c r="D37" s="43"/>
      <c r="E37" s="46"/>
      <c r="F37" s="43" t="s">
        <v>25</v>
      </c>
      <c r="K37" s="70" t="str">
        <f>F4</f>
        <v>Vasalund Huvudsta 2</v>
      </c>
      <c r="L37" s="70" t="s">
        <v>7</v>
      </c>
      <c r="M37" s="70" t="s">
        <v>2</v>
      </c>
      <c r="N37" s="70" t="s">
        <v>3</v>
      </c>
      <c r="O37" s="70" t="s">
        <v>4</v>
      </c>
      <c r="P37" s="70"/>
      <c r="Q37" s="98" t="s">
        <v>5</v>
      </c>
      <c r="R37" s="70" t="s">
        <v>1</v>
      </c>
      <c r="S37" s="89" t="s">
        <v>1</v>
      </c>
      <c r="T37" s="70" t="s">
        <v>8</v>
      </c>
      <c r="U37" s="70" t="s">
        <v>9</v>
      </c>
      <c r="V37" s="70" t="s">
        <v>10</v>
      </c>
      <c r="W37" s="70"/>
      <c r="X37" s="71" t="s">
        <v>6</v>
      </c>
    </row>
    <row r="38" spans="11:24" ht="12.75">
      <c r="K38" s="20" t="str">
        <f>D4</f>
        <v>Saltsjöbadens IF 1</v>
      </c>
      <c r="L38" s="17">
        <f>IF(I4=" ",0,1)</f>
        <v>0</v>
      </c>
      <c r="M38" s="18">
        <f>IF(I4&gt;G4,1,0)</f>
        <v>0</v>
      </c>
      <c r="N38" s="17">
        <f>IF(AND(G4=I4,NOT(G4=" ")),1,0)</f>
        <v>0</v>
      </c>
      <c r="O38" s="18">
        <f>IF(G4&gt;I4,1,0)</f>
        <v>0</v>
      </c>
      <c r="P38" s="18"/>
      <c r="Q38" s="66">
        <f>SUM(I4)</f>
        <v>0</v>
      </c>
      <c r="R38" s="24" t="s">
        <v>1</v>
      </c>
      <c r="S38" s="87">
        <f>SUM(G4)</f>
        <v>0</v>
      </c>
      <c r="T38" s="18">
        <f>IF(M38=1,3,0)</f>
        <v>0</v>
      </c>
      <c r="U38" s="20">
        <f>IF(N38=1,1,0)</f>
        <v>0</v>
      </c>
      <c r="V38" s="20">
        <f>IF(O38=1,0,0)</f>
        <v>0</v>
      </c>
      <c r="W38" s="20"/>
      <c r="X38" s="19">
        <f>SUM(T38:V38)</f>
        <v>0</v>
      </c>
    </row>
    <row r="39" spans="4:24" ht="12.75">
      <c r="D39" s="42" t="s">
        <v>26</v>
      </c>
      <c r="E39" s="2" t="s">
        <v>19</v>
      </c>
      <c r="F39" s="43" t="s">
        <v>27</v>
      </c>
      <c r="K39" s="20" t="str">
        <f>D3</f>
        <v>Enebybergs IF 10</v>
      </c>
      <c r="L39" s="17">
        <f>IF(G8=" ",0,1)</f>
        <v>0</v>
      </c>
      <c r="M39" s="18">
        <f>IF(G8&gt;I8,1,0)</f>
        <v>0</v>
      </c>
      <c r="N39" s="17">
        <f>IF(AND(G8=I8,NOT(G8=" ")),1,0)</f>
        <v>0</v>
      </c>
      <c r="O39" s="18">
        <f>IF(I8&gt;G8,1,0)</f>
        <v>0</v>
      </c>
      <c r="P39" s="18"/>
      <c r="Q39" s="66">
        <f>SUM(G8)</f>
        <v>0</v>
      </c>
      <c r="R39" s="24" t="s">
        <v>1</v>
      </c>
      <c r="S39" s="87">
        <f>SUM(I8)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11:24" ht="12.75">
      <c r="K40" s="23" t="str">
        <f>F3</f>
        <v>AIK 5</v>
      </c>
      <c r="L40" s="21">
        <f>IF(I11=" ",0,1)</f>
        <v>0</v>
      </c>
      <c r="M40" s="22">
        <f>IF(I11&gt;G11,1,0)</f>
        <v>0</v>
      </c>
      <c r="N40" s="21">
        <f>IF(AND(G11=I11,NOT(G11=" ")),1,0)</f>
        <v>0</v>
      </c>
      <c r="O40" s="22">
        <f>IF(G11&gt;I11,1,0)</f>
        <v>0</v>
      </c>
      <c r="P40" s="22"/>
      <c r="Q40" s="102">
        <f>SUM(I11)</f>
        <v>0</v>
      </c>
      <c r="R40" s="15" t="s">
        <v>1</v>
      </c>
      <c r="S40" s="93">
        <f>SUM(G11)</f>
        <v>0</v>
      </c>
      <c r="T40" s="22">
        <f>IF(M40=1,3,0)</f>
        <v>0</v>
      </c>
      <c r="U40" s="23">
        <f>IF(N40=1,1,0)</f>
        <v>0</v>
      </c>
      <c r="V40" s="23">
        <f>IF(O40=1,0,0)</f>
        <v>0</v>
      </c>
      <c r="W40" s="23"/>
      <c r="X40" s="16">
        <f>SUM(T40:V40)</f>
        <v>0</v>
      </c>
    </row>
    <row r="41" spans="4:24" ht="12.75">
      <c r="D41" s="79" t="s">
        <v>28</v>
      </c>
      <c r="E41" s="2" t="s">
        <v>19</v>
      </c>
      <c r="F41" s="43" t="s">
        <v>29</v>
      </c>
      <c r="K41" s="67" t="s">
        <v>11</v>
      </c>
      <c r="L41" s="68">
        <f>SUM(L38:L40)</f>
        <v>0</v>
      </c>
      <c r="M41" s="68">
        <f>SUM(M38:M40)</f>
        <v>0</v>
      </c>
      <c r="N41" s="68">
        <f>SUM(N38:N40)</f>
        <v>0</v>
      </c>
      <c r="O41" s="68">
        <f>SUM(O38:O40)</f>
        <v>0</v>
      </c>
      <c r="P41" s="68"/>
      <c r="Q41" s="101">
        <f>SUM(Q38:Q40)</f>
        <v>0</v>
      </c>
      <c r="R41" s="67" t="s">
        <v>1</v>
      </c>
      <c r="S41" s="92">
        <f>SUM(S38:S40)</f>
        <v>0</v>
      </c>
      <c r="T41" s="67"/>
      <c r="U41" s="67"/>
      <c r="V41" s="67"/>
      <c r="W41" s="67"/>
      <c r="X41" s="69">
        <f>SUM(X38:X40)</f>
        <v>0</v>
      </c>
    </row>
    <row r="42" ht="12.75">
      <c r="D42" s="43"/>
    </row>
    <row r="43" ht="12.75">
      <c r="D43" s="43"/>
    </row>
    <row r="44" spans="4:11" ht="12.75">
      <c r="D44" s="42" t="s">
        <v>33</v>
      </c>
      <c r="E44" s="2" t="s">
        <v>19</v>
      </c>
      <c r="F44" s="72"/>
      <c r="G44" s="28"/>
      <c r="H44" s="80"/>
      <c r="I44" s="29"/>
      <c r="J44" s="77"/>
      <c r="K44" s="77"/>
    </row>
    <row r="46" ht="12.75">
      <c r="D46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>
    <tabColor indexed="60"/>
  </sheetPr>
  <dimension ref="A1:X4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8.50390625" style="0" customWidth="1"/>
    <col min="2" max="2" width="4.625" style="0" customWidth="1"/>
    <col min="3" max="3" width="4.75390625" style="0" bestFit="1" customWidth="1"/>
    <col min="4" max="4" width="17.625" style="0" bestFit="1" customWidth="1"/>
    <col min="5" max="5" width="1.75390625" style="2" bestFit="1" customWidth="1"/>
    <col min="6" max="6" width="17.625" style="0" bestFit="1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47" t="s">
        <v>37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CONCATENATE(F25," ",F27," - Grupp ",F29)</f>
        <v>P99-6 Lätt/Medel   - Grupp 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9" t="s">
        <v>38</v>
      </c>
      <c r="B2" s="110" t="s">
        <v>39</v>
      </c>
      <c r="C2" s="110" t="s">
        <v>40</v>
      </c>
      <c r="D2" s="95" t="s">
        <v>35</v>
      </c>
      <c r="E2" s="8"/>
      <c r="F2" s="85" t="s">
        <v>36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11" t="s">
        <v>70</v>
      </c>
      <c r="B3" s="106" t="s">
        <v>87</v>
      </c>
      <c r="C3" s="106" t="s">
        <v>75</v>
      </c>
      <c r="D3" s="65" t="str">
        <f>F17</f>
        <v>Essinge IK</v>
      </c>
      <c r="E3" s="19" t="s">
        <v>1</v>
      </c>
      <c r="F3" s="27" t="str">
        <f>F19</f>
        <v>Kista Vasalund T. 2</v>
      </c>
      <c r="G3" s="44" t="s">
        <v>0</v>
      </c>
      <c r="H3" s="24" t="s">
        <v>1</v>
      </c>
      <c r="I3" s="45" t="s">
        <v>0</v>
      </c>
      <c r="J3" s="20"/>
      <c r="K3" s="64" t="str">
        <f>$K$16</f>
        <v>Essinge IK</v>
      </c>
      <c r="L3" s="103">
        <f>SUM($L$20)</f>
        <v>0</v>
      </c>
      <c r="M3" s="103">
        <f>SUM($M$20)</f>
        <v>0</v>
      </c>
      <c r="N3" s="103">
        <f>SUM($N$20)</f>
        <v>0</v>
      </c>
      <c r="O3" s="103">
        <f>SUM($O$20)</f>
        <v>0</v>
      </c>
      <c r="P3" s="64" t="s">
        <v>0</v>
      </c>
      <c r="Q3" s="96">
        <f>SUM($Q$20)</f>
        <v>0</v>
      </c>
      <c r="R3" s="64" t="s">
        <v>1</v>
      </c>
      <c r="S3" s="86">
        <f>SUM($S$20)</f>
        <v>0</v>
      </c>
      <c r="T3" s="73">
        <f>SUM($X$20)</f>
        <v>0</v>
      </c>
      <c r="U3" s="64"/>
      <c r="V3" s="63"/>
      <c r="W3" s="63"/>
      <c r="X3" s="74">
        <f>SUM(Q3-S3)</f>
        <v>0</v>
      </c>
    </row>
    <row r="4" spans="1:24" ht="12.75">
      <c r="A4" s="111" t="s">
        <v>70</v>
      </c>
      <c r="B4" s="106" t="s">
        <v>87</v>
      </c>
      <c r="C4" s="106" t="s">
        <v>76</v>
      </c>
      <c r="D4" s="65" t="str">
        <f>F21</f>
        <v>Trosa IF</v>
      </c>
      <c r="E4" s="19" t="s">
        <v>1</v>
      </c>
      <c r="F4" s="27" t="str">
        <f>F23</f>
        <v>Åkersberga BK</v>
      </c>
      <c r="G4" s="44" t="s">
        <v>0</v>
      </c>
      <c r="H4" s="24" t="s">
        <v>1</v>
      </c>
      <c r="I4" s="45" t="s">
        <v>0</v>
      </c>
      <c r="J4" s="20"/>
      <c r="K4" s="62" t="str">
        <f>$K$37</f>
        <v>Åkersberga BK</v>
      </c>
      <c r="L4" s="103">
        <f>SUM($L$41)</f>
        <v>0</v>
      </c>
      <c r="M4" s="103">
        <f>SUM($M$41)</f>
        <v>0</v>
      </c>
      <c r="N4" s="103">
        <f>SUM($N$41)</f>
        <v>0</v>
      </c>
      <c r="O4" s="103">
        <f>SUM($O$41)</f>
        <v>0</v>
      </c>
      <c r="P4" s="64"/>
      <c r="Q4" s="96">
        <f>SUM($Q$41)</f>
        <v>0</v>
      </c>
      <c r="R4" s="64" t="s">
        <v>1</v>
      </c>
      <c r="S4" s="86">
        <f>SUM($S$41)</f>
        <v>0</v>
      </c>
      <c r="T4" s="73">
        <f>SUM($X$41)</f>
        <v>0</v>
      </c>
      <c r="U4" s="64"/>
      <c r="V4" s="62"/>
      <c r="W4" s="62"/>
      <c r="X4" s="74">
        <f>SUM(Q4-S4)</f>
        <v>0</v>
      </c>
    </row>
    <row r="5" spans="1:24" ht="12.75">
      <c r="A5" s="106"/>
      <c r="B5" s="106"/>
      <c r="C5" s="106"/>
      <c r="D5" s="65"/>
      <c r="E5" s="19"/>
      <c r="F5" s="27"/>
      <c r="G5" s="25"/>
      <c r="H5" s="24"/>
      <c r="I5" s="26"/>
      <c r="J5" s="20"/>
      <c r="K5" s="62" t="str">
        <f>$K$23</f>
        <v>Kista Vasalund T. 2</v>
      </c>
      <c r="L5" s="103">
        <f>SUM($L$27)</f>
        <v>0</v>
      </c>
      <c r="M5" s="103">
        <f>SUM($M$27)</f>
        <v>0</v>
      </c>
      <c r="N5" s="103">
        <f>SUM($N$27)</f>
        <v>0</v>
      </c>
      <c r="O5" s="103">
        <f>SUM($O$27)</f>
        <v>0</v>
      </c>
      <c r="P5" s="64"/>
      <c r="Q5" s="96">
        <f>SUM($Q$27)</f>
        <v>0</v>
      </c>
      <c r="R5" s="64" t="s">
        <v>1</v>
      </c>
      <c r="S5" s="86">
        <f>SUM($S$27)</f>
        <v>0</v>
      </c>
      <c r="T5" s="73">
        <f>SUM($X$27)</f>
        <v>0</v>
      </c>
      <c r="U5" s="64"/>
      <c r="V5" s="62"/>
      <c r="W5" s="62"/>
      <c r="X5" s="74">
        <f>SUM(Q5-S5)</f>
        <v>0</v>
      </c>
    </row>
    <row r="6" spans="1:24" ht="12.75">
      <c r="A6" s="106"/>
      <c r="B6" s="106"/>
      <c r="C6" s="107"/>
      <c r="D6" s="66"/>
      <c r="E6" s="19"/>
      <c r="F6" s="20"/>
      <c r="G6" s="25"/>
      <c r="H6" s="24" t="s">
        <v>0</v>
      </c>
      <c r="I6" s="26"/>
      <c r="J6" s="20"/>
      <c r="K6" s="62" t="str">
        <f>$K$30</f>
        <v>Trosa IF</v>
      </c>
      <c r="L6" s="103">
        <f>SUM($L$34)</f>
        <v>0</v>
      </c>
      <c r="M6" s="103">
        <f>SUM($M$34)</f>
        <v>0</v>
      </c>
      <c r="N6" s="103">
        <f>SUM($N$34)</f>
        <v>0</v>
      </c>
      <c r="O6" s="103">
        <f>SUM($O$34)</f>
        <v>0</v>
      </c>
      <c r="P6" s="64"/>
      <c r="Q6" s="96">
        <f>SUM($Q$34)</f>
        <v>0</v>
      </c>
      <c r="R6" s="64" t="s">
        <v>1</v>
      </c>
      <c r="S6" s="86">
        <f>SUM($S$34)</f>
        <v>0</v>
      </c>
      <c r="T6" s="73">
        <f>SUM($X$34)</f>
        <v>0</v>
      </c>
      <c r="U6" s="64"/>
      <c r="V6" s="63"/>
      <c r="W6" s="63"/>
      <c r="X6" s="74">
        <f>SUM(Q6-S6)</f>
        <v>0</v>
      </c>
    </row>
    <row r="7" spans="1:24" ht="12.75">
      <c r="A7" s="111" t="s">
        <v>70</v>
      </c>
      <c r="B7" s="106" t="s">
        <v>88</v>
      </c>
      <c r="C7" s="106" t="s">
        <v>79</v>
      </c>
      <c r="D7" s="65" t="str">
        <f>D4</f>
        <v>Trosa IF</v>
      </c>
      <c r="E7" s="19" t="s">
        <v>1</v>
      </c>
      <c r="F7" s="27" t="str">
        <f>F19</f>
        <v>Kista Vasalund T. 2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11" t="s">
        <v>70</v>
      </c>
      <c r="B8" s="106" t="s">
        <v>90</v>
      </c>
      <c r="C8" s="106" t="s">
        <v>79</v>
      </c>
      <c r="D8" s="65" t="str">
        <f>F23</f>
        <v>Åkersberga BK</v>
      </c>
      <c r="E8" s="31" t="s">
        <v>1</v>
      </c>
      <c r="F8" s="27" t="str">
        <f>F17</f>
        <v>Essinge IK</v>
      </c>
      <c r="G8" s="44" t="s">
        <v>0</v>
      </c>
      <c r="H8" s="24" t="s">
        <v>1</v>
      </c>
      <c r="I8" s="45" t="s">
        <v>0</v>
      </c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06"/>
      <c r="B9" s="106"/>
      <c r="C9" s="106"/>
      <c r="D9" s="65"/>
      <c r="E9" s="31"/>
      <c r="F9" s="27"/>
      <c r="G9" s="25"/>
      <c r="H9" s="24"/>
      <c r="I9" s="26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06"/>
      <c r="B10" s="106"/>
      <c r="C10" s="107"/>
      <c r="D10" s="66"/>
      <c r="E10" s="19"/>
      <c r="F10" s="20"/>
      <c r="G10" s="25"/>
      <c r="H10" s="24"/>
      <c r="I10" s="26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11" t="s">
        <v>70</v>
      </c>
      <c r="B11" s="106" t="s">
        <v>89</v>
      </c>
      <c r="C11" s="106" t="s">
        <v>75</v>
      </c>
      <c r="D11" s="65" t="str">
        <f>F19</f>
        <v>Kista Vasalund T. 2</v>
      </c>
      <c r="E11" s="19" t="s">
        <v>1</v>
      </c>
      <c r="F11" s="27" t="str">
        <f>F23</f>
        <v>Åkersberga BK</v>
      </c>
      <c r="G11" s="44" t="s">
        <v>0</v>
      </c>
      <c r="H11" s="24" t="s">
        <v>1</v>
      </c>
      <c r="I11" s="45" t="s">
        <v>0</v>
      </c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11" t="s">
        <v>70</v>
      </c>
      <c r="B12" s="106" t="s">
        <v>89</v>
      </c>
      <c r="C12" s="106" t="s">
        <v>76</v>
      </c>
      <c r="D12" s="66" t="str">
        <f>F17</f>
        <v>Essinge IK</v>
      </c>
      <c r="E12" s="19" t="s">
        <v>1</v>
      </c>
      <c r="F12" s="27" t="str">
        <f>F21</f>
        <v>Trosa IF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05"/>
      <c r="B13" s="105"/>
      <c r="C13" s="105"/>
      <c r="D13" s="20"/>
      <c r="E13" s="19"/>
      <c r="F13" s="27"/>
      <c r="G13" s="60"/>
      <c r="H13" s="24"/>
      <c r="I13" s="61"/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3.5" thickBot="1">
      <c r="A14" s="104" t="s">
        <v>41</v>
      </c>
      <c r="B14" s="54"/>
      <c r="C14" s="54"/>
      <c r="D14" s="54"/>
      <c r="E14" s="55"/>
      <c r="F14" s="54"/>
      <c r="G14" s="56"/>
      <c r="H14" s="57"/>
      <c r="I14" s="58"/>
      <c r="J14" s="54"/>
      <c r="K14" s="54"/>
      <c r="L14" s="54"/>
      <c r="M14" s="54"/>
      <c r="N14" s="54"/>
      <c r="O14" s="54"/>
      <c r="P14" s="54"/>
      <c r="Q14" s="97"/>
      <c r="R14" s="54"/>
      <c r="S14" s="88"/>
      <c r="T14" s="54"/>
      <c r="U14" s="54"/>
      <c r="V14" s="54"/>
      <c r="W14" s="54"/>
      <c r="X14" s="59"/>
    </row>
    <row r="16" spans="4:24" ht="12.75">
      <c r="D16" s="42" t="s">
        <v>18</v>
      </c>
      <c r="F16" s="43" t="s">
        <v>20</v>
      </c>
      <c r="K16" s="70" t="str">
        <f>D3</f>
        <v>Essinge IK</v>
      </c>
      <c r="L16" s="70" t="s">
        <v>7</v>
      </c>
      <c r="M16" s="70" t="s">
        <v>2</v>
      </c>
      <c r="N16" s="70" t="s">
        <v>3</v>
      </c>
      <c r="O16" s="70" t="s">
        <v>4</v>
      </c>
      <c r="P16" s="70"/>
      <c r="Q16" s="98" t="s">
        <v>5</v>
      </c>
      <c r="R16" s="70" t="s">
        <v>1</v>
      </c>
      <c r="S16" s="89" t="s">
        <v>1</v>
      </c>
      <c r="T16" s="70" t="s">
        <v>8</v>
      </c>
      <c r="U16" s="70" t="s">
        <v>9</v>
      </c>
      <c r="V16" s="70" t="s">
        <v>10</v>
      </c>
      <c r="W16" s="70"/>
      <c r="X16" s="71" t="s">
        <v>6</v>
      </c>
    </row>
    <row r="17" spans="4:24" ht="14.25">
      <c r="D17" s="42" t="s">
        <v>17</v>
      </c>
      <c r="E17" s="2" t="s">
        <v>19</v>
      </c>
      <c r="F17" s="108" t="s">
        <v>66</v>
      </c>
      <c r="K17" s="20" t="str">
        <f>F3</f>
        <v>Kista Vasalund T. 2</v>
      </c>
      <c r="L17" s="32">
        <f>IF(G3=" ",0,1)</f>
        <v>0</v>
      </c>
      <c r="M17" s="33">
        <f>IF(G3&gt;I3,1,0)</f>
        <v>0</v>
      </c>
      <c r="N17" s="32">
        <f>IF(AND(G3=I3,NOT(G3=" ")),1,0)</f>
        <v>0</v>
      </c>
      <c r="O17" s="33">
        <f>IF(I3&gt;G3,1,0)</f>
        <v>0</v>
      </c>
      <c r="P17" s="33"/>
      <c r="Q17" s="99">
        <f>SUM(G3)</f>
        <v>0</v>
      </c>
      <c r="R17" s="34" t="s">
        <v>1</v>
      </c>
      <c r="S17" s="90">
        <f>SUM(I3)</f>
        <v>0</v>
      </c>
      <c r="T17" s="35">
        <f>IF(M17=1,3,0)</f>
        <v>0</v>
      </c>
      <c r="U17" s="35">
        <f>IF(N17=1,1,0)</f>
        <v>0</v>
      </c>
      <c r="V17" s="35">
        <f>IF(O17=1,0,0)</f>
        <v>0</v>
      </c>
      <c r="W17" s="36"/>
      <c r="X17" s="75">
        <f>SUM(T17:V17)</f>
        <v>0</v>
      </c>
    </row>
    <row r="18" spans="4:24" ht="12.75">
      <c r="D18" s="42"/>
      <c r="K18" s="20" t="str">
        <f>F4</f>
        <v>Åkersberga BK</v>
      </c>
      <c r="L18" s="32">
        <f>IF(G8=" ",0,1)</f>
        <v>0</v>
      </c>
      <c r="M18" s="33">
        <f>IF(I8&gt;G8,1,0)</f>
        <v>0</v>
      </c>
      <c r="N18" s="32">
        <f>IF(AND(G8=I8,NOT(G8=" ")),1,0)</f>
        <v>0</v>
      </c>
      <c r="O18" s="33">
        <f>IF(G8&gt;I8,1,0)</f>
        <v>0</v>
      </c>
      <c r="P18" s="33"/>
      <c r="Q18" s="99">
        <f>SUM(I8)</f>
        <v>0</v>
      </c>
      <c r="R18" s="34" t="s">
        <v>1</v>
      </c>
      <c r="S18" s="90">
        <f>SUM(G8)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4.25">
      <c r="D19" s="42" t="s">
        <v>16</v>
      </c>
      <c r="E19" s="2" t="s">
        <v>19</v>
      </c>
      <c r="F19" s="108" t="s">
        <v>67</v>
      </c>
      <c r="K19" s="23" t="str">
        <f>D4</f>
        <v>Trosa IF</v>
      </c>
      <c r="L19" s="37">
        <f>IF(G12=" ",0,1)</f>
        <v>0</v>
      </c>
      <c r="M19" s="38">
        <f>IF(G12&gt;I12,1,0)</f>
        <v>0</v>
      </c>
      <c r="N19" s="37">
        <f>IF(AND(G12=I12,NOT(G12=" ")),1,0)</f>
        <v>0</v>
      </c>
      <c r="O19" s="38">
        <f>IF(I12&gt;G12,1,0)</f>
        <v>0</v>
      </c>
      <c r="P19" s="38"/>
      <c r="Q19" s="100">
        <f>SUM(G12)</f>
        <v>0</v>
      </c>
      <c r="R19" s="39" t="s">
        <v>1</v>
      </c>
      <c r="S19" s="91">
        <f>SUM(I12)</f>
        <v>0</v>
      </c>
      <c r="T19" s="40">
        <f>IF(M19=1,3,0)</f>
        <v>0</v>
      </c>
      <c r="U19" s="40">
        <f>IF(N19=1,1,0)</f>
        <v>0</v>
      </c>
      <c r="V19" s="40">
        <f>IF(O19=1,0,0)</f>
        <v>0</v>
      </c>
      <c r="W19" s="41"/>
      <c r="X19" s="76">
        <f>SUM(T19:V19)</f>
        <v>0</v>
      </c>
    </row>
    <row r="20" spans="4:24" ht="12.75">
      <c r="D20" s="42"/>
      <c r="F20" s="3"/>
      <c r="K20" s="67" t="s">
        <v>11</v>
      </c>
      <c r="L20" s="68">
        <f>SUM(L17:L19)</f>
        <v>0</v>
      </c>
      <c r="M20" s="68">
        <f>SUM(M17:M19)</f>
        <v>0</v>
      </c>
      <c r="N20" s="68">
        <f>SUM(N17:N19)</f>
        <v>0</v>
      </c>
      <c r="O20" s="68">
        <f>SUM(O17:O19)</f>
        <v>0</v>
      </c>
      <c r="P20" s="68"/>
      <c r="Q20" s="101">
        <f>SUM(Q17:Q19)</f>
        <v>0</v>
      </c>
      <c r="R20" s="67" t="s">
        <v>1</v>
      </c>
      <c r="S20" s="92">
        <f>SUM(S17:S19)</f>
        <v>0</v>
      </c>
      <c r="T20" s="67"/>
      <c r="U20" s="67"/>
      <c r="V20" s="67"/>
      <c r="W20" s="67"/>
      <c r="X20" s="69">
        <f>SUM(X17:X19)</f>
        <v>0</v>
      </c>
    </row>
    <row r="21" spans="4:6" ht="14.25">
      <c r="D21" s="42" t="s">
        <v>14</v>
      </c>
      <c r="E21" s="2" t="s">
        <v>19</v>
      </c>
      <c r="F21" s="108" t="s">
        <v>68</v>
      </c>
    </row>
    <row r="22" spans="4:6" ht="12.75">
      <c r="D22" s="42"/>
      <c r="F22" s="3"/>
    </row>
    <row r="23" spans="4:24" ht="14.25">
      <c r="D23" s="42" t="s">
        <v>15</v>
      </c>
      <c r="E23" s="2" t="s">
        <v>19</v>
      </c>
      <c r="F23" s="108" t="s">
        <v>69</v>
      </c>
      <c r="K23" s="70" t="str">
        <f>F3</f>
        <v>Kista Vasalund T. 2</v>
      </c>
      <c r="L23" s="70" t="s">
        <v>7</v>
      </c>
      <c r="M23" s="70" t="s">
        <v>2</v>
      </c>
      <c r="N23" s="70" t="s">
        <v>3</v>
      </c>
      <c r="O23" s="70" t="s">
        <v>4</v>
      </c>
      <c r="P23" s="70"/>
      <c r="Q23" s="98" t="s">
        <v>5</v>
      </c>
      <c r="R23" s="70" t="s">
        <v>1</v>
      </c>
      <c r="S23" s="89" t="s">
        <v>1</v>
      </c>
      <c r="T23" s="70" t="s">
        <v>8</v>
      </c>
      <c r="U23" s="70" t="s">
        <v>9</v>
      </c>
      <c r="V23" s="70" t="s">
        <v>10</v>
      </c>
      <c r="W23" s="70"/>
      <c r="X23" s="71" t="s">
        <v>6</v>
      </c>
    </row>
    <row r="24" spans="11:24" ht="12.75">
      <c r="K24" s="20" t="str">
        <f>D3</f>
        <v>Essinge IK</v>
      </c>
      <c r="L24" s="17">
        <f>IF(I3=" ",0,1)</f>
        <v>0</v>
      </c>
      <c r="M24" s="18">
        <f>IF(I3&gt;G3,1,0)</f>
        <v>0</v>
      </c>
      <c r="N24" s="17">
        <f>IF(AND(G3=I3,NOT(G3=" ")),1,0)</f>
        <v>0</v>
      </c>
      <c r="O24" s="18">
        <f>IF(G3&gt;I3,1,0)</f>
        <v>0</v>
      </c>
      <c r="P24" s="18"/>
      <c r="Q24" s="66">
        <f>SUM(I3)</f>
        <v>0</v>
      </c>
      <c r="R24" s="24" t="s">
        <v>1</v>
      </c>
      <c r="S24" s="87">
        <f>SUM(G3)</f>
        <v>0</v>
      </c>
      <c r="T24" s="18">
        <f>IF(M24=1,3,0)</f>
        <v>0</v>
      </c>
      <c r="U24" s="20">
        <f>IF(N24=1,1,0)</f>
        <v>0</v>
      </c>
      <c r="V24" s="20">
        <f>IF(O24=1,0,0)</f>
        <v>0</v>
      </c>
      <c r="W24" s="20"/>
      <c r="X24" s="19">
        <f>SUM(T24:V24)</f>
        <v>0</v>
      </c>
    </row>
    <row r="25" spans="4:24" ht="12.75">
      <c r="D25" s="42" t="s">
        <v>30</v>
      </c>
      <c r="E25" s="2" t="s">
        <v>19</v>
      </c>
      <c r="F25" s="45" t="s">
        <v>61</v>
      </c>
      <c r="K25" s="20" t="str">
        <f>D4</f>
        <v>Trosa IF</v>
      </c>
      <c r="L25" s="17">
        <f>IF(I7=" ",0,1)</f>
        <v>0</v>
      </c>
      <c r="M25" s="18">
        <f>IF(I7&gt;G7,1,0)</f>
        <v>0</v>
      </c>
      <c r="N25" s="17">
        <f>IF(AND(G7=I7,NOT(G7=" ")),1,0)</f>
        <v>0</v>
      </c>
      <c r="O25" s="18">
        <f>IF(G7&gt;I7,1,0)</f>
        <v>0</v>
      </c>
      <c r="P25" s="18"/>
      <c r="Q25" s="66">
        <f>SUM(I7)</f>
        <v>0</v>
      </c>
      <c r="R25" s="24" t="s">
        <v>1</v>
      </c>
      <c r="S25" s="87">
        <f>SUM(G7)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/>
      <c r="F26" s="5"/>
      <c r="K26" s="23" t="str">
        <f>F4</f>
        <v>Åkersberga BK</v>
      </c>
      <c r="L26" s="21">
        <f>IF(G11=" ",0,1)</f>
        <v>0</v>
      </c>
      <c r="M26" s="22">
        <f>IF(G11&gt;I11,1,0)</f>
        <v>0</v>
      </c>
      <c r="N26" s="21">
        <f>IF(AND(G11=I11,NOT(G11=" ")),1,0)</f>
        <v>0</v>
      </c>
      <c r="O26" s="22">
        <f>IF(I11&gt;G11,1,0)</f>
        <v>0</v>
      </c>
      <c r="P26" s="22"/>
      <c r="Q26" s="102">
        <f>SUM(G11)</f>
        <v>0</v>
      </c>
      <c r="R26" s="15" t="s">
        <v>1</v>
      </c>
      <c r="S26" s="93">
        <f>SUM(I11)</f>
        <v>0</v>
      </c>
      <c r="T26" s="22">
        <f>IF(M26=1,3,0)</f>
        <v>0</v>
      </c>
      <c r="U26" s="23">
        <f>IF(N26=1,1,0)</f>
        <v>0</v>
      </c>
      <c r="V26" s="23">
        <f>IF(O26=1,0,0)</f>
        <v>0</v>
      </c>
      <c r="W26" s="23"/>
      <c r="X26" s="16">
        <f>SUM(T26:V26)</f>
        <v>0</v>
      </c>
    </row>
    <row r="27" spans="4:24" ht="12.75">
      <c r="D27" s="42" t="s">
        <v>31</v>
      </c>
      <c r="E27" s="2" t="s">
        <v>19</v>
      </c>
      <c r="F27" s="45" t="s">
        <v>0</v>
      </c>
      <c r="K27" s="67" t="s">
        <v>11</v>
      </c>
      <c r="L27" s="68">
        <f>SUM(L24:L26)</f>
        <v>0</v>
      </c>
      <c r="M27" s="68">
        <f>SUM(M24:M26)</f>
        <v>0</v>
      </c>
      <c r="N27" s="68">
        <f>SUM(N24:N26)</f>
        <v>0</v>
      </c>
      <c r="O27" s="68">
        <f>SUM(O24:O26)</f>
        <v>0</v>
      </c>
      <c r="P27" s="68"/>
      <c r="Q27" s="101">
        <f>SUM(Q24:Q26)</f>
        <v>0</v>
      </c>
      <c r="R27" s="67" t="s">
        <v>1</v>
      </c>
      <c r="S27" s="92">
        <f>SUM(S24:S26)</f>
        <v>0</v>
      </c>
      <c r="T27" s="67"/>
      <c r="U27" s="67"/>
      <c r="V27" s="67"/>
      <c r="W27" s="67"/>
      <c r="X27" s="69">
        <f>SUM(X24:X26)</f>
        <v>0</v>
      </c>
    </row>
    <row r="28" spans="4:6" ht="12.75">
      <c r="D28" s="42"/>
      <c r="F28" s="5"/>
    </row>
    <row r="29" spans="4:6" ht="12.75">
      <c r="D29" s="42" t="s">
        <v>32</v>
      </c>
      <c r="E29" s="2" t="s">
        <v>19</v>
      </c>
      <c r="F29" s="45" t="s">
        <v>0</v>
      </c>
    </row>
    <row r="30" spans="11:24" ht="12.75">
      <c r="K30" s="70" t="str">
        <f>D4</f>
        <v>Trosa IF</v>
      </c>
      <c r="L30" s="70" t="s">
        <v>7</v>
      </c>
      <c r="M30" s="70" t="s">
        <v>2</v>
      </c>
      <c r="N30" s="70" t="s">
        <v>3</v>
      </c>
      <c r="O30" s="70" t="s">
        <v>4</v>
      </c>
      <c r="P30" s="70"/>
      <c r="Q30" s="98" t="s">
        <v>5</v>
      </c>
      <c r="R30" s="70" t="s">
        <v>1</v>
      </c>
      <c r="S30" s="89" t="s">
        <v>1</v>
      </c>
      <c r="T30" s="70" t="s">
        <v>8</v>
      </c>
      <c r="U30" s="70" t="s">
        <v>9</v>
      </c>
      <c r="V30" s="70" t="s">
        <v>10</v>
      </c>
      <c r="W30" s="70"/>
      <c r="X30" s="71" t="s">
        <v>6</v>
      </c>
    </row>
    <row r="31" spans="4:24" ht="12.75">
      <c r="D31" s="42" t="s">
        <v>0</v>
      </c>
      <c r="E31" s="46" t="s">
        <v>0</v>
      </c>
      <c r="F31" s="43" t="s">
        <v>21</v>
      </c>
      <c r="K31" s="20" t="str">
        <f>F4</f>
        <v>Åkersberga BK</v>
      </c>
      <c r="L31" s="17">
        <f>IF(G4=" ",0,1)</f>
        <v>0</v>
      </c>
      <c r="M31" s="18">
        <f>IF(G4&gt;I4,1,0)</f>
        <v>0</v>
      </c>
      <c r="N31" s="17">
        <f>IF(AND(G4=I4,NOT(G4=" ")),1,0)</f>
        <v>0</v>
      </c>
      <c r="O31" s="18">
        <f>IF(I4&gt;G4,1,0)</f>
        <v>0</v>
      </c>
      <c r="P31" s="18"/>
      <c r="Q31" s="66">
        <f>SUM(G4)</f>
        <v>0</v>
      </c>
      <c r="R31" s="24" t="s">
        <v>1</v>
      </c>
      <c r="S31" s="87">
        <f>SUM(I4)</f>
        <v>0</v>
      </c>
      <c r="T31" s="18">
        <f>IF(M31=1,3,0)</f>
        <v>0</v>
      </c>
      <c r="U31" s="20">
        <f>IF(N31=1,1,0)</f>
        <v>0</v>
      </c>
      <c r="V31" s="20">
        <f>IF(O31=1,0,0)</f>
        <v>0</v>
      </c>
      <c r="W31" s="20"/>
      <c r="X31" s="19">
        <f>SUM(T31:V31)</f>
        <v>0</v>
      </c>
    </row>
    <row r="32" spans="4:24" ht="12.75">
      <c r="D32" s="43"/>
      <c r="E32" s="46"/>
      <c r="F32" s="43"/>
      <c r="K32" s="20" t="str">
        <f>F3</f>
        <v>Kista Vasalund T. 2</v>
      </c>
      <c r="L32" s="17">
        <f>IF(G7=" ",0,1)</f>
        <v>0</v>
      </c>
      <c r="M32" s="18">
        <f>IF(G7&gt;I7,1,0)</f>
        <v>0</v>
      </c>
      <c r="N32" s="17">
        <f>IF(AND(G7=I7,NOT(G7=" ")),1,0)</f>
        <v>0</v>
      </c>
      <c r="O32" s="18">
        <f>IF(I7&gt;G7,1,0)</f>
        <v>0</v>
      </c>
      <c r="P32" s="18"/>
      <c r="Q32" s="66">
        <f>SUM(G7)</f>
        <v>0</v>
      </c>
      <c r="R32" s="24" t="s">
        <v>1</v>
      </c>
      <c r="S32" s="87">
        <f>SUM(I7)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83" t="s">
        <v>34</v>
      </c>
      <c r="E33" s="81"/>
      <c r="F33" s="82"/>
      <c r="K33" s="23" t="str">
        <f>D3</f>
        <v>Essinge IK</v>
      </c>
      <c r="L33" s="21">
        <f>IF(I12=" ",0,1)</f>
        <v>0</v>
      </c>
      <c r="M33" s="22">
        <f>IF(I12&gt;G12,1,0)</f>
        <v>0</v>
      </c>
      <c r="N33" s="21">
        <f>IF(AND(G12=I12,NOT(G12=" ")),1,0)</f>
        <v>0</v>
      </c>
      <c r="O33" s="22">
        <f>IF(G12&gt;I12,1,0)</f>
        <v>0</v>
      </c>
      <c r="P33" s="22"/>
      <c r="Q33" s="102">
        <f>SUM(I12)</f>
        <v>0</v>
      </c>
      <c r="R33" s="15" t="s">
        <v>1</v>
      </c>
      <c r="S33" s="93">
        <f>SUM(G12)</f>
        <v>0</v>
      </c>
      <c r="T33" s="22">
        <f>IF(M33=1,3,0)</f>
        <v>0</v>
      </c>
      <c r="U33" s="23">
        <f>IF(N33=1,1,0)</f>
        <v>0</v>
      </c>
      <c r="V33" s="23">
        <f>IF(O33=1,0,0)</f>
        <v>0</v>
      </c>
      <c r="W33" s="23"/>
      <c r="X33" s="16">
        <f>SUM(T33:V33)</f>
        <v>0</v>
      </c>
    </row>
    <row r="34" spans="11:24" ht="12.75">
      <c r="K34" s="67" t="s">
        <v>11</v>
      </c>
      <c r="L34" s="68">
        <f>SUM(L31:L33)</f>
        <v>0</v>
      </c>
      <c r="M34" s="68">
        <f>SUM(M31:M33)</f>
        <v>0</v>
      </c>
      <c r="N34" s="68">
        <f>SUM(N31:N33)</f>
        <v>0</v>
      </c>
      <c r="O34" s="68">
        <f>SUM(O31:O33)</f>
        <v>0</v>
      </c>
      <c r="P34" s="68"/>
      <c r="Q34" s="101">
        <f>SUM(Q31:Q33)</f>
        <v>0</v>
      </c>
      <c r="R34" s="67" t="s">
        <v>1</v>
      </c>
      <c r="S34" s="92">
        <f>SUM(S31:S33)</f>
        <v>0</v>
      </c>
      <c r="T34" s="67"/>
      <c r="U34" s="67"/>
      <c r="V34" s="67"/>
      <c r="W34" s="67"/>
      <c r="X34" s="69">
        <f>SUM(X31:X33)</f>
        <v>0</v>
      </c>
    </row>
    <row r="35" spans="4:6" ht="12.75">
      <c r="D35" s="42" t="s">
        <v>22</v>
      </c>
      <c r="E35" s="46" t="s">
        <v>19</v>
      </c>
      <c r="F35" s="43" t="s">
        <v>23</v>
      </c>
    </row>
    <row r="36" spans="4:6" ht="12.75">
      <c r="D36" s="43"/>
      <c r="E36" s="46"/>
      <c r="F36" s="43" t="s">
        <v>24</v>
      </c>
    </row>
    <row r="37" spans="4:24" ht="12.75">
      <c r="D37" s="43"/>
      <c r="E37" s="46"/>
      <c r="F37" s="43" t="s">
        <v>25</v>
      </c>
      <c r="K37" s="70" t="str">
        <f>F4</f>
        <v>Åkersberga BK</v>
      </c>
      <c r="L37" s="70" t="s">
        <v>7</v>
      </c>
      <c r="M37" s="70" t="s">
        <v>2</v>
      </c>
      <c r="N37" s="70" t="s">
        <v>3</v>
      </c>
      <c r="O37" s="70" t="s">
        <v>4</v>
      </c>
      <c r="P37" s="70"/>
      <c r="Q37" s="98" t="s">
        <v>5</v>
      </c>
      <c r="R37" s="70" t="s">
        <v>1</v>
      </c>
      <c r="S37" s="89" t="s">
        <v>1</v>
      </c>
      <c r="T37" s="70" t="s">
        <v>8</v>
      </c>
      <c r="U37" s="70" t="s">
        <v>9</v>
      </c>
      <c r="V37" s="70" t="s">
        <v>10</v>
      </c>
      <c r="W37" s="70"/>
      <c r="X37" s="71" t="s">
        <v>6</v>
      </c>
    </row>
    <row r="38" spans="11:24" ht="12.75">
      <c r="K38" s="20" t="str">
        <f>D4</f>
        <v>Trosa IF</v>
      </c>
      <c r="L38" s="17">
        <f>IF(I4=" ",0,1)</f>
        <v>0</v>
      </c>
      <c r="M38" s="18">
        <f>IF(I4&gt;G4,1,0)</f>
        <v>0</v>
      </c>
      <c r="N38" s="17">
        <f>IF(AND(G4=I4,NOT(G4=" ")),1,0)</f>
        <v>0</v>
      </c>
      <c r="O38" s="18">
        <f>IF(G4&gt;I4,1,0)</f>
        <v>0</v>
      </c>
      <c r="P38" s="18"/>
      <c r="Q38" s="66">
        <f>SUM(I4)</f>
        <v>0</v>
      </c>
      <c r="R38" s="24" t="s">
        <v>1</v>
      </c>
      <c r="S38" s="87">
        <f>SUM(G4)</f>
        <v>0</v>
      </c>
      <c r="T38" s="18">
        <f>IF(M38=1,3,0)</f>
        <v>0</v>
      </c>
      <c r="U38" s="20">
        <f>IF(N38=1,1,0)</f>
        <v>0</v>
      </c>
      <c r="V38" s="20">
        <f>IF(O38=1,0,0)</f>
        <v>0</v>
      </c>
      <c r="W38" s="20"/>
      <c r="X38" s="19">
        <f>SUM(T38:V38)</f>
        <v>0</v>
      </c>
    </row>
    <row r="39" spans="4:24" ht="12.75">
      <c r="D39" s="42" t="s">
        <v>26</v>
      </c>
      <c r="E39" s="2" t="s">
        <v>19</v>
      </c>
      <c r="F39" s="43" t="s">
        <v>27</v>
      </c>
      <c r="K39" s="20" t="str">
        <f>D3</f>
        <v>Essinge IK</v>
      </c>
      <c r="L39" s="17">
        <f>IF(G8=" ",0,1)</f>
        <v>0</v>
      </c>
      <c r="M39" s="18">
        <f>IF(G8&gt;I8,1,0)</f>
        <v>0</v>
      </c>
      <c r="N39" s="17">
        <f>IF(AND(G8=I8,NOT(G8=" ")),1,0)</f>
        <v>0</v>
      </c>
      <c r="O39" s="18">
        <f>IF(I8&gt;G8,1,0)</f>
        <v>0</v>
      </c>
      <c r="P39" s="18"/>
      <c r="Q39" s="66">
        <f>SUM(G8)</f>
        <v>0</v>
      </c>
      <c r="R39" s="24" t="s">
        <v>1</v>
      </c>
      <c r="S39" s="87">
        <f>SUM(I8)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11:24" ht="12.75">
      <c r="K40" s="23" t="str">
        <f>F3</f>
        <v>Kista Vasalund T. 2</v>
      </c>
      <c r="L40" s="21">
        <f>IF(I11=" ",0,1)</f>
        <v>0</v>
      </c>
      <c r="M40" s="22">
        <f>IF(I11&gt;G11,1,0)</f>
        <v>0</v>
      </c>
      <c r="N40" s="21">
        <f>IF(AND(G11=I11,NOT(G11=" ")),1,0)</f>
        <v>0</v>
      </c>
      <c r="O40" s="22">
        <f>IF(G11&gt;I11,1,0)</f>
        <v>0</v>
      </c>
      <c r="P40" s="22"/>
      <c r="Q40" s="102">
        <f>SUM(I11)</f>
        <v>0</v>
      </c>
      <c r="R40" s="15" t="s">
        <v>1</v>
      </c>
      <c r="S40" s="93">
        <f>SUM(G11)</f>
        <v>0</v>
      </c>
      <c r="T40" s="22">
        <f>IF(M40=1,3,0)</f>
        <v>0</v>
      </c>
      <c r="U40" s="23">
        <f>IF(N40=1,1,0)</f>
        <v>0</v>
      </c>
      <c r="V40" s="23">
        <f>IF(O40=1,0,0)</f>
        <v>0</v>
      </c>
      <c r="W40" s="23"/>
      <c r="X40" s="16">
        <f>SUM(T40:V40)</f>
        <v>0</v>
      </c>
    </row>
    <row r="41" spans="4:24" ht="12.75">
      <c r="D41" s="79" t="s">
        <v>28</v>
      </c>
      <c r="E41" s="2" t="s">
        <v>19</v>
      </c>
      <c r="F41" s="43" t="s">
        <v>29</v>
      </c>
      <c r="K41" s="67" t="s">
        <v>11</v>
      </c>
      <c r="L41" s="68">
        <f>SUM(L38:L40)</f>
        <v>0</v>
      </c>
      <c r="M41" s="68">
        <f>SUM(M38:M40)</f>
        <v>0</v>
      </c>
      <c r="N41" s="68">
        <f>SUM(N38:N40)</f>
        <v>0</v>
      </c>
      <c r="O41" s="68">
        <f>SUM(O38:O40)</f>
        <v>0</v>
      </c>
      <c r="P41" s="68"/>
      <c r="Q41" s="101">
        <f>SUM(Q38:Q40)</f>
        <v>0</v>
      </c>
      <c r="R41" s="67" t="s">
        <v>1</v>
      </c>
      <c r="S41" s="92">
        <f>SUM(S38:S40)</f>
        <v>0</v>
      </c>
      <c r="T41" s="67"/>
      <c r="U41" s="67"/>
      <c r="V41" s="67"/>
      <c r="W41" s="67"/>
      <c r="X41" s="69">
        <f>SUM(X38:X40)</f>
        <v>0</v>
      </c>
    </row>
    <row r="42" ht="12.75">
      <c r="D42" s="43"/>
    </row>
    <row r="43" ht="12.75">
      <c r="D43" s="43"/>
    </row>
    <row r="44" spans="4:11" ht="12.75">
      <c r="D44" s="42" t="s">
        <v>33</v>
      </c>
      <c r="E44" s="2" t="s">
        <v>19</v>
      </c>
      <c r="F44" s="72"/>
      <c r="G44" s="28"/>
      <c r="H44" s="80"/>
      <c r="I44" s="29"/>
      <c r="J44" s="77"/>
      <c r="K44" s="77"/>
    </row>
    <row r="46" ht="12.75">
      <c r="D46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Kyrkan Sollentuna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Kallander</dc:creator>
  <cp:keywords/>
  <dc:description/>
  <cp:lastModifiedBy>Marcus</cp:lastModifiedBy>
  <cp:lastPrinted>2009-03-28T15:05:09Z</cp:lastPrinted>
  <dcterms:created xsi:type="dcterms:W3CDTF">2003-12-12T16:47:42Z</dcterms:created>
  <dcterms:modified xsi:type="dcterms:W3CDTF">2009-04-05T21:34:15Z</dcterms:modified>
  <cp:category/>
  <cp:version/>
  <cp:contentType/>
  <cp:contentStatus/>
</cp:coreProperties>
</file>