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76e4a678e83ed61/Fotboll 2021/"/>
    </mc:Choice>
  </mc:AlternateContent>
  <xr:revisionPtr revIDLastSave="929" documentId="8_{E5D66186-C332-4E64-B69E-F667C15F9D26}" xr6:coauthVersionLast="45" xr6:coauthVersionMax="45" xr10:uidLastSave="{8350F472-02B9-45B3-98EA-BD9210619356}"/>
  <bookViews>
    <workbookView xWindow="-120" yWindow="-120" windowWidth="30960" windowHeight="16920" xr2:uid="{00000000-000D-0000-FFFF-FFFF00000000}"/>
  </bookViews>
  <sheets>
    <sheet name="Sida 1" sheetId="1" r:id="rId1"/>
    <sheet name="Blad2" sheetId="3" r:id="rId2"/>
    <sheet name="Blad1" sheetId="2" r:id="rId3"/>
  </sheets>
  <definedNames>
    <definedName name="_xlnm._FilterDatabase" localSheetId="0" hidden="1">'Sida 1'!$B$4:$JM$4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2" i="1" l="1"/>
  <c r="AD3" i="1" l="1"/>
  <c r="AB3" i="1"/>
  <c r="Z3" i="1"/>
  <c r="X3" i="1"/>
  <c r="V3" i="1"/>
  <c r="T3" i="1"/>
  <c r="R3" i="1"/>
  <c r="P3" i="1"/>
  <c r="L3" i="1"/>
  <c r="J3" i="1"/>
  <c r="H3" i="1"/>
  <c r="F3" i="1"/>
  <c r="V40" i="1"/>
  <c r="V39" i="1"/>
  <c r="V35" i="1"/>
  <c r="V27" i="1"/>
  <c r="V15" i="1"/>
  <c r="V8" i="1"/>
  <c r="V1" i="1"/>
  <c r="P40" i="1"/>
  <c r="P39" i="1"/>
  <c r="P38" i="1"/>
  <c r="P35" i="1"/>
  <c r="P33" i="1"/>
  <c r="P25" i="1"/>
  <c r="P15" i="1"/>
  <c r="P8" i="1"/>
  <c r="P7" i="1"/>
  <c r="P1" i="1"/>
  <c r="L9" i="1"/>
  <c r="L11" i="1"/>
  <c r="L12" i="1"/>
  <c r="L18" i="1"/>
  <c r="L22" i="1"/>
  <c r="L21" i="1"/>
  <c r="L31" i="1"/>
  <c r="L35" i="1"/>
  <c r="L36" i="1"/>
  <c r="L38" i="1"/>
  <c r="L40" i="1"/>
  <c r="L39" i="1"/>
  <c r="L1" i="1"/>
  <c r="L27" i="1"/>
  <c r="L28" i="1"/>
  <c r="L26" i="1"/>
  <c r="L24" i="1"/>
  <c r="L20" i="1"/>
  <c r="L15" i="1"/>
  <c r="L8" i="1"/>
  <c r="L7" i="1"/>
  <c r="L6" i="1"/>
  <c r="J40" i="1"/>
  <c r="J39" i="1"/>
  <c r="J38" i="1"/>
  <c r="J36" i="1"/>
  <c r="J29" i="1"/>
  <c r="J27" i="1"/>
  <c r="J26" i="1"/>
  <c r="J21" i="1"/>
  <c r="J18" i="1"/>
  <c r="J15" i="1"/>
  <c r="J11" i="1"/>
  <c r="J8" i="1"/>
  <c r="J6" i="1"/>
  <c r="H40" i="1"/>
  <c r="H39" i="1"/>
  <c r="H38" i="1"/>
  <c r="H37" i="1"/>
  <c r="H35" i="1"/>
  <c r="H33" i="1"/>
  <c r="H29" i="1"/>
  <c r="H27" i="1"/>
  <c r="H26" i="1"/>
  <c r="H21" i="1"/>
  <c r="H18" i="1"/>
  <c r="H15" i="1"/>
  <c r="H14" i="1"/>
  <c r="H12" i="1"/>
  <c r="H8" i="1"/>
  <c r="H7" i="1"/>
  <c r="H6" i="1"/>
  <c r="H1" i="1"/>
  <c r="F1" i="1"/>
  <c r="F40" i="1"/>
  <c r="F39" i="1"/>
  <c r="F38" i="1"/>
  <c r="F37" i="1"/>
  <c r="F36" i="1"/>
  <c r="F35" i="1"/>
  <c r="F33" i="1"/>
  <c r="F29" i="1"/>
  <c r="F27" i="1"/>
  <c r="F26" i="1"/>
  <c r="F21" i="1"/>
  <c r="F18" i="1"/>
  <c r="F16" i="1"/>
  <c r="F15" i="1"/>
  <c r="F12" i="1"/>
  <c r="F8" i="1"/>
  <c r="F7" i="1"/>
  <c r="F6" i="1"/>
  <c r="Z1" i="1" l="1"/>
  <c r="T1" i="1"/>
  <c r="J1" i="1"/>
  <c r="A7" i="1"/>
  <c r="N29" i="1"/>
  <c r="N39" i="1"/>
  <c r="N33" i="1"/>
  <c r="N27" i="1"/>
  <c r="N15" i="1"/>
  <c r="N8" i="1"/>
  <c r="N6" i="1"/>
  <c r="A28" i="1"/>
  <c r="A27" i="1"/>
  <c r="A20" i="1"/>
  <c r="A8" i="1"/>
  <c r="A6" i="1"/>
  <c r="A9" i="1"/>
  <c r="A10" i="1"/>
  <c r="A11" i="1"/>
  <c r="A12" i="1"/>
  <c r="A13" i="1"/>
  <c r="A14" i="1"/>
  <c r="A16" i="1"/>
  <c r="A17" i="1"/>
  <c r="A18" i="1"/>
  <c r="A19" i="1"/>
  <c r="A21" i="1"/>
  <c r="A22" i="1"/>
  <c r="A23" i="1"/>
  <c r="A24" i="1"/>
  <c r="A25" i="1"/>
  <c r="A26" i="1"/>
  <c r="A29" i="1"/>
  <c r="A30" i="1"/>
  <c r="A31" i="1"/>
  <c r="A32" i="1"/>
  <c r="A33" i="1"/>
  <c r="A34" i="1"/>
  <c r="A35" i="1"/>
  <c r="A36" i="1"/>
  <c r="A37" i="1"/>
  <c r="A38" i="1"/>
  <c r="A40" i="1"/>
  <c r="A5" i="1"/>
  <c r="A39" i="1" l="1"/>
  <c r="A15" i="1"/>
</calcChain>
</file>

<file path=xl/sharedStrings.xml><?xml version="1.0" encoding="utf-8"?>
<sst xmlns="http://schemas.openxmlformats.org/spreadsheetml/2006/main" count="505" uniqueCount="196">
  <si>
    <t>Tröjnummer</t>
  </si>
  <si>
    <t>Adam Wikström</t>
  </si>
  <si>
    <t>Adam Berglund</t>
  </si>
  <si>
    <t>Adam Lindell</t>
  </si>
  <si>
    <t>Albin Flodkvist</t>
  </si>
  <si>
    <t>Anton Hultman</t>
  </si>
  <si>
    <t>Ayub Abduqadir Yusuf</t>
  </si>
  <si>
    <t>Daniel Amine</t>
  </si>
  <si>
    <t>David Sundström</t>
  </si>
  <si>
    <t>Elias Ullervik</t>
  </si>
  <si>
    <t>Erik Gardetun</t>
  </si>
  <si>
    <t>Fabian Ghazi</t>
  </si>
  <si>
    <t>Gabriel Anderstedt</t>
  </si>
  <si>
    <t>Hampus Åsberg</t>
  </si>
  <si>
    <t>Isac Larsson</t>
  </si>
  <si>
    <t>Jean-Pierre Ari</t>
  </si>
  <si>
    <t>Joakim Eriksson-Nyström</t>
  </si>
  <si>
    <t>Jonatan Ljungkvist</t>
  </si>
  <si>
    <t>Jonathan Hammar</t>
  </si>
  <si>
    <t>Kardo Ali</t>
  </si>
  <si>
    <t>Leo Salem</t>
  </si>
  <si>
    <t>Liam Selling</t>
  </si>
  <si>
    <t>Lucas Pettersson</t>
  </si>
  <si>
    <t>Lukas Blomstrand</t>
  </si>
  <si>
    <t>Mattias Aldrin</t>
  </si>
  <si>
    <t>Max Moberger</t>
  </si>
  <si>
    <t>Max Lövgren</t>
  </si>
  <si>
    <t>Melker Huselius</t>
  </si>
  <si>
    <t>Muscab Ahmed Ali</t>
  </si>
  <si>
    <t>Noel Gellerskog</t>
  </si>
  <si>
    <t>Oliver Nyström</t>
  </si>
  <si>
    <t>Sebastian Thysell</t>
  </si>
  <si>
    <t>Sizar Said Sadi</t>
  </si>
  <si>
    <t>Theo Karlsson</t>
  </si>
  <si>
    <t>William Lernestål</t>
  </si>
  <si>
    <t>Wilmer Wahlqvist</t>
  </si>
  <si>
    <t>Con20 TRG JKT</t>
  </si>
  <si>
    <t>Con20 TRG Pant</t>
  </si>
  <si>
    <t>Entrada JSY</t>
  </si>
  <si>
    <t>Parma Shorts</t>
  </si>
  <si>
    <t>Milano Sock</t>
  </si>
  <si>
    <t>Core Rain JKT</t>
  </si>
  <si>
    <t>Initialer</t>
  </si>
  <si>
    <t>AW</t>
  </si>
  <si>
    <t>AB</t>
  </si>
  <si>
    <t>AL</t>
  </si>
  <si>
    <t>AF</t>
  </si>
  <si>
    <t>AH</t>
  </si>
  <si>
    <t>AAY</t>
  </si>
  <si>
    <t>DA</t>
  </si>
  <si>
    <t>DS</t>
  </si>
  <si>
    <t>EU</t>
  </si>
  <si>
    <t>EG</t>
  </si>
  <si>
    <t>FG</t>
  </si>
  <si>
    <t>GA</t>
  </si>
  <si>
    <t>HÅ</t>
  </si>
  <si>
    <t>IL</t>
  </si>
  <si>
    <t>JEN</t>
  </si>
  <si>
    <t>JL</t>
  </si>
  <si>
    <t>JH</t>
  </si>
  <si>
    <t>KA</t>
  </si>
  <si>
    <t>LS</t>
  </si>
  <si>
    <t>LP</t>
  </si>
  <si>
    <t>LB</t>
  </si>
  <si>
    <t>MA</t>
  </si>
  <si>
    <t>MM</t>
  </si>
  <si>
    <t>ML</t>
  </si>
  <si>
    <t>MH</t>
  </si>
  <si>
    <t>MAA</t>
  </si>
  <si>
    <t>NG</t>
  </si>
  <si>
    <t>ON</t>
  </si>
  <si>
    <t>ST</t>
  </si>
  <si>
    <t>TK</t>
  </si>
  <si>
    <t>WL</t>
  </si>
  <si>
    <t>WW</t>
  </si>
  <si>
    <t>JA</t>
  </si>
  <si>
    <t>M</t>
  </si>
  <si>
    <t>S</t>
  </si>
  <si>
    <t>43/45</t>
  </si>
  <si>
    <t>Handskar</t>
  </si>
  <si>
    <t>Buff</t>
  </si>
  <si>
    <t>SS</t>
  </si>
  <si>
    <t>40/42</t>
  </si>
  <si>
    <t>XS</t>
  </si>
  <si>
    <t>Ryggsäck</t>
  </si>
  <si>
    <t>40/42 x 2</t>
  </si>
  <si>
    <t>S x 2</t>
  </si>
  <si>
    <t>M x 3</t>
  </si>
  <si>
    <t>M x 2</t>
  </si>
  <si>
    <t>L</t>
  </si>
  <si>
    <t>XS x 2</t>
  </si>
  <si>
    <t>L x 2</t>
  </si>
  <si>
    <t>43/45 x 2</t>
  </si>
  <si>
    <t>37/39</t>
  </si>
  <si>
    <t>Comp Shorts</t>
  </si>
  <si>
    <t>S och M</t>
  </si>
  <si>
    <t>40/42 x 3</t>
  </si>
  <si>
    <t>Mx2</t>
  </si>
  <si>
    <t xml:space="preserve">Core 18 Std Jkt </t>
  </si>
  <si>
    <t>Mv Comp</t>
  </si>
  <si>
    <t>MV strumpor</t>
  </si>
  <si>
    <t>MV shorts</t>
  </si>
  <si>
    <t>Grön Matchtröja</t>
  </si>
  <si>
    <t>Mv matchtröja</t>
  </si>
  <si>
    <t>16y</t>
  </si>
  <si>
    <t>&lt;</t>
  </si>
  <si>
    <t>Lx2</t>
  </si>
  <si>
    <t>Adam</t>
  </si>
  <si>
    <t>Lindell</t>
  </si>
  <si>
    <t>Wikström</t>
  </si>
  <si>
    <t>Berglund</t>
  </si>
  <si>
    <t>Albin</t>
  </si>
  <si>
    <t>Flodqvist</t>
  </si>
  <si>
    <t>Anton</t>
  </si>
  <si>
    <t>Hultman</t>
  </si>
  <si>
    <t>Ayub</t>
  </si>
  <si>
    <t>Abduqadur Yusuf</t>
  </si>
  <si>
    <t>Daniel</t>
  </si>
  <si>
    <t>Amine</t>
  </si>
  <si>
    <t>David</t>
  </si>
  <si>
    <t>Sundström</t>
  </si>
  <si>
    <t>Elias</t>
  </si>
  <si>
    <t>Ullervik</t>
  </si>
  <si>
    <t>Erik</t>
  </si>
  <si>
    <t>Gardetun</t>
  </si>
  <si>
    <t>Fabian</t>
  </si>
  <si>
    <t>Ghazi</t>
  </si>
  <si>
    <t>Hampus</t>
  </si>
  <si>
    <t>Åsberg</t>
  </si>
  <si>
    <t>Isac</t>
  </si>
  <si>
    <t>Larsson</t>
  </si>
  <si>
    <t>Jean-Pierre</t>
  </si>
  <si>
    <t>Ari</t>
  </si>
  <si>
    <t>JPA</t>
  </si>
  <si>
    <t>Joakim</t>
  </si>
  <si>
    <t>Eriksson-Nyström</t>
  </si>
  <si>
    <t>Jonas</t>
  </si>
  <si>
    <t>Selling</t>
  </si>
  <si>
    <t>JS</t>
  </si>
  <si>
    <t>-</t>
  </si>
  <si>
    <t>Jonathan</t>
  </si>
  <si>
    <t>Ljungkvist</t>
  </si>
  <si>
    <t>Hammar</t>
  </si>
  <si>
    <t>Kardo</t>
  </si>
  <si>
    <t>Ali</t>
  </si>
  <si>
    <t>Kenneth</t>
  </si>
  <si>
    <t>Huselius</t>
  </si>
  <si>
    <t>KS</t>
  </si>
  <si>
    <t>Lars Erik</t>
  </si>
  <si>
    <t>LEL</t>
  </si>
  <si>
    <t>Leo</t>
  </si>
  <si>
    <t>Salem</t>
  </si>
  <si>
    <t>Liam</t>
  </si>
  <si>
    <t>Lucas</t>
  </si>
  <si>
    <t>Petterson</t>
  </si>
  <si>
    <t>Lukas</t>
  </si>
  <si>
    <t>Blomstrand</t>
  </si>
  <si>
    <t>Magnus</t>
  </si>
  <si>
    <t>Persson</t>
  </si>
  <si>
    <t>MP</t>
  </si>
  <si>
    <t>Mattias</t>
  </si>
  <si>
    <t>Aldrin</t>
  </si>
  <si>
    <t>Max</t>
  </si>
  <si>
    <t>Moberger</t>
  </si>
  <si>
    <t>MB</t>
  </si>
  <si>
    <t>Lövgren</t>
  </si>
  <si>
    <t>Melker</t>
  </si>
  <si>
    <t>Muscab</t>
  </si>
  <si>
    <t>Ahmed Ali</t>
  </si>
  <si>
    <t>Noel</t>
  </si>
  <si>
    <t>Gellerskog</t>
  </si>
  <si>
    <t>Oliver</t>
  </si>
  <si>
    <t>Nyström</t>
  </si>
  <si>
    <t>Robert</t>
  </si>
  <si>
    <t>RA</t>
  </si>
  <si>
    <t>Sebastian</t>
  </si>
  <si>
    <t>Thysell</t>
  </si>
  <si>
    <t>Sizar</t>
  </si>
  <si>
    <t>Said Sazi</t>
  </si>
  <si>
    <t>SSS</t>
  </si>
  <si>
    <t>Theo</t>
  </si>
  <si>
    <t>Karlsson</t>
  </si>
  <si>
    <t>William</t>
  </si>
  <si>
    <t>Lernestål</t>
  </si>
  <si>
    <t>Wilmer</t>
  </si>
  <si>
    <t>Wahlqvist</t>
  </si>
  <si>
    <t>Fabian Persson</t>
  </si>
  <si>
    <t>FP</t>
  </si>
  <si>
    <t>Adidas Team base Tee</t>
  </si>
  <si>
    <t>Select Komp tröja</t>
  </si>
  <si>
    <t>Borta ställ</t>
  </si>
  <si>
    <t>m</t>
  </si>
  <si>
    <t xml:space="preserve">Pris + </t>
  </si>
  <si>
    <t>Tryckta  initaler</t>
  </si>
  <si>
    <t>Summa kr/st</t>
  </si>
  <si>
    <t>Summa utlägg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</si>
</sst>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164" formatCode="_-* #,##0\ [$kr-41D]_-;\-* #,##0\ [$kr-41D]_-;_-* &quot;-&quot;??\ [$kr-41D]_-;_-@_-"/>
    <numFmt numFmtId="165" formatCode="_-* #,##0\ &quot;kr&quot;_-;\-* #,##0\ &quot;kr&quot;_-;_-* &quot;-&quot;??\ &quot;kr&quot;_-;_-@_-"/>
    <numFmt numFmtId="166" formatCode="#,##0\ &quot;kr&quot;"/>
  </numFmts>
  <fonts count="12">
    <font>
      <sz val="11"/>
      <name val="Calibri"/>
    </font>
    <font>
      <b/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6"/>
      <color rgb="FF999999"/>
      <name val="Arial"/>
      <family val="2"/>
    </font>
    <font>
      <sz val="6"/>
      <color rgb="FF333333"/>
      <name val="Arial"/>
      <family val="2"/>
    </font>
    <font>
      <b/>
      <sz val="10"/>
      <color rgb="FF999999"/>
      <name val="Arial"/>
      <family val="2"/>
    </font>
    <font>
      <sz val="10"/>
      <color rgb="FF333333"/>
      <name val="Arial"/>
      <family val="2"/>
    </font>
    <font>
      <sz val="10"/>
      <name val="Calibri"/>
      <family val="2"/>
    </font>
    <font>
      <sz val="14"/>
      <name val="Calibri"/>
      <family val="2"/>
    </font>
    <font>
      <sz val="8"/>
      <name val="Calibri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16">
    <xf numFmtId="0" fontId="0" fillId="0" borderId="0" xfId="0"/>
    <xf numFmtId="0" fontId="0" fillId="0" borderId="1" xfId="0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/>
    <xf numFmtId="0" fontId="0" fillId="5" borderId="0" xfId="0" applyFill="1"/>
    <xf numFmtId="0" fontId="4" fillId="5" borderId="0" xfId="0" applyFont="1" applyFill="1" applyAlignment="1">
      <alignment horizontal="left" vertical="center" wrapText="1"/>
    </xf>
    <xf numFmtId="0" fontId="5" fillId="5" borderId="0" xfId="0" applyFont="1" applyFill="1" applyAlignment="1">
      <alignment horizontal="right" vertical="center" wrapText="1"/>
    </xf>
    <xf numFmtId="0" fontId="6" fillId="5" borderId="0" xfId="0" applyFont="1" applyFill="1" applyAlignment="1">
      <alignment horizontal="left" vertical="center" wrapText="1"/>
    </xf>
    <xf numFmtId="0" fontId="7" fillId="5" borderId="0" xfId="0" applyFont="1" applyFill="1" applyAlignment="1">
      <alignment vertical="center" wrapText="1"/>
    </xf>
    <xf numFmtId="0" fontId="8" fillId="5" borderId="0" xfId="0" applyFont="1" applyFill="1"/>
    <xf numFmtId="0" fontId="8" fillId="0" borderId="0" xfId="0" applyFont="1"/>
    <xf numFmtId="0" fontId="0" fillId="0" borderId="0" xfId="0" applyBorder="1"/>
    <xf numFmtId="49" fontId="0" fillId="0" borderId="0" xfId="0" applyNumberFormat="1" applyBorder="1"/>
    <xf numFmtId="0" fontId="0" fillId="2" borderId="0" xfId="0" applyFill="1" applyBorder="1"/>
    <xf numFmtId="0" fontId="3" fillId="0" borderId="0" xfId="0" applyFont="1" applyBorder="1"/>
    <xf numFmtId="0" fontId="0" fillId="4" borderId="0" xfId="0" applyFill="1" applyBorder="1"/>
    <xf numFmtId="0" fontId="3" fillId="3" borderId="0" xfId="0" applyFont="1" applyFill="1" applyBorder="1"/>
    <xf numFmtId="49" fontId="9" fillId="0" borderId="1" xfId="0" applyNumberFormat="1" applyFont="1" applyBorder="1"/>
    <xf numFmtId="49" fontId="9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9" fillId="4" borderId="0" xfId="0" applyNumberFormat="1" applyFont="1" applyFill="1" applyAlignment="1">
      <alignment horizontal="center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9" fillId="3" borderId="0" xfId="0" applyNumberFormat="1" applyFont="1" applyFill="1" applyAlignment="1">
      <alignment horizontal="center"/>
    </xf>
    <xf numFmtId="0" fontId="9" fillId="0" borderId="0" xfId="0" applyFont="1"/>
    <xf numFmtId="0" fontId="3" fillId="0" borderId="1" xfId="0" applyFont="1" applyFill="1" applyBorder="1" applyAlignment="1">
      <alignment horizontal="center"/>
    </xf>
    <xf numFmtId="0" fontId="2" fillId="0" borderId="0" xfId="0" applyFont="1" applyFill="1"/>
    <xf numFmtId="0" fontId="1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166" fontId="0" fillId="0" borderId="12" xfId="0" applyNumberForma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164" fontId="2" fillId="0" borderId="25" xfId="0" applyNumberFormat="1" applyFont="1" applyFill="1" applyBorder="1"/>
    <xf numFmtId="0" fontId="0" fillId="0" borderId="8" xfId="0" applyNumberFormat="1" applyFill="1" applyBorder="1" applyAlignment="1">
      <alignment horizontal="center"/>
    </xf>
    <xf numFmtId="49" fontId="0" fillId="0" borderId="12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center"/>
    </xf>
    <xf numFmtId="0" fontId="3" fillId="0" borderId="16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49" fontId="0" fillId="0" borderId="26" xfId="0" applyNumberFormat="1" applyFill="1" applyBorder="1" applyAlignment="1">
      <alignment horizontal="center"/>
    </xf>
    <xf numFmtId="49" fontId="0" fillId="0" borderId="6" xfId="0" applyNumberForma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165" fontId="0" fillId="0" borderId="11" xfId="1" applyNumberFormat="1" applyFont="1" applyFill="1" applyBorder="1"/>
    <xf numFmtId="49" fontId="3" fillId="0" borderId="12" xfId="0" applyNumberFormat="1" applyFont="1" applyFill="1" applyBorder="1"/>
    <xf numFmtId="49" fontId="0" fillId="0" borderId="12" xfId="0" applyNumberFormat="1" applyFill="1" applyBorder="1"/>
    <xf numFmtId="0" fontId="0" fillId="0" borderId="12" xfId="0" applyFill="1" applyBorder="1"/>
    <xf numFmtId="0" fontId="3" fillId="0" borderId="12" xfId="0" applyFont="1" applyFill="1" applyBorder="1"/>
    <xf numFmtId="165" fontId="0" fillId="0" borderId="15" xfId="1" applyNumberFormat="1" applyFont="1" applyFill="1" applyBorder="1"/>
    <xf numFmtId="0" fontId="3" fillId="0" borderId="16" xfId="0" applyFont="1" applyFill="1" applyBorder="1"/>
    <xf numFmtId="164" fontId="2" fillId="0" borderId="0" xfId="0" applyNumberFormat="1" applyFont="1" applyFill="1" applyBorder="1"/>
    <xf numFmtId="164" fontId="2" fillId="0" borderId="27" xfId="0" applyNumberFormat="1" applyFont="1" applyFill="1" applyBorder="1"/>
    <xf numFmtId="0" fontId="0" fillId="0" borderId="13" xfId="0" applyFill="1" applyBorder="1"/>
    <xf numFmtId="0" fontId="2" fillId="0" borderId="14" xfId="0" applyFont="1" applyFill="1" applyBorder="1"/>
    <xf numFmtId="164" fontId="2" fillId="0" borderId="1" xfId="0" applyNumberFormat="1" applyFont="1" applyFill="1" applyBorder="1"/>
    <xf numFmtId="164" fontId="2" fillId="0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164" fontId="2" fillId="2" borderId="28" xfId="0" applyNumberFormat="1" applyFont="1" applyFill="1" applyBorder="1"/>
    <xf numFmtId="164" fontId="2" fillId="0" borderId="29" xfId="0" applyNumberFormat="1" applyFont="1" applyFill="1" applyBorder="1"/>
    <xf numFmtId="164" fontId="2" fillId="0" borderId="29" xfId="0" applyNumberFormat="1" applyFont="1" applyFill="1" applyBorder="1" applyAlignment="1">
      <alignment horizontal="center"/>
    </xf>
    <xf numFmtId="164" fontId="2" fillId="6" borderId="29" xfId="0" applyNumberFormat="1" applyFont="1" applyFill="1" applyBorder="1" applyAlignment="1">
      <alignment horizontal="center"/>
    </xf>
    <xf numFmtId="164" fontId="2" fillId="0" borderId="8" xfId="0" applyNumberFormat="1" applyFont="1" applyFill="1" applyBorder="1"/>
    <xf numFmtId="164" fontId="2" fillId="2" borderId="11" xfId="0" applyNumberFormat="1" applyFont="1" applyFill="1" applyBorder="1"/>
    <xf numFmtId="164" fontId="2" fillId="0" borderId="12" xfId="0" applyNumberFormat="1" applyFont="1" applyFill="1" applyBorder="1"/>
    <xf numFmtId="164" fontId="2" fillId="2" borderId="15" xfId="0" applyNumberFormat="1" applyFont="1" applyFill="1" applyBorder="1"/>
    <xf numFmtId="164" fontId="2" fillId="0" borderId="30" xfId="0" applyNumberFormat="1" applyFont="1" applyFill="1" applyBorder="1"/>
    <xf numFmtId="164" fontId="2" fillId="0" borderId="30" xfId="0" applyNumberFormat="1" applyFont="1" applyFill="1" applyBorder="1" applyAlignment="1">
      <alignment horizontal="center"/>
    </xf>
    <xf numFmtId="164" fontId="2" fillId="6" borderId="30" xfId="0" applyNumberFormat="1" applyFont="1" applyFill="1" applyBorder="1" applyAlignment="1">
      <alignment horizontal="center"/>
    </xf>
    <xf numFmtId="164" fontId="2" fillId="0" borderId="16" xfId="0" applyNumberFormat="1" applyFont="1" applyFill="1" applyBorder="1"/>
    <xf numFmtId="165" fontId="0" fillId="0" borderId="0" xfId="0" applyNumberFormat="1" applyFill="1" applyAlignment="1">
      <alignment horizontal="right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46"/>
  <sheetViews>
    <sheetView tabSelected="1" zoomScaleNormal="100" zoomScalePageLayoutView="110" workbookViewId="0">
      <pane ySplit="4" topLeftCell="A5" activePane="bottomLeft" state="frozen"/>
      <selection pane="bottomLeft" activeCell="C44" sqref="C44"/>
    </sheetView>
  </sheetViews>
  <sheetFormatPr defaultRowHeight="15"/>
  <cols>
    <col min="1" max="1" width="21.5703125" style="3" customWidth="1"/>
    <col min="2" max="2" width="24.140625" style="3" customWidth="1"/>
    <col min="3" max="3" width="10.85546875" style="4" customWidth="1"/>
    <col min="4" max="4" width="12.5703125" style="4" customWidth="1"/>
    <col min="5" max="6" width="15" style="4" customWidth="1"/>
    <col min="7" max="8" width="19.7109375" style="4" customWidth="1"/>
    <col min="9" max="9" width="19.5703125" style="4" customWidth="1"/>
    <col min="10" max="10" width="15.85546875" style="4" customWidth="1"/>
    <col min="11" max="12" width="13" style="4" customWidth="1"/>
    <col min="13" max="14" width="15" style="4" customWidth="1"/>
    <col min="15" max="16" width="15.42578125" style="4" customWidth="1"/>
    <col min="17" max="18" width="14.7109375" style="4" customWidth="1"/>
    <col min="19" max="20" width="10.7109375" style="4" customWidth="1"/>
    <col min="21" max="22" width="13.42578125" style="4" customWidth="1"/>
    <col min="23" max="24" width="15.85546875" style="4" customWidth="1"/>
    <col min="25" max="28" width="16.28515625" style="4" customWidth="1"/>
    <col min="29" max="30" width="24.5703125" style="4" customWidth="1"/>
    <col min="31" max="31" width="16.5703125" style="3" customWidth="1"/>
    <col min="32" max="32" width="16" style="3" customWidth="1"/>
    <col min="33" max="33" width="13" style="3" customWidth="1"/>
    <col min="34" max="34" width="12.140625" style="3" customWidth="1"/>
    <col min="35" max="35" width="15.140625" style="3" customWidth="1"/>
    <col min="36" max="36" width="17.140625" style="3" customWidth="1"/>
    <col min="37" max="16384" width="9.140625" style="3"/>
  </cols>
  <sheetData>
    <row r="1" spans="1:37" s="78" customFormat="1" ht="15.75" thickBot="1">
      <c r="A1" s="103" t="s">
        <v>192</v>
      </c>
      <c r="B1" s="104"/>
      <c r="C1" s="105"/>
      <c r="D1" s="105"/>
      <c r="E1" s="106"/>
      <c r="F1" s="106">
        <f>539</f>
        <v>539</v>
      </c>
      <c r="G1" s="105"/>
      <c r="H1" s="105">
        <f>399</f>
        <v>399</v>
      </c>
      <c r="I1" s="106"/>
      <c r="J1" s="106">
        <f>189+40</f>
        <v>229</v>
      </c>
      <c r="K1" s="105"/>
      <c r="L1" s="105">
        <f>139</f>
        <v>139</v>
      </c>
      <c r="M1" s="106"/>
      <c r="N1" s="106">
        <v>70</v>
      </c>
      <c r="O1" s="105"/>
      <c r="P1" s="105">
        <f>389</f>
        <v>389</v>
      </c>
      <c r="Q1" s="106"/>
      <c r="R1" s="106">
        <v>239</v>
      </c>
      <c r="S1" s="105"/>
      <c r="T1" s="105">
        <f>149</f>
        <v>149</v>
      </c>
      <c r="U1" s="106"/>
      <c r="V1" s="106">
        <f>219</f>
        <v>219</v>
      </c>
      <c r="W1" s="105"/>
      <c r="X1" s="105">
        <v>279</v>
      </c>
      <c r="Y1" s="106"/>
      <c r="Z1" s="106">
        <f>759+40</f>
        <v>799</v>
      </c>
      <c r="AA1" s="105"/>
      <c r="AB1" s="105">
        <v>199</v>
      </c>
      <c r="AC1" s="106"/>
      <c r="AD1" s="106">
        <v>349</v>
      </c>
      <c r="AE1" s="104"/>
      <c r="AF1" s="104"/>
      <c r="AG1" s="104"/>
      <c r="AH1" s="104"/>
      <c r="AI1" s="104"/>
      <c r="AJ1" s="107"/>
      <c r="AK1" s="97"/>
    </row>
    <row r="2" spans="1:37" s="96" customFormat="1">
      <c r="A2" s="108" t="s">
        <v>193</v>
      </c>
      <c r="B2" s="100"/>
      <c r="C2" s="101"/>
      <c r="D2" s="101"/>
      <c r="E2" s="102"/>
      <c r="F2" s="102">
        <v>40</v>
      </c>
      <c r="G2" s="101"/>
      <c r="H2" s="101">
        <v>40</v>
      </c>
      <c r="I2" s="102"/>
      <c r="J2" s="102">
        <v>40</v>
      </c>
      <c r="K2" s="101"/>
      <c r="L2" s="101">
        <v>40</v>
      </c>
      <c r="M2" s="102"/>
      <c r="N2" s="102"/>
      <c r="O2" s="101"/>
      <c r="P2" s="101">
        <v>40</v>
      </c>
      <c r="Q2" s="102"/>
      <c r="R2" s="102"/>
      <c r="S2" s="101"/>
      <c r="T2" s="101"/>
      <c r="U2" s="102"/>
      <c r="V2" s="102">
        <v>40</v>
      </c>
      <c r="W2" s="101"/>
      <c r="X2" s="101"/>
      <c r="Y2" s="102"/>
      <c r="Z2" s="102">
        <v>40</v>
      </c>
      <c r="AA2" s="101"/>
      <c r="AB2" s="101"/>
      <c r="AC2" s="102"/>
      <c r="AD2" s="102"/>
      <c r="AE2" s="100"/>
      <c r="AF2" s="100"/>
      <c r="AG2" s="100"/>
      <c r="AH2" s="100"/>
      <c r="AI2" s="100"/>
      <c r="AJ2" s="109"/>
    </row>
    <row r="3" spans="1:37" s="96" customFormat="1" ht="15.75" thickBot="1">
      <c r="A3" s="110" t="s">
        <v>194</v>
      </c>
      <c r="B3" s="111"/>
      <c r="C3" s="112"/>
      <c r="D3" s="112"/>
      <c r="E3" s="113"/>
      <c r="F3" s="113">
        <f>SUM(F1:F2)</f>
        <v>579</v>
      </c>
      <c r="G3" s="112"/>
      <c r="H3" s="112">
        <f>SUM(H1:H2)</f>
        <v>439</v>
      </c>
      <c r="I3" s="113"/>
      <c r="J3" s="113">
        <f>SUM(J1:J2)</f>
        <v>269</v>
      </c>
      <c r="K3" s="112"/>
      <c r="L3" s="112">
        <f>SUM(L1:L2)</f>
        <v>179</v>
      </c>
      <c r="M3" s="113"/>
      <c r="N3" s="113"/>
      <c r="O3" s="112"/>
      <c r="P3" s="112">
        <f>SUM(P1:P2)</f>
        <v>429</v>
      </c>
      <c r="Q3" s="113"/>
      <c r="R3" s="113">
        <f>SUM(R1:R2)</f>
        <v>239</v>
      </c>
      <c r="S3" s="112"/>
      <c r="T3" s="112">
        <f>SUM(T1:T2)</f>
        <v>149</v>
      </c>
      <c r="U3" s="113"/>
      <c r="V3" s="113">
        <f>SUM(V1:V2)</f>
        <v>259</v>
      </c>
      <c r="W3" s="112"/>
      <c r="X3" s="112">
        <f>SUM(X1:X2)</f>
        <v>279</v>
      </c>
      <c r="Y3" s="113"/>
      <c r="Z3" s="113">
        <f>SUM(Z1:Z2)</f>
        <v>839</v>
      </c>
      <c r="AA3" s="112"/>
      <c r="AB3" s="112">
        <f>SUM(AB1:AB2)</f>
        <v>199</v>
      </c>
      <c r="AC3" s="113"/>
      <c r="AD3" s="113">
        <f>SUM(AD1:AD2)</f>
        <v>349</v>
      </c>
      <c r="AE3" s="111"/>
      <c r="AF3" s="111"/>
      <c r="AG3" s="111"/>
      <c r="AH3" s="111"/>
      <c r="AI3" s="111"/>
      <c r="AJ3" s="114"/>
    </row>
    <row r="4" spans="1:37" ht="15.75" thickBot="1">
      <c r="A4" s="98"/>
      <c r="B4" s="99" t="s">
        <v>105</v>
      </c>
      <c r="C4" s="84" t="s">
        <v>42</v>
      </c>
      <c r="D4" s="40" t="s">
        <v>0</v>
      </c>
      <c r="E4" s="60" t="s">
        <v>36</v>
      </c>
      <c r="F4" s="61"/>
      <c r="G4" s="37" t="s">
        <v>37</v>
      </c>
      <c r="H4" s="38"/>
      <c r="I4" s="60" t="s">
        <v>38</v>
      </c>
      <c r="J4" s="61"/>
      <c r="K4" s="37" t="s">
        <v>39</v>
      </c>
      <c r="L4" s="38"/>
      <c r="M4" s="60" t="s">
        <v>40</v>
      </c>
      <c r="N4" s="61"/>
      <c r="O4" s="37" t="s">
        <v>41</v>
      </c>
      <c r="P4" s="38"/>
      <c r="Q4" s="60" t="s">
        <v>79</v>
      </c>
      <c r="R4" s="61"/>
      <c r="S4" s="37" t="s">
        <v>80</v>
      </c>
      <c r="T4" s="38"/>
      <c r="U4" s="60" t="s">
        <v>84</v>
      </c>
      <c r="V4" s="61"/>
      <c r="W4" s="37" t="s">
        <v>94</v>
      </c>
      <c r="X4" s="36"/>
      <c r="Y4" s="60" t="s">
        <v>98</v>
      </c>
      <c r="Z4" s="71"/>
      <c r="AA4" s="39" t="s">
        <v>188</v>
      </c>
      <c r="AB4" s="40"/>
      <c r="AC4" s="72" t="s">
        <v>189</v>
      </c>
      <c r="AD4" s="73"/>
      <c r="AE4" s="41" t="s">
        <v>102</v>
      </c>
      <c r="AF4" s="42" t="s">
        <v>100</v>
      </c>
      <c r="AG4" s="42" t="s">
        <v>99</v>
      </c>
      <c r="AH4" s="35" t="s">
        <v>101</v>
      </c>
      <c r="AI4" s="35" t="s">
        <v>103</v>
      </c>
      <c r="AJ4" s="84" t="s">
        <v>190</v>
      </c>
    </row>
    <row r="5" spans="1:37">
      <c r="A5" s="89">
        <f>F5+H5+J5+L5+N5+P5+R5+T5+V5+X5+Z5+AB5+AD5</f>
        <v>349</v>
      </c>
      <c r="B5" s="90" t="s">
        <v>1</v>
      </c>
      <c r="C5" s="85" t="s">
        <v>43</v>
      </c>
      <c r="D5" s="79">
        <v>15</v>
      </c>
      <c r="E5" s="62"/>
      <c r="F5" s="63"/>
      <c r="G5" s="43"/>
      <c r="H5" s="44"/>
      <c r="I5" s="62"/>
      <c r="J5" s="63"/>
      <c r="K5" s="43"/>
      <c r="L5" s="44"/>
      <c r="M5" s="62"/>
      <c r="N5" s="63"/>
      <c r="O5" s="43"/>
      <c r="P5" s="44"/>
      <c r="Q5" s="62"/>
      <c r="R5" s="63"/>
      <c r="S5" s="43"/>
      <c r="T5" s="44"/>
      <c r="U5" s="62"/>
      <c r="V5" s="63"/>
      <c r="W5" s="43"/>
      <c r="X5" s="45"/>
      <c r="Y5" s="62"/>
      <c r="Z5" s="63"/>
      <c r="AA5" s="43"/>
      <c r="AB5" s="45"/>
      <c r="AC5" s="62" t="s">
        <v>77</v>
      </c>
      <c r="AD5" s="74">
        <v>349</v>
      </c>
      <c r="AE5" s="46" t="s">
        <v>77</v>
      </c>
      <c r="AF5" s="47"/>
      <c r="AG5" s="47"/>
      <c r="AH5" s="47"/>
      <c r="AI5" s="47"/>
      <c r="AJ5" s="46" t="s">
        <v>76</v>
      </c>
    </row>
    <row r="6" spans="1:37">
      <c r="A6" s="89">
        <f>F6+H6+J6+L6+N6+P6+R6+T6+V6+X6+Z6+AB6+AD6</f>
        <v>1974</v>
      </c>
      <c r="B6" s="91" t="s">
        <v>2</v>
      </c>
      <c r="C6" s="86" t="s">
        <v>44</v>
      </c>
      <c r="D6" s="80">
        <v>14</v>
      </c>
      <c r="E6" s="62" t="s">
        <v>77</v>
      </c>
      <c r="F6" s="63">
        <f>539+40</f>
        <v>579</v>
      </c>
      <c r="G6" s="43" t="s">
        <v>77</v>
      </c>
      <c r="H6" s="44">
        <f>399+40</f>
        <v>439</v>
      </c>
      <c r="I6" s="62" t="s">
        <v>86</v>
      </c>
      <c r="J6" s="63">
        <f>189*2+40+40</f>
        <v>458</v>
      </c>
      <c r="K6" s="43" t="s">
        <v>86</v>
      </c>
      <c r="L6" s="44">
        <f>139*2+40+40</f>
        <v>358</v>
      </c>
      <c r="M6" s="62" t="s">
        <v>85</v>
      </c>
      <c r="N6" s="63">
        <f>70*2</f>
        <v>140</v>
      </c>
      <c r="O6" s="43"/>
      <c r="P6" s="59"/>
      <c r="Q6" s="62"/>
      <c r="R6" s="63"/>
      <c r="S6" s="43"/>
      <c r="T6" s="44"/>
      <c r="U6" s="62"/>
      <c r="V6" s="63"/>
      <c r="W6" s="43"/>
      <c r="X6" s="45"/>
      <c r="Y6" s="62"/>
      <c r="Z6" s="63"/>
      <c r="AA6" s="43"/>
      <c r="AB6" s="45"/>
      <c r="AC6" s="62"/>
      <c r="AD6" s="74"/>
      <c r="AE6" s="46" t="s">
        <v>77</v>
      </c>
      <c r="AF6" s="47"/>
      <c r="AG6" s="47"/>
      <c r="AH6" s="47"/>
      <c r="AI6" s="47"/>
      <c r="AJ6" s="46" t="s">
        <v>77</v>
      </c>
    </row>
    <row r="7" spans="1:37">
      <c r="A7" s="89">
        <f t="shared" ref="A7:A40" si="0">F7+H7+J7+L7+N7+P7+R7+T7+V7+X7+Z7+AB7+AD7</f>
        <v>2503</v>
      </c>
      <c r="B7" s="91" t="s">
        <v>3</v>
      </c>
      <c r="C7" s="86" t="s">
        <v>45</v>
      </c>
      <c r="D7" s="80">
        <v>10</v>
      </c>
      <c r="E7" s="62" t="s">
        <v>76</v>
      </c>
      <c r="F7" s="63">
        <f>539+40</f>
        <v>579</v>
      </c>
      <c r="G7" s="43" t="s">
        <v>77</v>
      </c>
      <c r="H7" s="44">
        <f>399+40</f>
        <v>439</v>
      </c>
      <c r="I7" s="62"/>
      <c r="J7" s="63"/>
      <c r="K7" s="43" t="s">
        <v>97</v>
      </c>
      <c r="L7" s="44">
        <f>139*2+40+40</f>
        <v>358</v>
      </c>
      <c r="M7" s="62" t="s">
        <v>82</v>
      </c>
      <c r="N7" s="63">
        <v>70</v>
      </c>
      <c r="O7" s="43" t="s">
        <v>77</v>
      </c>
      <c r="P7" s="44">
        <f>389+40</f>
        <v>429</v>
      </c>
      <c r="Q7" s="62"/>
      <c r="R7" s="63"/>
      <c r="S7" s="43"/>
      <c r="T7" s="44"/>
      <c r="U7" s="62"/>
      <c r="V7" s="63"/>
      <c r="W7" s="43" t="s">
        <v>77</v>
      </c>
      <c r="X7" s="45">
        <v>279</v>
      </c>
      <c r="Y7" s="62"/>
      <c r="Z7" s="63"/>
      <c r="AA7" s="43"/>
      <c r="AB7" s="45"/>
      <c r="AC7" s="62" t="s">
        <v>76</v>
      </c>
      <c r="AD7" s="74">
        <v>349</v>
      </c>
      <c r="AE7" s="48" t="s">
        <v>77</v>
      </c>
      <c r="AF7" s="47"/>
      <c r="AG7" s="47"/>
      <c r="AH7" s="47"/>
      <c r="AI7" s="47"/>
      <c r="AJ7" s="48" t="s">
        <v>77</v>
      </c>
    </row>
    <row r="8" spans="1:37">
      <c r="A8" s="89">
        <f t="shared" si="0"/>
        <v>3021</v>
      </c>
      <c r="B8" s="91" t="s">
        <v>4</v>
      </c>
      <c r="C8" s="86" t="s">
        <v>46</v>
      </c>
      <c r="D8" s="80">
        <v>22</v>
      </c>
      <c r="E8" s="62" t="s">
        <v>77</v>
      </c>
      <c r="F8" s="63">
        <f>539+40</f>
        <v>579</v>
      </c>
      <c r="G8" s="43" t="s">
        <v>77</v>
      </c>
      <c r="H8" s="44">
        <f>399+40</f>
        <v>439</v>
      </c>
      <c r="I8" s="62" t="s">
        <v>77</v>
      </c>
      <c r="J8" s="63">
        <f>189+40</f>
        <v>229</v>
      </c>
      <c r="K8" s="43" t="s">
        <v>95</v>
      </c>
      <c r="L8" s="44">
        <f>139*2+40+40</f>
        <v>358</v>
      </c>
      <c r="M8" s="62" t="s">
        <v>92</v>
      </c>
      <c r="N8" s="63">
        <f>70*2</f>
        <v>140</v>
      </c>
      <c r="O8" s="43" t="s">
        <v>77</v>
      </c>
      <c r="P8" s="44">
        <f>389+40</f>
        <v>429</v>
      </c>
      <c r="Q8" s="62">
        <v>9</v>
      </c>
      <c r="R8" s="63">
        <v>239</v>
      </c>
      <c r="S8" s="43"/>
      <c r="T8" s="44"/>
      <c r="U8" s="62">
        <v>1</v>
      </c>
      <c r="V8" s="63">
        <f>219+40</f>
        <v>259</v>
      </c>
      <c r="W8" s="43"/>
      <c r="X8" s="45"/>
      <c r="Y8" s="62"/>
      <c r="Z8" s="63"/>
      <c r="AA8" s="43"/>
      <c r="AB8" s="45"/>
      <c r="AC8" s="62" t="s">
        <v>104</v>
      </c>
      <c r="AD8" s="74">
        <v>349</v>
      </c>
      <c r="AE8" s="46" t="s">
        <v>77</v>
      </c>
      <c r="AF8" s="47"/>
      <c r="AG8" s="47"/>
      <c r="AH8" s="47"/>
      <c r="AI8" s="47"/>
      <c r="AJ8" s="46" t="s">
        <v>77</v>
      </c>
    </row>
    <row r="9" spans="1:37">
      <c r="A9" s="89">
        <f t="shared" si="0"/>
        <v>179</v>
      </c>
      <c r="B9" s="92" t="s">
        <v>5</v>
      </c>
      <c r="C9" s="86" t="s">
        <v>47</v>
      </c>
      <c r="D9" s="81">
        <v>27</v>
      </c>
      <c r="E9" s="62"/>
      <c r="F9" s="63"/>
      <c r="G9" s="43"/>
      <c r="H9" s="44"/>
      <c r="I9" s="62"/>
      <c r="J9" s="63"/>
      <c r="K9" s="43" t="s">
        <v>76</v>
      </c>
      <c r="L9" s="44">
        <f>139+40</f>
        <v>179</v>
      </c>
      <c r="M9" s="62"/>
      <c r="N9" s="63"/>
      <c r="O9" s="43"/>
      <c r="P9" s="44"/>
      <c r="Q9" s="62"/>
      <c r="R9" s="63"/>
      <c r="S9" s="43"/>
      <c r="T9" s="44"/>
      <c r="U9" s="62"/>
      <c r="V9" s="63"/>
      <c r="W9" s="43"/>
      <c r="X9" s="45"/>
      <c r="Y9" s="62"/>
      <c r="Z9" s="63"/>
      <c r="AA9" s="43"/>
      <c r="AB9" s="45"/>
      <c r="AC9" s="62"/>
      <c r="AD9" s="74"/>
      <c r="AE9" s="46" t="s">
        <v>76</v>
      </c>
      <c r="AF9" s="47"/>
      <c r="AG9" s="47"/>
      <c r="AH9" s="47"/>
      <c r="AI9" s="47"/>
      <c r="AJ9" s="46" t="s">
        <v>76</v>
      </c>
    </row>
    <row r="10" spans="1:37">
      <c r="A10" s="89">
        <f t="shared" si="0"/>
        <v>0</v>
      </c>
      <c r="B10" s="92" t="s">
        <v>6</v>
      </c>
      <c r="C10" s="86" t="s">
        <v>48</v>
      </c>
      <c r="D10" s="81">
        <v>20</v>
      </c>
      <c r="E10" s="62"/>
      <c r="F10" s="63"/>
      <c r="G10" s="43"/>
      <c r="H10" s="44"/>
      <c r="I10" s="62"/>
      <c r="J10" s="63"/>
      <c r="K10" s="43"/>
      <c r="L10" s="44"/>
      <c r="M10" s="62"/>
      <c r="N10" s="63"/>
      <c r="O10" s="43"/>
      <c r="P10" s="44"/>
      <c r="Q10" s="62"/>
      <c r="R10" s="63"/>
      <c r="S10" s="43"/>
      <c r="T10" s="44"/>
      <c r="U10" s="62"/>
      <c r="V10" s="63"/>
      <c r="W10" s="43"/>
      <c r="X10" s="45"/>
      <c r="Y10" s="62"/>
      <c r="Z10" s="63"/>
      <c r="AA10" s="43"/>
      <c r="AB10" s="45"/>
      <c r="AC10" s="62"/>
      <c r="AD10" s="74"/>
      <c r="AE10" s="48" t="s">
        <v>77</v>
      </c>
      <c r="AF10" s="47"/>
      <c r="AG10" s="47"/>
      <c r="AH10" s="47"/>
      <c r="AI10" s="47"/>
      <c r="AJ10" s="48" t="s">
        <v>77</v>
      </c>
    </row>
    <row r="11" spans="1:37">
      <c r="A11" s="89">
        <f t="shared" si="0"/>
        <v>717</v>
      </c>
      <c r="B11" s="92" t="s">
        <v>7</v>
      </c>
      <c r="C11" s="86" t="s">
        <v>49</v>
      </c>
      <c r="D11" s="81">
        <v>31</v>
      </c>
      <c r="E11" s="62"/>
      <c r="F11" s="63"/>
      <c r="G11" s="43"/>
      <c r="H11" s="44"/>
      <c r="I11" s="62" t="s">
        <v>77</v>
      </c>
      <c r="J11" s="63">
        <f>189+40</f>
        <v>229</v>
      </c>
      <c r="K11" s="43">
        <v>176</v>
      </c>
      <c r="L11" s="44">
        <f>139+40</f>
        <v>179</v>
      </c>
      <c r="M11" s="62" t="s">
        <v>93</v>
      </c>
      <c r="N11" s="63">
        <v>70</v>
      </c>
      <c r="O11" s="43"/>
      <c r="P11" s="44"/>
      <c r="Q11" s="62">
        <v>8</v>
      </c>
      <c r="R11" s="63">
        <v>239</v>
      </c>
      <c r="S11" s="43"/>
      <c r="T11" s="44"/>
      <c r="U11" s="62"/>
      <c r="V11" s="63"/>
      <c r="W11" s="43"/>
      <c r="X11" s="45"/>
      <c r="Y11" s="62"/>
      <c r="Z11" s="63"/>
      <c r="AA11" s="43"/>
      <c r="AB11" s="45"/>
      <c r="AC11" s="62"/>
      <c r="AD11" s="74"/>
      <c r="AE11" s="46" t="s">
        <v>77</v>
      </c>
      <c r="AF11" s="47"/>
      <c r="AG11" s="47"/>
      <c r="AH11" s="47"/>
      <c r="AI11" s="47"/>
      <c r="AJ11" s="46" t="s">
        <v>77</v>
      </c>
    </row>
    <row r="12" spans="1:37">
      <c r="A12" s="89">
        <f t="shared" si="0"/>
        <v>1546</v>
      </c>
      <c r="B12" s="92" t="s">
        <v>8</v>
      </c>
      <c r="C12" s="86" t="s">
        <v>50</v>
      </c>
      <c r="D12" s="81">
        <v>33</v>
      </c>
      <c r="E12" s="62" t="s">
        <v>76</v>
      </c>
      <c r="F12" s="63">
        <f>539+40</f>
        <v>579</v>
      </c>
      <c r="G12" s="43" t="s">
        <v>76</v>
      </c>
      <c r="H12" s="44">
        <f>399+40</f>
        <v>439</v>
      </c>
      <c r="I12" s="62"/>
      <c r="J12" s="63"/>
      <c r="K12" s="43" t="s">
        <v>76</v>
      </c>
      <c r="L12" s="44">
        <f>139+40</f>
        <v>179</v>
      </c>
      <c r="M12" s="62"/>
      <c r="N12" s="63"/>
      <c r="O12" s="43"/>
      <c r="P12" s="44"/>
      <c r="Q12" s="62"/>
      <c r="R12" s="63"/>
      <c r="S12" s="43"/>
      <c r="T12" s="44"/>
      <c r="U12" s="62"/>
      <c r="V12" s="63"/>
      <c r="W12" s="43"/>
      <c r="X12" s="45"/>
      <c r="Y12" s="62"/>
      <c r="Z12" s="63"/>
      <c r="AA12" s="43"/>
      <c r="AB12" s="45"/>
      <c r="AC12" s="64" t="s">
        <v>77</v>
      </c>
      <c r="AD12" s="74">
        <v>349</v>
      </c>
      <c r="AE12" s="48" t="s">
        <v>76</v>
      </c>
      <c r="AF12" s="47"/>
      <c r="AG12" s="47"/>
      <c r="AH12" s="47"/>
      <c r="AI12" s="47"/>
      <c r="AJ12" s="48" t="s">
        <v>76</v>
      </c>
    </row>
    <row r="13" spans="1:37">
      <c r="A13" s="89">
        <f t="shared" si="0"/>
        <v>0</v>
      </c>
      <c r="B13" s="92" t="s">
        <v>9</v>
      </c>
      <c r="C13" s="86" t="s">
        <v>51</v>
      </c>
      <c r="D13" s="81">
        <v>24</v>
      </c>
      <c r="E13" s="62"/>
      <c r="F13" s="63"/>
      <c r="G13" s="43"/>
      <c r="H13" s="44"/>
      <c r="I13" s="62"/>
      <c r="J13" s="63"/>
      <c r="K13" s="43"/>
      <c r="L13" s="44"/>
      <c r="M13" s="62"/>
      <c r="N13" s="63"/>
      <c r="O13" s="43"/>
      <c r="P13" s="44"/>
      <c r="Q13" s="62"/>
      <c r="R13" s="63"/>
      <c r="S13" s="43"/>
      <c r="T13" s="44"/>
      <c r="U13" s="62"/>
      <c r="V13" s="63"/>
      <c r="W13" s="43"/>
      <c r="X13" s="45"/>
      <c r="Y13" s="62"/>
      <c r="Z13" s="63"/>
      <c r="AA13" s="43"/>
      <c r="AB13" s="45"/>
      <c r="AC13" s="62"/>
      <c r="AD13" s="74"/>
      <c r="AE13" s="48" t="s">
        <v>76</v>
      </c>
      <c r="AF13" s="47"/>
      <c r="AG13" s="47"/>
      <c r="AH13" s="47"/>
      <c r="AI13" s="47"/>
      <c r="AJ13" s="48"/>
    </row>
    <row r="14" spans="1:37">
      <c r="A14" s="89">
        <f t="shared" si="0"/>
        <v>1027</v>
      </c>
      <c r="B14" s="92" t="s">
        <v>10</v>
      </c>
      <c r="C14" s="86" t="s">
        <v>52</v>
      </c>
      <c r="D14" s="81">
        <v>6</v>
      </c>
      <c r="E14" s="62"/>
      <c r="F14" s="63"/>
      <c r="G14" s="43" t="s">
        <v>77</v>
      </c>
      <c r="H14" s="44">
        <f>399+40</f>
        <v>439</v>
      </c>
      <c r="I14" s="62"/>
      <c r="J14" s="63"/>
      <c r="K14" s="43"/>
      <c r="L14" s="44"/>
      <c r="M14" s="62"/>
      <c r="N14" s="63"/>
      <c r="O14" s="43"/>
      <c r="P14" s="44"/>
      <c r="Q14" s="62">
        <v>9</v>
      </c>
      <c r="R14" s="63">
        <v>239</v>
      </c>
      <c r="S14" s="43"/>
      <c r="T14" s="44"/>
      <c r="U14" s="62"/>
      <c r="V14" s="63"/>
      <c r="W14" s="43"/>
      <c r="X14" s="45"/>
      <c r="Y14" s="62"/>
      <c r="Z14" s="63"/>
      <c r="AA14" s="43"/>
      <c r="AB14" s="45"/>
      <c r="AC14" s="64" t="s">
        <v>89</v>
      </c>
      <c r="AD14" s="74">
        <v>349</v>
      </c>
      <c r="AE14" s="48" t="s">
        <v>76</v>
      </c>
      <c r="AF14" s="47"/>
      <c r="AG14" s="47"/>
      <c r="AH14" s="47"/>
      <c r="AI14" s="47"/>
      <c r="AJ14" s="48" t="s">
        <v>76</v>
      </c>
    </row>
    <row r="15" spans="1:37">
      <c r="A15" s="89">
        <f t="shared" si="0"/>
        <v>2433</v>
      </c>
      <c r="B15" s="92" t="s">
        <v>11</v>
      </c>
      <c r="C15" s="86" t="s">
        <v>53</v>
      </c>
      <c r="D15" s="81">
        <v>32</v>
      </c>
      <c r="E15" s="62" t="s">
        <v>89</v>
      </c>
      <c r="F15" s="63">
        <f>539+40</f>
        <v>579</v>
      </c>
      <c r="G15" s="43" t="s">
        <v>89</v>
      </c>
      <c r="H15" s="44">
        <f>399+40</f>
        <v>439</v>
      </c>
      <c r="I15" s="62" t="s">
        <v>91</v>
      </c>
      <c r="J15" s="63">
        <f>189+40</f>
        <v>229</v>
      </c>
      <c r="K15" s="43" t="s">
        <v>91</v>
      </c>
      <c r="L15" s="44">
        <f>139*2+40+40</f>
        <v>358</v>
      </c>
      <c r="M15" s="62" t="s">
        <v>92</v>
      </c>
      <c r="N15" s="63">
        <f>70*2</f>
        <v>140</v>
      </c>
      <c r="O15" s="43" t="s">
        <v>89</v>
      </c>
      <c r="P15" s="44">
        <f>389+40</f>
        <v>429</v>
      </c>
      <c r="Q15" s="62"/>
      <c r="R15" s="63"/>
      <c r="S15" s="43"/>
      <c r="T15" s="44"/>
      <c r="U15" s="62">
        <v>1</v>
      </c>
      <c r="V15" s="63">
        <f>219+40</f>
        <v>259</v>
      </c>
      <c r="W15" s="43"/>
      <c r="X15" s="45"/>
      <c r="Y15" s="62"/>
      <c r="Z15" s="63"/>
      <c r="AA15" s="43"/>
      <c r="AB15" s="45"/>
      <c r="AC15" s="62"/>
      <c r="AD15" s="74"/>
      <c r="AE15" s="48" t="s">
        <v>89</v>
      </c>
      <c r="AF15" s="47"/>
      <c r="AG15" s="47"/>
      <c r="AH15" s="47"/>
      <c r="AI15" s="47"/>
      <c r="AJ15" s="48" t="s">
        <v>89</v>
      </c>
    </row>
    <row r="16" spans="1:37">
      <c r="A16" s="89">
        <f t="shared" si="0"/>
        <v>579</v>
      </c>
      <c r="B16" s="92" t="s">
        <v>12</v>
      </c>
      <c r="C16" s="86" t="s">
        <v>54</v>
      </c>
      <c r="D16" s="81">
        <v>3</v>
      </c>
      <c r="E16" s="62" t="s">
        <v>76</v>
      </c>
      <c r="F16" s="63">
        <f>539+40</f>
        <v>579</v>
      </c>
      <c r="G16" s="43"/>
      <c r="H16" s="44"/>
      <c r="I16" s="62"/>
      <c r="J16" s="63"/>
      <c r="K16" s="43"/>
      <c r="L16" s="44"/>
      <c r="M16" s="62"/>
      <c r="N16" s="63"/>
      <c r="O16" s="43"/>
      <c r="P16" s="44"/>
      <c r="Q16" s="62"/>
      <c r="R16" s="63"/>
      <c r="S16" s="43"/>
      <c r="T16" s="44"/>
      <c r="U16" s="62"/>
      <c r="V16" s="63"/>
      <c r="W16" s="43"/>
      <c r="X16" s="45"/>
      <c r="Y16" s="62"/>
      <c r="Z16" s="63"/>
      <c r="AA16" s="43"/>
      <c r="AB16" s="45"/>
      <c r="AC16" s="62"/>
      <c r="AD16" s="74"/>
      <c r="AE16" s="48" t="s">
        <v>76</v>
      </c>
      <c r="AF16" s="47"/>
      <c r="AG16" s="47"/>
      <c r="AH16" s="47"/>
      <c r="AI16" s="47"/>
      <c r="AJ16" s="48" t="s">
        <v>76</v>
      </c>
    </row>
    <row r="17" spans="1:36">
      <c r="A17" s="89">
        <f t="shared" si="0"/>
        <v>349</v>
      </c>
      <c r="B17" s="92" t="s">
        <v>13</v>
      </c>
      <c r="C17" s="86" t="s">
        <v>55</v>
      </c>
      <c r="D17" s="81">
        <v>11</v>
      </c>
      <c r="E17" s="62"/>
      <c r="F17" s="63"/>
      <c r="G17" s="43"/>
      <c r="H17" s="44"/>
      <c r="I17" s="62"/>
      <c r="J17" s="63"/>
      <c r="K17" s="43"/>
      <c r="L17" s="44"/>
      <c r="M17" s="62"/>
      <c r="N17" s="63"/>
      <c r="O17" s="43"/>
      <c r="P17" s="44"/>
      <c r="Q17" s="62"/>
      <c r="R17" s="63"/>
      <c r="S17" s="43"/>
      <c r="T17" s="44"/>
      <c r="U17" s="62"/>
      <c r="V17" s="63"/>
      <c r="W17" s="43"/>
      <c r="X17" s="45"/>
      <c r="Y17" s="62"/>
      <c r="Z17" s="63"/>
      <c r="AA17" s="43"/>
      <c r="AB17" s="45"/>
      <c r="AC17" s="64" t="s">
        <v>76</v>
      </c>
      <c r="AD17" s="74">
        <v>349</v>
      </c>
      <c r="AE17" s="48" t="s">
        <v>76</v>
      </c>
      <c r="AF17" s="47"/>
      <c r="AG17" s="47"/>
      <c r="AH17" s="47"/>
      <c r="AI17" s="47"/>
      <c r="AJ17" s="48" t="s">
        <v>89</v>
      </c>
    </row>
    <row r="18" spans="1:36">
      <c r="A18" s="89">
        <f t="shared" si="0"/>
        <v>1496</v>
      </c>
      <c r="B18" s="92" t="s">
        <v>14</v>
      </c>
      <c r="C18" s="86" t="s">
        <v>56</v>
      </c>
      <c r="D18" s="81">
        <v>44</v>
      </c>
      <c r="E18" s="62" t="s">
        <v>77</v>
      </c>
      <c r="F18" s="63">
        <f>539+40</f>
        <v>579</v>
      </c>
      <c r="G18" s="43" t="s">
        <v>76</v>
      </c>
      <c r="H18" s="44">
        <f>399+40</f>
        <v>439</v>
      </c>
      <c r="I18" s="62" t="s">
        <v>77</v>
      </c>
      <c r="J18" s="63">
        <f>189+40</f>
        <v>229</v>
      </c>
      <c r="K18" s="43" t="s">
        <v>76</v>
      </c>
      <c r="L18" s="44">
        <f>139+40</f>
        <v>179</v>
      </c>
      <c r="M18" s="62" t="s">
        <v>78</v>
      </c>
      <c r="N18" s="63">
        <v>70</v>
      </c>
      <c r="O18" s="43"/>
      <c r="P18" s="44"/>
      <c r="Q18" s="62"/>
      <c r="R18" s="63"/>
      <c r="S18" s="43"/>
      <c r="T18" s="44"/>
      <c r="U18" s="62"/>
      <c r="V18" s="63"/>
      <c r="W18" s="43"/>
      <c r="X18" s="45"/>
      <c r="Y18" s="62"/>
      <c r="Z18" s="63"/>
      <c r="AA18" s="43"/>
      <c r="AB18" s="45"/>
      <c r="AC18" s="62"/>
      <c r="AD18" s="74"/>
      <c r="AE18" s="46"/>
      <c r="AF18" s="47" t="s">
        <v>78</v>
      </c>
      <c r="AG18" s="47" t="s">
        <v>76</v>
      </c>
      <c r="AH18" s="47" t="s">
        <v>76</v>
      </c>
      <c r="AI18" s="47" t="s">
        <v>76</v>
      </c>
      <c r="AJ18" s="46"/>
    </row>
    <row r="19" spans="1:36">
      <c r="A19" s="89">
        <f t="shared" si="0"/>
        <v>0</v>
      </c>
      <c r="B19" s="93" t="s">
        <v>15</v>
      </c>
      <c r="C19" s="86" t="s">
        <v>75</v>
      </c>
      <c r="D19" s="81">
        <v>12</v>
      </c>
      <c r="E19" s="62"/>
      <c r="F19" s="63"/>
      <c r="G19" s="43"/>
      <c r="H19" s="44"/>
      <c r="I19" s="62"/>
      <c r="J19" s="63"/>
      <c r="K19" s="43"/>
      <c r="L19" s="44"/>
      <c r="M19" s="62"/>
      <c r="N19" s="63"/>
      <c r="O19" s="43"/>
      <c r="P19" s="44"/>
      <c r="Q19" s="62"/>
      <c r="R19" s="63"/>
      <c r="S19" s="43"/>
      <c r="T19" s="44"/>
      <c r="U19" s="62"/>
      <c r="V19" s="63"/>
      <c r="W19" s="43"/>
      <c r="X19" s="45"/>
      <c r="Y19" s="62"/>
      <c r="Z19" s="63"/>
      <c r="AA19" s="43"/>
      <c r="AB19" s="45"/>
      <c r="AC19" s="62"/>
      <c r="AD19" s="74"/>
      <c r="AE19" s="48" t="s">
        <v>89</v>
      </c>
      <c r="AF19" s="47"/>
      <c r="AG19" s="47"/>
      <c r="AH19" s="47"/>
      <c r="AI19" s="47"/>
      <c r="AJ19" s="48" t="s">
        <v>89</v>
      </c>
    </row>
    <row r="20" spans="1:36">
      <c r="A20" s="89">
        <f t="shared" si="0"/>
        <v>358</v>
      </c>
      <c r="B20" s="92" t="s">
        <v>16</v>
      </c>
      <c r="C20" s="86" t="s">
        <v>57</v>
      </c>
      <c r="D20" s="81">
        <v>16</v>
      </c>
      <c r="E20" s="62"/>
      <c r="F20" s="63"/>
      <c r="G20" s="43"/>
      <c r="H20" s="44"/>
      <c r="I20" s="62"/>
      <c r="J20" s="63"/>
      <c r="K20" s="43" t="s">
        <v>88</v>
      </c>
      <c r="L20" s="44">
        <f>139*2+40+40</f>
        <v>358</v>
      </c>
      <c r="M20" s="62"/>
      <c r="N20" s="63"/>
      <c r="O20" s="43"/>
      <c r="P20" s="44"/>
      <c r="Q20" s="62"/>
      <c r="R20" s="63"/>
      <c r="S20" s="43"/>
      <c r="T20" s="44"/>
      <c r="U20" s="62"/>
      <c r="V20" s="63"/>
      <c r="W20" s="43"/>
      <c r="X20" s="45"/>
      <c r="Y20" s="62"/>
      <c r="Z20" s="63"/>
      <c r="AA20" s="43"/>
      <c r="AB20" s="45"/>
      <c r="AC20" s="62"/>
      <c r="AD20" s="74"/>
      <c r="AE20" s="46" t="s">
        <v>76</v>
      </c>
      <c r="AF20" s="47"/>
      <c r="AG20" s="47"/>
      <c r="AH20" s="47"/>
      <c r="AI20" s="47"/>
      <c r="AJ20" s="46" t="s">
        <v>76</v>
      </c>
    </row>
    <row r="21" spans="1:36">
      <c r="A21" s="89">
        <f t="shared" si="0"/>
        <v>2512</v>
      </c>
      <c r="B21" s="92" t="s">
        <v>17</v>
      </c>
      <c r="C21" s="86" t="s">
        <v>58</v>
      </c>
      <c r="D21" s="81">
        <v>19</v>
      </c>
      <c r="E21" s="62" t="s">
        <v>83</v>
      </c>
      <c r="F21" s="63">
        <f>539+40</f>
        <v>579</v>
      </c>
      <c r="G21" s="43" t="s">
        <v>83</v>
      </c>
      <c r="H21" s="44">
        <f>399+40</f>
        <v>439</v>
      </c>
      <c r="I21" s="62">
        <v>176</v>
      </c>
      <c r="J21" s="63">
        <f>189+40</f>
        <v>229</v>
      </c>
      <c r="K21" s="43" t="s">
        <v>83</v>
      </c>
      <c r="L21" s="44">
        <f>139+40</f>
        <v>179</v>
      </c>
      <c r="M21" s="62" t="s">
        <v>82</v>
      </c>
      <c r="N21" s="63">
        <v>70</v>
      </c>
      <c r="O21" s="43"/>
      <c r="P21" s="44"/>
      <c r="Q21" s="62">
        <v>7</v>
      </c>
      <c r="R21" s="63">
        <v>239</v>
      </c>
      <c r="S21" s="43">
        <v>1</v>
      </c>
      <c r="T21" s="44">
        <v>149</v>
      </c>
      <c r="U21" s="62"/>
      <c r="V21" s="63"/>
      <c r="W21" s="43" t="s">
        <v>83</v>
      </c>
      <c r="X21" s="45">
        <v>279</v>
      </c>
      <c r="Y21" s="62"/>
      <c r="Z21" s="63"/>
      <c r="AA21" s="43"/>
      <c r="AB21" s="45"/>
      <c r="AC21" s="62">
        <v>16</v>
      </c>
      <c r="AD21" s="74">
        <v>349</v>
      </c>
      <c r="AE21" s="46" t="s">
        <v>83</v>
      </c>
      <c r="AF21" s="47"/>
      <c r="AG21" s="47"/>
      <c r="AH21" s="47"/>
      <c r="AI21" s="47"/>
      <c r="AJ21" s="46" t="s">
        <v>83</v>
      </c>
    </row>
    <row r="22" spans="1:36">
      <c r="A22" s="89">
        <f t="shared" si="0"/>
        <v>567</v>
      </c>
      <c r="B22" s="92" t="s">
        <v>18</v>
      </c>
      <c r="C22" s="86" t="s">
        <v>59</v>
      </c>
      <c r="D22" s="81">
        <v>7</v>
      </c>
      <c r="E22" s="62"/>
      <c r="F22" s="63"/>
      <c r="G22" s="43"/>
      <c r="H22" s="44"/>
      <c r="I22" s="62"/>
      <c r="J22" s="63"/>
      <c r="K22" s="43" t="s">
        <v>76</v>
      </c>
      <c r="L22" s="44">
        <f>139+40</f>
        <v>179</v>
      </c>
      <c r="M22" s="62"/>
      <c r="N22" s="63"/>
      <c r="O22" s="43"/>
      <c r="P22" s="44"/>
      <c r="Q22" s="62">
        <v>8</v>
      </c>
      <c r="R22" s="63">
        <v>239</v>
      </c>
      <c r="S22" s="43">
        <v>1</v>
      </c>
      <c r="T22" s="44">
        <v>149</v>
      </c>
      <c r="U22" s="62"/>
      <c r="V22" s="63"/>
      <c r="W22" s="43"/>
      <c r="X22" s="45"/>
      <c r="Y22" s="62"/>
      <c r="Z22" s="63"/>
      <c r="AA22" s="43"/>
      <c r="AB22" s="45"/>
      <c r="AC22" s="62"/>
      <c r="AD22" s="74"/>
      <c r="AE22" s="48" t="s">
        <v>76</v>
      </c>
      <c r="AF22" s="47"/>
      <c r="AG22" s="47"/>
      <c r="AH22" s="47"/>
      <c r="AI22" s="47"/>
      <c r="AJ22" s="48" t="s">
        <v>76</v>
      </c>
    </row>
    <row r="23" spans="1:36">
      <c r="A23" s="89">
        <f t="shared" si="0"/>
        <v>0</v>
      </c>
      <c r="B23" s="92" t="s">
        <v>19</v>
      </c>
      <c r="C23" s="86" t="s">
        <v>60</v>
      </c>
      <c r="D23" s="81">
        <v>29</v>
      </c>
      <c r="E23" s="62"/>
      <c r="F23" s="63"/>
      <c r="G23" s="43"/>
      <c r="H23" s="44"/>
      <c r="I23" s="62"/>
      <c r="J23" s="63"/>
      <c r="K23" s="43"/>
      <c r="L23" s="44"/>
      <c r="M23" s="62"/>
      <c r="N23" s="63"/>
      <c r="O23" s="43"/>
      <c r="P23" s="44"/>
      <c r="Q23" s="62"/>
      <c r="R23" s="63"/>
      <c r="S23" s="43"/>
      <c r="T23" s="44"/>
      <c r="U23" s="62"/>
      <c r="V23" s="63"/>
      <c r="W23" s="43"/>
      <c r="X23" s="45"/>
      <c r="Y23" s="62"/>
      <c r="Z23" s="63"/>
      <c r="AA23" s="43"/>
      <c r="AB23" s="45"/>
      <c r="AC23" s="62"/>
      <c r="AD23" s="74"/>
      <c r="AE23" s="48" t="s">
        <v>77</v>
      </c>
      <c r="AF23" s="47"/>
      <c r="AG23" s="47"/>
      <c r="AH23" s="47"/>
      <c r="AI23" s="47"/>
      <c r="AJ23" s="48" t="s">
        <v>76</v>
      </c>
    </row>
    <row r="24" spans="1:36" s="5" customFormat="1">
      <c r="A24" s="89">
        <f t="shared" si="0"/>
        <v>358</v>
      </c>
      <c r="B24" s="93" t="s">
        <v>20</v>
      </c>
      <c r="C24" s="87" t="s">
        <v>61</v>
      </c>
      <c r="D24" s="82">
        <v>2</v>
      </c>
      <c r="E24" s="64"/>
      <c r="F24" s="65"/>
      <c r="G24" s="49"/>
      <c r="H24" s="50"/>
      <c r="I24" s="64"/>
      <c r="J24" s="65"/>
      <c r="K24" s="49" t="s">
        <v>106</v>
      </c>
      <c r="L24" s="44">
        <f>139*2+40+40</f>
        <v>358</v>
      </c>
      <c r="M24" s="64"/>
      <c r="N24" s="65"/>
      <c r="O24" s="49"/>
      <c r="P24" s="50"/>
      <c r="Q24" s="64"/>
      <c r="R24" s="65"/>
      <c r="S24" s="49"/>
      <c r="T24" s="50"/>
      <c r="U24" s="64"/>
      <c r="V24" s="65"/>
      <c r="W24" s="49"/>
      <c r="X24" s="51"/>
      <c r="Y24" s="64"/>
      <c r="Z24" s="65"/>
      <c r="AA24" s="49"/>
      <c r="AB24" s="51"/>
      <c r="AC24" s="64"/>
      <c r="AD24" s="75"/>
      <c r="AE24" s="48" t="s">
        <v>76</v>
      </c>
      <c r="AF24" s="33"/>
      <c r="AG24" s="33"/>
      <c r="AH24" s="33"/>
      <c r="AI24" s="33"/>
      <c r="AJ24" s="48" t="s">
        <v>76</v>
      </c>
    </row>
    <row r="25" spans="1:36">
      <c r="A25" s="89">
        <f t="shared" si="0"/>
        <v>429</v>
      </c>
      <c r="B25" s="92" t="s">
        <v>21</v>
      </c>
      <c r="C25" s="86" t="s">
        <v>61</v>
      </c>
      <c r="D25" s="81">
        <v>9</v>
      </c>
      <c r="E25" s="62"/>
      <c r="F25" s="63"/>
      <c r="G25" s="43"/>
      <c r="H25" s="44"/>
      <c r="I25" s="62"/>
      <c r="J25" s="63"/>
      <c r="K25" s="43"/>
      <c r="L25" s="44"/>
      <c r="M25" s="62"/>
      <c r="N25" s="63"/>
      <c r="O25" s="43" t="s">
        <v>77</v>
      </c>
      <c r="P25" s="44">
        <f>389+40</f>
        <v>429</v>
      </c>
      <c r="Q25" s="62"/>
      <c r="R25" s="63"/>
      <c r="S25" s="43"/>
      <c r="T25" s="44"/>
      <c r="U25" s="62"/>
      <c r="V25" s="63"/>
      <c r="W25" s="43"/>
      <c r="X25" s="45"/>
      <c r="Y25" s="62"/>
      <c r="Z25" s="63"/>
      <c r="AA25" s="43"/>
      <c r="AB25" s="45"/>
      <c r="AC25" s="62"/>
      <c r="AD25" s="74"/>
      <c r="AE25" s="48" t="s">
        <v>76</v>
      </c>
      <c r="AF25" s="47"/>
      <c r="AG25" s="47"/>
      <c r="AH25" s="47"/>
      <c r="AI25" s="47"/>
      <c r="AJ25" s="48" t="s">
        <v>76</v>
      </c>
    </row>
    <row r="26" spans="1:36">
      <c r="A26" s="89">
        <f t="shared" si="0"/>
        <v>1954</v>
      </c>
      <c r="B26" s="92" t="s">
        <v>22</v>
      </c>
      <c r="C26" s="86" t="s">
        <v>62</v>
      </c>
      <c r="D26" s="81">
        <v>18</v>
      </c>
      <c r="E26" s="62" t="s">
        <v>83</v>
      </c>
      <c r="F26" s="63">
        <f>539+40</f>
        <v>579</v>
      </c>
      <c r="G26" s="43" t="s">
        <v>83</v>
      </c>
      <c r="H26" s="44">
        <f>399+40</f>
        <v>439</v>
      </c>
      <c r="I26" s="62" t="s">
        <v>77</v>
      </c>
      <c r="J26" s="63">
        <f>189+40</f>
        <v>229</v>
      </c>
      <c r="K26" s="43" t="s">
        <v>90</v>
      </c>
      <c r="L26" s="44">
        <f>139*2+40+40</f>
        <v>358</v>
      </c>
      <c r="M26" s="62"/>
      <c r="N26" s="63"/>
      <c r="O26" s="43"/>
      <c r="P26" s="44"/>
      <c r="Q26" s="62"/>
      <c r="R26" s="63"/>
      <c r="S26" s="43"/>
      <c r="T26" s="44"/>
      <c r="U26" s="62"/>
      <c r="V26" s="63"/>
      <c r="W26" s="43"/>
      <c r="X26" s="45"/>
      <c r="Y26" s="62"/>
      <c r="Z26" s="63"/>
      <c r="AA26" s="43"/>
      <c r="AB26" s="45"/>
      <c r="AC26" s="64" t="s">
        <v>77</v>
      </c>
      <c r="AD26" s="74">
        <v>349</v>
      </c>
      <c r="AE26" s="48" t="s">
        <v>77</v>
      </c>
      <c r="AF26" s="47"/>
      <c r="AG26" s="47"/>
      <c r="AH26" s="47"/>
      <c r="AI26" s="47"/>
      <c r="AJ26" s="48" t="s">
        <v>77</v>
      </c>
    </row>
    <row r="27" spans="1:36">
      <c r="A27" s="89">
        <f t="shared" si="0"/>
        <v>2771</v>
      </c>
      <c r="B27" s="93" t="s">
        <v>23</v>
      </c>
      <c r="C27" s="86" t="s">
        <v>63</v>
      </c>
      <c r="D27" s="81">
        <v>13</v>
      </c>
      <c r="E27" s="62" t="s">
        <v>76</v>
      </c>
      <c r="F27" s="63">
        <f>539+40</f>
        <v>579</v>
      </c>
      <c r="G27" s="43" t="s">
        <v>76</v>
      </c>
      <c r="H27" s="44">
        <f>399+40</f>
        <v>439</v>
      </c>
      <c r="I27" s="62" t="s">
        <v>76</v>
      </c>
      <c r="J27" s="63">
        <f>189+40</f>
        <v>229</v>
      </c>
      <c r="K27" s="43" t="s">
        <v>87</v>
      </c>
      <c r="L27" s="44">
        <f>139*3+40+40+40</f>
        <v>537</v>
      </c>
      <c r="M27" s="62" t="s">
        <v>85</v>
      </c>
      <c r="N27" s="63">
        <f>70*2</f>
        <v>140</v>
      </c>
      <c r="O27" s="43"/>
      <c r="P27" s="44"/>
      <c r="Q27" s="62">
        <v>9</v>
      </c>
      <c r="R27" s="63">
        <v>239</v>
      </c>
      <c r="S27" s="43"/>
      <c r="T27" s="44"/>
      <c r="U27" s="62">
        <v>1</v>
      </c>
      <c r="V27" s="63">
        <f>219+40</f>
        <v>259</v>
      </c>
      <c r="W27" s="43"/>
      <c r="X27" s="45"/>
      <c r="Y27" s="62"/>
      <c r="Z27" s="63"/>
      <c r="AA27" s="43"/>
      <c r="AB27" s="45"/>
      <c r="AC27" s="62" t="s">
        <v>77</v>
      </c>
      <c r="AD27" s="74">
        <v>349</v>
      </c>
      <c r="AE27" s="46" t="s">
        <v>76</v>
      </c>
      <c r="AF27" s="47"/>
      <c r="AG27" s="47"/>
      <c r="AH27" s="47"/>
      <c r="AI27" s="47"/>
      <c r="AJ27" s="46" t="s">
        <v>76</v>
      </c>
    </row>
    <row r="28" spans="1:36">
      <c r="A28" s="89">
        <f t="shared" si="0"/>
        <v>707</v>
      </c>
      <c r="B28" s="93" t="s">
        <v>24</v>
      </c>
      <c r="C28" s="86" t="s">
        <v>64</v>
      </c>
      <c r="D28" s="81">
        <v>21</v>
      </c>
      <c r="E28" s="62"/>
      <c r="F28" s="63"/>
      <c r="G28" s="43"/>
      <c r="H28" s="44"/>
      <c r="I28" s="62"/>
      <c r="J28" s="63"/>
      <c r="K28" s="43" t="s">
        <v>88</v>
      </c>
      <c r="L28" s="44">
        <f>139*2+40+40</f>
        <v>358</v>
      </c>
      <c r="M28" s="62"/>
      <c r="N28" s="63"/>
      <c r="O28" s="43"/>
      <c r="P28" s="44"/>
      <c r="Q28" s="62"/>
      <c r="R28" s="63"/>
      <c r="S28" s="43"/>
      <c r="T28" s="44"/>
      <c r="U28" s="62"/>
      <c r="V28" s="63"/>
      <c r="W28" s="43"/>
      <c r="X28" s="45"/>
      <c r="Y28" s="62"/>
      <c r="Z28" s="63"/>
      <c r="AA28" s="43"/>
      <c r="AB28" s="45"/>
      <c r="AC28" s="64" t="s">
        <v>77</v>
      </c>
      <c r="AD28" s="74">
        <v>349</v>
      </c>
      <c r="AE28" s="48" t="s">
        <v>76</v>
      </c>
      <c r="AF28" s="47"/>
      <c r="AG28" s="47"/>
      <c r="AH28" s="47"/>
      <c r="AI28" s="47"/>
      <c r="AJ28" s="48" t="s">
        <v>76</v>
      </c>
    </row>
    <row r="29" spans="1:36">
      <c r="A29" s="89">
        <f t="shared" si="0"/>
        <v>1835</v>
      </c>
      <c r="B29" s="93" t="s">
        <v>25</v>
      </c>
      <c r="C29" s="86" t="s">
        <v>65</v>
      </c>
      <c r="D29" s="81">
        <v>8</v>
      </c>
      <c r="E29" s="62" t="s">
        <v>83</v>
      </c>
      <c r="F29" s="63">
        <f>539+40</f>
        <v>579</v>
      </c>
      <c r="G29" s="43" t="s">
        <v>83</v>
      </c>
      <c r="H29" s="44">
        <f>399+40</f>
        <v>439</v>
      </c>
      <c r="I29" s="62" t="s">
        <v>77</v>
      </c>
      <c r="J29" s="63">
        <f>189+40</f>
        <v>229</v>
      </c>
      <c r="K29" s="43">
        <v>176</v>
      </c>
      <c r="L29" s="44">
        <v>139</v>
      </c>
      <c r="M29" s="62" t="s">
        <v>96</v>
      </c>
      <c r="N29" s="63">
        <f>70*3</f>
        <v>210</v>
      </c>
      <c r="O29" s="43"/>
      <c r="P29" s="44"/>
      <c r="Q29" s="62">
        <v>8</v>
      </c>
      <c r="R29" s="63">
        <v>239</v>
      </c>
      <c r="S29" s="43"/>
      <c r="T29" s="44"/>
      <c r="U29" s="62"/>
      <c r="V29" s="63"/>
      <c r="W29" s="43"/>
      <c r="X29" s="45"/>
      <c r="Y29" s="62"/>
      <c r="Z29" s="63"/>
      <c r="AA29" s="43"/>
      <c r="AB29" s="45"/>
      <c r="AC29" s="62"/>
      <c r="AD29" s="74"/>
      <c r="AE29" s="48" t="s">
        <v>77</v>
      </c>
      <c r="AF29" s="47"/>
      <c r="AG29" s="47"/>
      <c r="AH29" s="47"/>
      <c r="AI29" s="47"/>
      <c r="AJ29" s="48" t="s">
        <v>77</v>
      </c>
    </row>
    <row r="30" spans="1:36">
      <c r="A30" s="89">
        <f t="shared" si="0"/>
        <v>0</v>
      </c>
      <c r="B30" s="93" t="s">
        <v>26</v>
      </c>
      <c r="C30" s="86" t="s">
        <v>66</v>
      </c>
      <c r="D30" s="81">
        <v>17</v>
      </c>
      <c r="E30" s="62"/>
      <c r="F30" s="63"/>
      <c r="G30" s="43"/>
      <c r="H30" s="44"/>
      <c r="I30" s="62"/>
      <c r="J30" s="63"/>
      <c r="K30" s="43"/>
      <c r="L30" s="44"/>
      <c r="M30" s="62"/>
      <c r="N30" s="63"/>
      <c r="O30" s="43"/>
      <c r="P30" s="44"/>
      <c r="Q30" s="62"/>
      <c r="R30" s="63"/>
      <c r="S30" s="43"/>
      <c r="T30" s="44"/>
      <c r="U30" s="62"/>
      <c r="V30" s="63"/>
      <c r="W30" s="43"/>
      <c r="X30" s="45"/>
      <c r="Y30" s="62"/>
      <c r="Z30" s="63"/>
      <c r="AA30" s="43"/>
      <c r="AB30" s="45"/>
      <c r="AC30" s="62"/>
      <c r="AD30" s="74"/>
      <c r="AE30" s="48" t="s">
        <v>77</v>
      </c>
      <c r="AF30" s="47"/>
      <c r="AG30" s="47"/>
      <c r="AH30" s="47"/>
      <c r="AI30" s="47"/>
      <c r="AJ30" s="48" t="s">
        <v>77</v>
      </c>
    </row>
    <row r="31" spans="1:36">
      <c r="A31" s="89">
        <f t="shared" si="0"/>
        <v>916</v>
      </c>
      <c r="B31" s="93" t="s">
        <v>27</v>
      </c>
      <c r="C31" s="86" t="s">
        <v>67</v>
      </c>
      <c r="D31" s="81">
        <v>4</v>
      </c>
      <c r="E31" s="62"/>
      <c r="F31" s="63"/>
      <c r="G31" s="43"/>
      <c r="H31" s="44"/>
      <c r="I31" s="62"/>
      <c r="J31" s="63"/>
      <c r="K31" s="43" t="s">
        <v>76</v>
      </c>
      <c r="L31" s="44">
        <f>139+40</f>
        <v>179</v>
      </c>
      <c r="M31" s="62" t="s">
        <v>82</v>
      </c>
      <c r="N31" s="63">
        <v>70</v>
      </c>
      <c r="O31" s="43"/>
      <c r="P31" s="44"/>
      <c r="Q31" s="62">
        <v>8</v>
      </c>
      <c r="R31" s="63">
        <v>239</v>
      </c>
      <c r="S31" s="43">
        <v>1</v>
      </c>
      <c r="T31" s="44">
        <v>149</v>
      </c>
      <c r="U31" s="62"/>
      <c r="V31" s="63"/>
      <c r="W31" s="43" t="s">
        <v>77</v>
      </c>
      <c r="X31" s="45">
        <v>279</v>
      </c>
      <c r="Y31" s="62"/>
      <c r="Z31" s="63"/>
      <c r="AA31" s="43"/>
      <c r="AB31" s="45"/>
      <c r="AC31" s="62"/>
      <c r="AD31" s="74"/>
      <c r="AE31" s="48" t="s">
        <v>77</v>
      </c>
      <c r="AF31" s="47"/>
      <c r="AG31" s="47"/>
      <c r="AH31" s="47"/>
      <c r="AI31" s="47"/>
      <c r="AJ31" s="48" t="s">
        <v>77</v>
      </c>
    </row>
    <row r="32" spans="1:36">
      <c r="A32" s="89">
        <f t="shared" si="0"/>
        <v>0</v>
      </c>
      <c r="B32" s="93" t="s">
        <v>28</v>
      </c>
      <c r="C32" s="86" t="s">
        <v>68</v>
      </c>
      <c r="D32" s="81">
        <v>28</v>
      </c>
      <c r="E32" s="62"/>
      <c r="F32" s="63"/>
      <c r="G32" s="43"/>
      <c r="H32" s="44"/>
      <c r="I32" s="62"/>
      <c r="J32" s="63"/>
      <c r="K32" s="43"/>
      <c r="L32" s="44"/>
      <c r="M32" s="62"/>
      <c r="N32" s="63"/>
      <c r="O32" s="43"/>
      <c r="P32" s="44"/>
      <c r="Q32" s="62"/>
      <c r="R32" s="63"/>
      <c r="S32" s="43"/>
      <c r="T32" s="44"/>
      <c r="U32" s="62"/>
      <c r="V32" s="63"/>
      <c r="W32" s="43"/>
      <c r="X32" s="45"/>
      <c r="Y32" s="62"/>
      <c r="Z32" s="63"/>
      <c r="AA32" s="43"/>
      <c r="AB32" s="45"/>
      <c r="AC32" s="62"/>
      <c r="AD32" s="74"/>
      <c r="AE32" s="48" t="s">
        <v>77</v>
      </c>
      <c r="AF32" s="47"/>
      <c r="AG32" s="47"/>
      <c r="AH32" s="47"/>
      <c r="AI32" s="47"/>
      <c r="AJ32" s="48" t="s">
        <v>77</v>
      </c>
    </row>
    <row r="33" spans="1:36">
      <c r="A33" s="89">
        <f t="shared" si="0"/>
        <v>1587</v>
      </c>
      <c r="B33" s="93" t="s">
        <v>29</v>
      </c>
      <c r="C33" s="2" t="s">
        <v>69</v>
      </c>
      <c r="D33" s="81">
        <v>99</v>
      </c>
      <c r="E33" s="66" t="s">
        <v>76</v>
      </c>
      <c r="F33" s="63">
        <f>539+40</f>
        <v>579</v>
      </c>
      <c r="G33" s="52" t="s">
        <v>83</v>
      </c>
      <c r="H33" s="44">
        <f>399+40</f>
        <v>439</v>
      </c>
      <c r="I33" s="66"/>
      <c r="J33" s="63"/>
      <c r="K33" s="52"/>
      <c r="L33" s="44"/>
      <c r="M33" s="66" t="s">
        <v>85</v>
      </c>
      <c r="N33" s="63">
        <f>70*2</f>
        <v>140</v>
      </c>
      <c r="O33" s="52" t="s">
        <v>77</v>
      </c>
      <c r="P33" s="44">
        <f>389+40</f>
        <v>429</v>
      </c>
      <c r="Q33" s="66"/>
      <c r="R33" s="63"/>
      <c r="S33" s="52"/>
      <c r="T33" s="44"/>
      <c r="U33" s="66"/>
      <c r="V33" s="63"/>
      <c r="W33" s="52"/>
      <c r="X33" s="45"/>
      <c r="Y33" s="66"/>
      <c r="Z33" s="63"/>
      <c r="AA33" s="52"/>
      <c r="AB33" s="45"/>
      <c r="AC33" s="62"/>
      <c r="AD33" s="74"/>
      <c r="AE33" s="48"/>
      <c r="AF33" s="47" t="s">
        <v>82</v>
      </c>
      <c r="AG33" s="47" t="s">
        <v>77</v>
      </c>
      <c r="AH33" s="47" t="s">
        <v>77</v>
      </c>
      <c r="AI33" s="47" t="s">
        <v>77</v>
      </c>
      <c r="AJ33" s="33"/>
    </row>
    <row r="34" spans="1:36">
      <c r="A34" s="89">
        <f t="shared" si="0"/>
        <v>349</v>
      </c>
      <c r="B34" s="93" t="s">
        <v>30</v>
      </c>
      <c r="C34" s="86" t="s">
        <v>70</v>
      </c>
      <c r="D34" s="81">
        <v>5</v>
      </c>
      <c r="E34" s="62"/>
      <c r="F34" s="63"/>
      <c r="G34" s="43"/>
      <c r="H34" s="44"/>
      <c r="I34" s="62"/>
      <c r="J34" s="63"/>
      <c r="K34" s="43"/>
      <c r="L34" s="44"/>
      <c r="M34" s="62"/>
      <c r="N34" s="63"/>
      <c r="O34" s="43"/>
      <c r="P34" s="44"/>
      <c r="Q34" s="62"/>
      <c r="R34" s="63"/>
      <c r="S34" s="43"/>
      <c r="T34" s="44"/>
      <c r="U34" s="62"/>
      <c r="V34" s="63"/>
      <c r="W34" s="43"/>
      <c r="X34" s="45"/>
      <c r="Y34" s="62"/>
      <c r="Z34" s="63"/>
      <c r="AA34" s="43"/>
      <c r="AB34" s="45"/>
      <c r="AC34" s="62" t="s">
        <v>77</v>
      </c>
      <c r="AD34" s="74">
        <v>349</v>
      </c>
      <c r="AE34" s="46" t="s">
        <v>77</v>
      </c>
      <c r="AF34" s="47"/>
      <c r="AG34" s="47"/>
      <c r="AH34" s="47"/>
      <c r="AI34" s="47"/>
      <c r="AJ34" s="46" t="s">
        <v>191</v>
      </c>
    </row>
    <row r="35" spans="1:36">
      <c r="A35" s="89">
        <f t="shared" si="0"/>
        <v>1885</v>
      </c>
      <c r="B35" s="93" t="s">
        <v>31</v>
      </c>
      <c r="C35" s="86" t="s">
        <v>71</v>
      </c>
      <c r="D35" s="81">
        <v>25</v>
      </c>
      <c r="E35" s="62">
        <v>164</v>
      </c>
      <c r="F35" s="63">
        <f t="shared" ref="F35:F40" si="1">539+40</f>
        <v>579</v>
      </c>
      <c r="G35" s="43">
        <v>164</v>
      </c>
      <c r="H35" s="44">
        <f>399+40</f>
        <v>439</v>
      </c>
      <c r="I35" s="62"/>
      <c r="J35" s="63"/>
      <c r="K35" s="43">
        <v>164</v>
      </c>
      <c r="L35" s="44">
        <f>139+40</f>
        <v>179</v>
      </c>
      <c r="M35" s="62"/>
      <c r="N35" s="63"/>
      <c r="O35" s="43">
        <v>164</v>
      </c>
      <c r="P35" s="44">
        <f>389+40</f>
        <v>429</v>
      </c>
      <c r="Q35" s="62"/>
      <c r="R35" s="63"/>
      <c r="S35" s="43"/>
      <c r="T35" s="44"/>
      <c r="U35" s="62">
        <v>1</v>
      </c>
      <c r="V35" s="63">
        <f>219+40</f>
        <v>259</v>
      </c>
      <c r="W35" s="43"/>
      <c r="X35" s="45"/>
      <c r="Y35" s="62"/>
      <c r="Z35" s="63"/>
      <c r="AA35" s="43"/>
      <c r="AB35" s="45"/>
      <c r="AC35" s="62"/>
      <c r="AD35" s="74"/>
      <c r="AE35" s="48" t="s">
        <v>83</v>
      </c>
      <c r="AF35" s="47"/>
      <c r="AG35" s="47"/>
      <c r="AH35" s="47"/>
      <c r="AI35" s="47"/>
      <c r="AJ35" s="48" t="s">
        <v>83</v>
      </c>
    </row>
    <row r="36" spans="1:36">
      <c r="A36" s="89">
        <f t="shared" si="0"/>
        <v>1445</v>
      </c>
      <c r="B36" s="93" t="s">
        <v>32</v>
      </c>
      <c r="C36" s="86" t="s">
        <v>81</v>
      </c>
      <c r="D36" s="81">
        <v>30</v>
      </c>
      <c r="E36" s="62" t="s">
        <v>76</v>
      </c>
      <c r="F36" s="63">
        <f t="shared" si="1"/>
        <v>579</v>
      </c>
      <c r="G36" s="43"/>
      <c r="H36" s="44"/>
      <c r="I36" s="62" t="s">
        <v>76</v>
      </c>
      <c r="J36" s="63">
        <f>189+40</f>
        <v>229</v>
      </c>
      <c r="K36" s="43" t="s">
        <v>76</v>
      </c>
      <c r="L36" s="44">
        <f>139+40</f>
        <v>179</v>
      </c>
      <c r="M36" s="62" t="s">
        <v>82</v>
      </c>
      <c r="N36" s="63">
        <v>70</v>
      </c>
      <c r="O36" s="43"/>
      <c r="P36" s="44"/>
      <c r="Q36" s="62">
        <v>9</v>
      </c>
      <c r="R36" s="63">
        <v>239</v>
      </c>
      <c r="S36" s="43">
        <v>1</v>
      </c>
      <c r="T36" s="44">
        <v>149</v>
      </c>
      <c r="U36" s="62"/>
      <c r="V36" s="63"/>
      <c r="W36" s="43"/>
      <c r="X36" s="45"/>
      <c r="Y36" s="62"/>
      <c r="Z36" s="63"/>
      <c r="AA36" s="43"/>
      <c r="AB36" s="45"/>
      <c r="AC36" s="62"/>
      <c r="AD36" s="74"/>
      <c r="AE36" s="48" t="s">
        <v>76</v>
      </c>
      <c r="AF36" s="47"/>
      <c r="AG36" s="47"/>
      <c r="AH36" s="47"/>
      <c r="AI36" s="47"/>
      <c r="AJ36" s="48" t="s">
        <v>76</v>
      </c>
    </row>
    <row r="37" spans="1:36">
      <c r="A37" s="89">
        <f t="shared" si="0"/>
        <v>1018</v>
      </c>
      <c r="B37" s="93" t="s">
        <v>33</v>
      </c>
      <c r="C37" s="86" t="s">
        <v>72</v>
      </c>
      <c r="D37" s="81">
        <v>23</v>
      </c>
      <c r="E37" s="62">
        <v>176</v>
      </c>
      <c r="F37" s="63">
        <f t="shared" si="1"/>
        <v>579</v>
      </c>
      <c r="G37" s="43" t="s">
        <v>83</v>
      </c>
      <c r="H37" s="44">
        <f>399+40</f>
        <v>439</v>
      </c>
      <c r="I37" s="62"/>
      <c r="J37" s="63"/>
      <c r="K37" s="43"/>
      <c r="L37" s="44"/>
      <c r="M37" s="62"/>
      <c r="N37" s="63"/>
      <c r="O37" s="43"/>
      <c r="P37" s="44"/>
      <c r="Q37" s="62"/>
      <c r="R37" s="63"/>
      <c r="S37" s="43"/>
      <c r="T37" s="44"/>
      <c r="U37" s="62"/>
      <c r="V37" s="63"/>
      <c r="W37" s="43"/>
      <c r="X37" s="45"/>
      <c r="Y37" s="62"/>
      <c r="Z37" s="63"/>
      <c r="AA37" s="43"/>
      <c r="AB37" s="45"/>
      <c r="AC37" s="62"/>
      <c r="AD37" s="74"/>
      <c r="AE37" s="48" t="s">
        <v>77</v>
      </c>
      <c r="AF37" s="47"/>
      <c r="AG37" s="47"/>
      <c r="AH37" s="47"/>
      <c r="AI37" s="47"/>
      <c r="AJ37" s="48" t="s">
        <v>77</v>
      </c>
    </row>
    <row r="38" spans="1:36">
      <c r="A38" s="89">
        <f t="shared" si="0"/>
        <v>1925</v>
      </c>
      <c r="B38" s="93" t="s">
        <v>34</v>
      </c>
      <c r="C38" s="86" t="s">
        <v>73</v>
      </c>
      <c r="D38" s="81">
        <v>26</v>
      </c>
      <c r="E38" s="62" t="s">
        <v>76</v>
      </c>
      <c r="F38" s="63">
        <f t="shared" si="1"/>
        <v>579</v>
      </c>
      <c r="G38" s="43" t="s">
        <v>76</v>
      </c>
      <c r="H38" s="44">
        <f>399+40</f>
        <v>439</v>
      </c>
      <c r="I38" s="62" t="s">
        <v>76</v>
      </c>
      <c r="J38" s="63">
        <f>189+40</f>
        <v>229</v>
      </c>
      <c r="K38" s="43" t="s">
        <v>77</v>
      </c>
      <c r="L38" s="44">
        <f>139+40</f>
        <v>179</v>
      </c>
      <c r="M38" s="62" t="s">
        <v>78</v>
      </c>
      <c r="N38" s="63">
        <v>70</v>
      </c>
      <c r="O38" s="43" t="s">
        <v>77</v>
      </c>
      <c r="P38" s="44">
        <f>389+40</f>
        <v>429</v>
      </c>
      <c r="Q38" s="62"/>
      <c r="R38" s="63"/>
      <c r="S38" s="43"/>
      <c r="T38" s="44"/>
      <c r="U38" s="62"/>
      <c r="V38" s="63"/>
      <c r="W38" s="43"/>
      <c r="X38" s="45"/>
      <c r="Y38" s="62"/>
      <c r="Z38" s="63"/>
      <c r="AA38" s="43"/>
      <c r="AB38" s="45"/>
      <c r="AC38" s="62"/>
      <c r="AD38" s="74"/>
      <c r="AE38" s="48" t="s">
        <v>76</v>
      </c>
      <c r="AF38" s="47"/>
      <c r="AG38" s="47"/>
      <c r="AH38" s="47"/>
      <c r="AI38" s="47"/>
      <c r="AJ38" s="48" t="s">
        <v>76</v>
      </c>
    </row>
    <row r="39" spans="1:36">
      <c r="A39" s="89">
        <f t="shared" si="0"/>
        <v>2433</v>
      </c>
      <c r="B39" s="93" t="s">
        <v>35</v>
      </c>
      <c r="C39" s="54" t="s">
        <v>74</v>
      </c>
      <c r="D39" s="81">
        <v>1</v>
      </c>
      <c r="E39" s="67" t="s">
        <v>77</v>
      </c>
      <c r="F39" s="63">
        <f t="shared" si="1"/>
        <v>579</v>
      </c>
      <c r="G39" s="53" t="s">
        <v>77</v>
      </c>
      <c r="H39" s="44">
        <f>399+40</f>
        <v>439</v>
      </c>
      <c r="I39" s="67" t="s">
        <v>77</v>
      </c>
      <c r="J39" s="63">
        <f>189+40</f>
        <v>229</v>
      </c>
      <c r="K39" s="53" t="s">
        <v>86</v>
      </c>
      <c r="L39" s="44">
        <f>139*2+40+40</f>
        <v>358</v>
      </c>
      <c r="M39" s="67" t="s">
        <v>85</v>
      </c>
      <c r="N39" s="63">
        <f>70*2</f>
        <v>140</v>
      </c>
      <c r="O39" s="53" t="s">
        <v>83</v>
      </c>
      <c r="P39" s="44">
        <f>389+40</f>
        <v>429</v>
      </c>
      <c r="Q39" s="67"/>
      <c r="R39" s="63"/>
      <c r="S39" s="53"/>
      <c r="T39" s="44"/>
      <c r="U39" s="67">
        <v>1</v>
      </c>
      <c r="V39" s="63">
        <f>219+40</f>
        <v>259</v>
      </c>
      <c r="W39" s="43"/>
      <c r="X39" s="45"/>
      <c r="Y39" s="64"/>
      <c r="Z39" s="65"/>
      <c r="AA39" s="49"/>
      <c r="AB39" s="51"/>
      <c r="AC39" s="64"/>
      <c r="AD39" s="75"/>
      <c r="AE39" s="48"/>
      <c r="AF39" s="33" t="s">
        <v>82</v>
      </c>
      <c r="AG39" s="33" t="s">
        <v>76</v>
      </c>
      <c r="AH39" s="33" t="s">
        <v>76</v>
      </c>
      <c r="AI39" s="33" t="s">
        <v>76</v>
      </c>
      <c r="AJ39" s="48"/>
    </row>
    <row r="40" spans="1:36" ht="15.75" thickBot="1">
      <c r="A40" s="94">
        <f t="shared" si="0"/>
        <v>2383</v>
      </c>
      <c r="B40" s="95" t="s">
        <v>186</v>
      </c>
      <c r="C40" s="88" t="s">
        <v>187</v>
      </c>
      <c r="D40" s="83">
        <v>34</v>
      </c>
      <c r="E40" s="68" t="s">
        <v>77</v>
      </c>
      <c r="F40" s="63">
        <f t="shared" si="1"/>
        <v>579</v>
      </c>
      <c r="G40" s="55" t="s">
        <v>77</v>
      </c>
      <c r="H40" s="83">
        <f>399+40</f>
        <v>439</v>
      </c>
      <c r="I40" s="68" t="s">
        <v>77</v>
      </c>
      <c r="J40" s="63">
        <f>189+40</f>
        <v>229</v>
      </c>
      <c r="K40" s="55" t="s">
        <v>77</v>
      </c>
      <c r="L40" s="57">
        <f>139+40</f>
        <v>179</v>
      </c>
      <c r="M40" s="68" t="s">
        <v>82</v>
      </c>
      <c r="N40" s="70">
        <v>70</v>
      </c>
      <c r="O40" s="55" t="s">
        <v>77</v>
      </c>
      <c r="P40" s="57">
        <f>389+40</f>
        <v>429</v>
      </c>
      <c r="Q40" s="68"/>
      <c r="R40" s="69"/>
      <c r="S40" s="55"/>
      <c r="T40" s="57"/>
      <c r="U40" s="68">
        <v>1</v>
      </c>
      <c r="V40" s="69">
        <f>219+40</f>
        <v>259</v>
      </c>
      <c r="W40" s="55"/>
      <c r="X40" s="56"/>
      <c r="Y40" s="68"/>
      <c r="Z40" s="69"/>
      <c r="AA40" s="55" t="s">
        <v>77</v>
      </c>
      <c r="AB40" s="56">
        <v>199</v>
      </c>
      <c r="AC40" s="76"/>
      <c r="AD40" s="77"/>
      <c r="AE40" s="48" t="s">
        <v>77</v>
      </c>
      <c r="AF40" s="33"/>
      <c r="AG40" s="33"/>
      <c r="AH40" s="47"/>
      <c r="AI40" s="47"/>
      <c r="AJ40" s="48" t="s">
        <v>77</v>
      </c>
    </row>
    <row r="41" spans="1:36">
      <c r="A41" s="115" t="s">
        <v>195</v>
      </c>
      <c r="C41" s="54"/>
    </row>
    <row r="42" spans="1:36">
      <c r="A42" s="115">
        <f>SUM(A5:A41)</f>
        <v>41605</v>
      </c>
    </row>
    <row r="44" spans="1:36">
      <c r="B44" s="58"/>
    </row>
    <row r="45" spans="1:36">
      <c r="B45" s="34"/>
    </row>
    <row r="46" spans="1:36">
      <c r="B46" s="34"/>
    </row>
  </sheetData>
  <autoFilter ref="B4:JM4" xr:uid="{6DB58F31-3451-440B-B460-79013424EA68}"/>
  <phoneticPr fontId="10" type="noConversion"/>
  <pageMargins left="0.7" right="0.7" top="0.75" bottom="0.75" header="0.3" footer="0.3"/>
  <pageSetup paperSize="8" fitToWidth="0" orientation="landscape" r:id="rId1"/>
  <headerFooter>
    <oddHeader>&amp;CAdresslista | Triangelns IK P-06 | laget.se</oddHeader>
  </headerFooter>
  <ignoredErrors>
    <ignoredError sqref="L27 L3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37B7F-E7F5-4946-97EB-BD27C1159B02}">
  <dimension ref="A1:C35"/>
  <sheetViews>
    <sheetView workbookViewId="0">
      <selection activeCell="B1" sqref="B1:B1048576"/>
    </sheetView>
  </sheetViews>
  <sheetFormatPr defaultRowHeight="18.75"/>
  <cols>
    <col min="1" max="1" width="34" style="32" customWidth="1"/>
    <col min="2" max="2" width="8" style="32" customWidth="1"/>
    <col min="3" max="3" width="34" style="32" customWidth="1"/>
  </cols>
  <sheetData>
    <row r="1" spans="1:3">
      <c r="A1" s="19" t="s">
        <v>1</v>
      </c>
      <c r="B1" s="20" t="s">
        <v>43</v>
      </c>
      <c r="C1" s="21">
        <v>15</v>
      </c>
    </row>
    <row r="2" spans="1:3">
      <c r="A2" s="19" t="s">
        <v>2</v>
      </c>
      <c r="B2" s="20" t="s">
        <v>44</v>
      </c>
      <c r="C2" s="20">
        <v>14</v>
      </c>
    </row>
    <row r="3" spans="1:3">
      <c r="A3" s="19" t="s">
        <v>3</v>
      </c>
      <c r="B3" s="20" t="s">
        <v>45</v>
      </c>
      <c r="C3" s="20">
        <v>10</v>
      </c>
    </row>
    <row r="4" spans="1:3">
      <c r="A4" s="19" t="s">
        <v>4</v>
      </c>
      <c r="B4" s="20" t="s">
        <v>46</v>
      </c>
      <c r="C4" s="20">
        <v>22</v>
      </c>
    </row>
    <row r="5" spans="1:3">
      <c r="A5" s="22" t="s">
        <v>5</v>
      </c>
      <c r="B5" s="20" t="s">
        <v>47</v>
      </c>
      <c r="C5" s="21">
        <v>27</v>
      </c>
    </row>
    <row r="6" spans="1:3">
      <c r="A6" s="22" t="s">
        <v>6</v>
      </c>
      <c r="B6" s="20" t="s">
        <v>48</v>
      </c>
      <c r="C6" s="21">
        <v>20</v>
      </c>
    </row>
    <row r="7" spans="1:3">
      <c r="A7" s="22" t="s">
        <v>7</v>
      </c>
      <c r="B7" s="20" t="s">
        <v>49</v>
      </c>
      <c r="C7" s="21">
        <v>31</v>
      </c>
    </row>
    <row r="8" spans="1:3">
      <c r="A8" s="22" t="s">
        <v>8</v>
      </c>
      <c r="B8" s="20" t="s">
        <v>50</v>
      </c>
      <c r="C8" s="21">
        <v>33</v>
      </c>
    </row>
    <row r="9" spans="1:3">
      <c r="A9" s="22" t="s">
        <v>9</v>
      </c>
      <c r="B9" s="20" t="s">
        <v>51</v>
      </c>
      <c r="C9" s="21">
        <v>24</v>
      </c>
    </row>
    <row r="10" spans="1:3">
      <c r="A10" s="22" t="s">
        <v>10</v>
      </c>
      <c r="B10" s="20" t="s">
        <v>52</v>
      </c>
      <c r="C10" s="21">
        <v>6</v>
      </c>
    </row>
    <row r="11" spans="1:3">
      <c r="A11" s="22" t="s">
        <v>11</v>
      </c>
      <c r="B11" s="20" t="s">
        <v>53</v>
      </c>
      <c r="C11" s="21">
        <v>32</v>
      </c>
    </row>
    <row r="12" spans="1:3">
      <c r="A12" s="22" t="s">
        <v>12</v>
      </c>
      <c r="B12" s="20" t="s">
        <v>54</v>
      </c>
      <c r="C12" s="21">
        <v>3</v>
      </c>
    </row>
    <row r="13" spans="1:3">
      <c r="A13" s="22" t="s">
        <v>13</v>
      </c>
      <c r="B13" s="20" t="s">
        <v>55</v>
      </c>
      <c r="C13" s="21">
        <v>11</v>
      </c>
    </row>
    <row r="14" spans="1:3">
      <c r="A14" s="23" t="s">
        <v>14</v>
      </c>
      <c r="B14" s="24" t="s">
        <v>56</v>
      </c>
      <c r="C14" s="25">
        <v>44</v>
      </c>
    </row>
    <row r="15" spans="1:3">
      <c r="A15" s="22" t="s">
        <v>15</v>
      </c>
      <c r="B15" s="20" t="s">
        <v>75</v>
      </c>
      <c r="C15" s="21">
        <v>12</v>
      </c>
    </row>
    <row r="16" spans="1:3">
      <c r="A16" s="22" t="s">
        <v>16</v>
      </c>
      <c r="B16" s="20" t="s">
        <v>57</v>
      </c>
      <c r="C16" s="21">
        <v>16</v>
      </c>
    </row>
    <row r="17" spans="1:3">
      <c r="A17" s="22" t="s">
        <v>17</v>
      </c>
      <c r="B17" s="20" t="s">
        <v>58</v>
      </c>
      <c r="C17" s="21">
        <v>19</v>
      </c>
    </row>
    <row r="18" spans="1:3">
      <c r="A18" s="22" t="s">
        <v>18</v>
      </c>
      <c r="B18" s="20" t="s">
        <v>59</v>
      </c>
      <c r="C18" s="21">
        <v>7</v>
      </c>
    </row>
    <row r="19" spans="1:3">
      <c r="A19" s="22" t="s">
        <v>19</v>
      </c>
      <c r="B19" s="20" t="s">
        <v>60</v>
      </c>
      <c r="C19" s="21">
        <v>29</v>
      </c>
    </row>
    <row r="20" spans="1:3">
      <c r="A20" s="22" t="s">
        <v>20</v>
      </c>
      <c r="B20" s="20" t="s">
        <v>61</v>
      </c>
      <c r="C20" s="21">
        <v>2</v>
      </c>
    </row>
    <row r="21" spans="1:3">
      <c r="A21" s="22" t="s">
        <v>21</v>
      </c>
      <c r="B21" s="20" t="s">
        <v>61</v>
      </c>
      <c r="C21" s="21">
        <v>9</v>
      </c>
    </row>
    <row r="22" spans="1:3">
      <c r="A22" s="22" t="s">
        <v>22</v>
      </c>
      <c r="B22" s="20" t="s">
        <v>62</v>
      </c>
      <c r="C22" s="21">
        <v>18</v>
      </c>
    </row>
    <row r="23" spans="1:3">
      <c r="A23" s="22" t="s">
        <v>23</v>
      </c>
      <c r="B23" s="20" t="s">
        <v>63</v>
      </c>
      <c r="C23" s="21">
        <v>13</v>
      </c>
    </row>
    <row r="24" spans="1:3">
      <c r="A24" s="22" t="s">
        <v>24</v>
      </c>
      <c r="B24" s="20" t="s">
        <v>64</v>
      </c>
      <c r="C24" s="21">
        <v>21</v>
      </c>
    </row>
    <row r="25" spans="1:3">
      <c r="A25" s="22" t="s">
        <v>25</v>
      </c>
      <c r="B25" s="20" t="s">
        <v>65</v>
      </c>
      <c r="C25" s="21">
        <v>8</v>
      </c>
    </row>
    <row r="26" spans="1:3">
      <c r="A26" s="22" t="s">
        <v>26</v>
      </c>
      <c r="B26" s="20" t="s">
        <v>66</v>
      </c>
      <c r="C26" s="21">
        <v>17</v>
      </c>
    </row>
    <row r="27" spans="1:3">
      <c r="A27" s="22" t="s">
        <v>27</v>
      </c>
      <c r="B27" s="20" t="s">
        <v>67</v>
      </c>
      <c r="C27" s="21">
        <v>4</v>
      </c>
    </row>
    <row r="28" spans="1:3">
      <c r="A28" s="22" t="s">
        <v>28</v>
      </c>
      <c r="B28" s="20" t="s">
        <v>68</v>
      </c>
      <c r="C28" s="21">
        <v>28</v>
      </c>
    </row>
    <row r="29" spans="1:3">
      <c r="A29" s="26" t="s">
        <v>29</v>
      </c>
      <c r="B29" s="27" t="s">
        <v>69</v>
      </c>
      <c r="C29" s="28">
        <v>99</v>
      </c>
    </row>
    <row r="30" spans="1:3">
      <c r="A30" s="22" t="s">
        <v>30</v>
      </c>
      <c r="B30" s="20" t="s">
        <v>70</v>
      </c>
      <c r="C30" s="21">
        <v>5</v>
      </c>
    </row>
    <row r="31" spans="1:3">
      <c r="A31" s="22" t="s">
        <v>31</v>
      </c>
      <c r="B31" s="20" t="s">
        <v>71</v>
      </c>
      <c r="C31" s="21">
        <v>25</v>
      </c>
    </row>
    <row r="32" spans="1:3">
      <c r="A32" s="22" t="s">
        <v>32</v>
      </c>
      <c r="B32" s="20" t="s">
        <v>81</v>
      </c>
      <c r="C32" s="21">
        <v>30</v>
      </c>
    </row>
    <row r="33" spans="1:3">
      <c r="A33" s="22" t="s">
        <v>33</v>
      </c>
      <c r="B33" s="20" t="s">
        <v>72</v>
      </c>
      <c r="C33" s="21">
        <v>23</v>
      </c>
    </row>
    <row r="34" spans="1:3">
      <c r="A34" s="22" t="s">
        <v>34</v>
      </c>
      <c r="B34" s="20" t="s">
        <v>73</v>
      </c>
      <c r="C34" s="21">
        <v>26</v>
      </c>
    </row>
    <row r="35" spans="1:3">
      <c r="A35" s="29" t="s">
        <v>35</v>
      </c>
      <c r="B35" s="30" t="s">
        <v>74</v>
      </c>
      <c r="C35" s="31">
        <v>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4180D-74C7-4A27-A56D-E212BCC1DF6B}">
  <dimension ref="D1:K41"/>
  <sheetViews>
    <sheetView workbookViewId="0">
      <selection activeCell="F11" sqref="F11"/>
    </sheetView>
  </sheetViews>
  <sheetFormatPr defaultRowHeight="15"/>
  <cols>
    <col min="4" max="4" width="20.42578125" bestFit="1" customWidth="1"/>
    <col min="5" max="5" width="20.140625" customWidth="1"/>
    <col min="6" max="6" width="35.42578125" style="13" customWidth="1"/>
    <col min="7" max="7" width="15.85546875" style="12" customWidth="1"/>
    <col min="8" max="10" width="9" style="12"/>
  </cols>
  <sheetData>
    <row r="1" spans="4:11">
      <c r="G1" s="9"/>
      <c r="H1" s="9"/>
      <c r="I1" s="9"/>
      <c r="J1" s="9"/>
      <c r="K1" s="7"/>
    </row>
    <row r="2" spans="4:11">
      <c r="F2" s="14" t="s">
        <v>3</v>
      </c>
      <c r="G2" s="10" t="s">
        <v>107</v>
      </c>
      <c r="H2" s="10" t="s">
        <v>108</v>
      </c>
      <c r="I2" s="10" t="s">
        <v>45</v>
      </c>
      <c r="J2" s="10">
        <v>10</v>
      </c>
      <c r="K2" s="8"/>
    </row>
    <row r="3" spans="4:11">
      <c r="F3" s="14" t="s">
        <v>1</v>
      </c>
      <c r="G3" s="10" t="s">
        <v>107</v>
      </c>
      <c r="H3" s="10" t="s">
        <v>109</v>
      </c>
      <c r="I3" s="10" t="s">
        <v>43</v>
      </c>
      <c r="J3" s="10">
        <v>15</v>
      </c>
      <c r="K3" s="8"/>
    </row>
    <row r="4" spans="4:11">
      <c r="F4" s="14" t="s">
        <v>2</v>
      </c>
      <c r="G4" s="10" t="s">
        <v>107</v>
      </c>
      <c r="H4" s="10" t="s">
        <v>110</v>
      </c>
      <c r="I4" s="10" t="s">
        <v>44</v>
      </c>
      <c r="J4" s="10">
        <v>14</v>
      </c>
      <c r="K4" s="8"/>
    </row>
    <row r="5" spans="4:11">
      <c r="F5" s="14" t="s">
        <v>4</v>
      </c>
      <c r="G5" s="10" t="s">
        <v>111</v>
      </c>
      <c r="H5" s="10" t="s">
        <v>112</v>
      </c>
      <c r="I5" s="10" t="s">
        <v>46</v>
      </c>
      <c r="J5" s="10">
        <v>22</v>
      </c>
      <c r="K5" s="8"/>
    </row>
    <row r="6" spans="4:11">
      <c r="F6" s="13" t="s">
        <v>5</v>
      </c>
      <c r="G6" s="10" t="s">
        <v>113</v>
      </c>
      <c r="H6" s="10" t="s">
        <v>114</v>
      </c>
      <c r="I6" s="10" t="s">
        <v>47</v>
      </c>
      <c r="J6" s="10">
        <v>27</v>
      </c>
      <c r="K6" s="8"/>
    </row>
    <row r="7" spans="4:11" ht="25.5">
      <c r="F7" s="13" t="s">
        <v>6</v>
      </c>
      <c r="G7" s="10" t="s">
        <v>115</v>
      </c>
      <c r="H7" s="10" t="s">
        <v>116</v>
      </c>
      <c r="I7" s="10" t="s">
        <v>48</v>
      </c>
      <c r="J7" s="10">
        <v>20</v>
      </c>
      <c r="K7" s="8"/>
    </row>
    <row r="8" spans="4:11">
      <c r="F8" s="13" t="s">
        <v>7</v>
      </c>
      <c r="G8" s="10" t="s">
        <v>117</v>
      </c>
      <c r="H8" s="10" t="s">
        <v>118</v>
      </c>
      <c r="I8" s="10" t="s">
        <v>49</v>
      </c>
      <c r="J8" s="10">
        <v>31</v>
      </c>
      <c r="K8" s="8"/>
    </row>
    <row r="9" spans="4:11" ht="25.5">
      <c r="F9" s="13" t="s">
        <v>8</v>
      </c>
      <c r="G9" s="10" t="s">
        <v>119</v>
      </c>
      <c r="H9" s="10" t="s">
        <v>120</v>
      </c>
      <c r="I9" s="10" t="s">
        <v>50</v>
      </c>
      <c r="J9" s="10">
        <v>33</v>
      </c>
      <c r="K9" s="8"/>
    </row>
    <row r="10" spans="4:11">
      <c r="F10" s="13" t="s">
        <v>9</v>
      </c>
      <c r="G10" s="10" t="s">
        <v>121</v>
      </c>
      <c r="H10" s="10" t="s">
        <v>122</v>
      </c>
      <c r="I10" s="10" t="s">
        <v>51</v>
      </c>
      <c r="J10" s="10">
        <v>24</v>
      </c>
      <c r="K10" s="8"/>
    </row>
    <row r="11" spans="4:11">
      <c r="F11" s="13" t="s">
        <v>10</v>
      </c>
      <c r="G11" s="10" t="s">
        <v>123</v>
      </c>
      <c r="H11" s="10" t="s">
        <v>124</v>
      </c>
      <c r="I11" s="10" t="s">
        <v>52</v>
      </c>
      <c r="J11" s="10">
        <v>6</v>
      </c>
      <c r="K11" s="8"/>
    </row>
    <row r="12" spans="4:11">
      <c r="F12" s="13" t="s">
        <v>11</v>
      </c>
      <c r="G12" s="10" t="s">
        <v>125</v>
      </c>
      <c r="H12" s="10" t="s">
        <v>126</v>
      </c>
      <c r="I12" s="10" t="s">
        <v>53</v>
      </c>
      <c r="J12" s="10">
        <v>32</v>
      </c>
      <c r="K12" s="8"/>
    </row>
    <row r="13" spans="4:11">
      <c r="D13" s="1" t="s">
        <v>12</v>
      </c>
      <c r="F13" s="13" t="s">
        <v>13</v>
      </c>
      <c r="G13" s="10" t="s">
        <v>127</v>
      </c>
      <c r="H13" s="10" t="s">
        <v>128</v>
      </c>
      <c r="I13" s="10" t="s">
        <v>55</v>
      </c>
      <c r="J13" s="10">
        <v>11</v>
      </c>
      <c r="K13" s="8"/>
    </row>
    <row r="14" spans="4:11">
      <c r="F14" s="15" t="s">
        <v>14</v>
      </c>
      <c r="G14" s="10" t="s">
        <v>129</v>
      </c>
      <c r="H14" s="10" t="s">
        <v>130</v>
      </c>
      <c r="I14" s="10" t="s">
        <v>56</v>
      </c>
      <c r="J14" s="10">
        <v>44</v>
      </c>
      <c r="K14" s="8"/>
    </row>
    <row r="15" spans="4:11">
      <c r="F15" s="16" t="s">
        <v>15</v>
      </c>
      <c r="G15" s="10" t="s">
        <v>131</v>
      </c>
      <c r="H15" s="10" t="s">
        <v>132</v>
      </c>
      <c r="I15" s="10" t="s">
        <v>133</v>
      </c>
      <c r="J15" s="10">
        <v>12</v>
      </c>
      <c r="K15" s="8"/>
    </row>
    <row r="16" spans="4:11" ht="25.5">
      <c r="F16" s="13" t="s">
        <v>16</v>
      </c>
      <c r="G16" s="10" t="s">
        <v>134</v>
      </c>
      <c r="H16" s="10" t="s">
        <v>135</v>
      </c>
      <c r="I16" s="10" t="s">
        <v>57</v>
      </c>
      <c r="J16" s="10">
        <v>16</v>
      </c>
      <c r="K16" s="8"/>
    </row>
    <row r="17" spans="4:11">
      <c r="G17" s="10" t="s">
        <v>136</v>
      </c>
      <c r="H17" s="10" t="s">
        <v>137</v>
      </c>
      <c r="I17" s="10" t="s">
        <v>138</v>
      </c>
      <c r="J17" s="10" t="s">
        <v>139</v>
      </c>
      <c r="K17" s="8"/>
    </row>
    <row r="18" spans="4:11">
      <c r="G18" s="10" t="s">
        <v>136</v>
      </c>
      <c r="H18" s="10" t="s">
        <v>108</v>
      </c>
      <c r="I18" s="10" t="s">
        <v>58</v>
      </c>
      <c r="J18" s="10" t="s">
        <v>139</v>
      </c>
      <c r="K18" s="8"/>
    </row>
    <row r="19" spans="4:11" ht="25.5">
      <c r="F19" s="13" t="s">
        <v>17</v>
      </c>
      <c r="G19" s="10" t="s">
        <v>140</v>
      </c>
      <c r="H19" s="10" t="s">
        <v>141</v>
      </c>
      <c r="I19" s="10" t="s">
        <v>58</v>
      </c>
      <c r="J19" s="10">
        <v>19</v>
      </c>
      <c r="K19" s="8"/>
    </row>
    <row r="20" spans="4:11">
      <c r="F20" s="13" t="s">
        <v>18</v>
      </c>
      <c r="G20" s="10" t="s">
        <v>140</v>
      </c>
      <c r="H20" s="10" t="s">
        <v>142</v>
      </c>
      <c r="I20" s="10" t="s">
        <v>59</v>
      </c>
      <c r="J20" s="10">
        <v>7</v>
      </c>
      <c r="K20" s="8"/>
    </row>
    <row r="21" spans="4:11">
      <c r="F21" s="13" t="s">
        <v>19</v>
      </c>
      <c r="G21" s="10" t="s">
        <v>143</v>
      </c>
      <c r="H21" s="10" t="s">
        <v>144</v>
      </c>
      <c r="I21" s="10" t="s">
        <v>60</v>
      </c>
      <c r="J21" s="10">
        <v>29</v>
      </c>
      <c r="K21" s="8"/>
    </row>
    <row r="22" spans="4:11">
      <c r="G22" s="10" t="s">
        <v>145</v>
      </c>
      <c r="H22" s="10" t="s">
        <v>146</v>
      </c>
      <c r="I22" s="10" t="s">
        <v>147</v>
      </c>
      <c r="J22" s="10" t="s">
        <v>139</v>
      </c>
      <c r="K22" s="8"/>
    </row>
    <row r="23" spans="4:11">
      <c r="G23" s="10" t="s">
        <v>148</v>
      </c>
      <c r="H23" s="10" t="s">
        <v>130</v>
      </c>
      <c r="I23" s="10" t="s">
        <v>149</v>
      </c>
      <c r="J23" s="10" t="s">
        <v>139</v>
      </c>
      <c r="K23" s="8"/>
    </row>
    <row r="24" spans="4:11">
      <c r="F24" s="16" t="s">
        <v>20</v>
      </c>
      <c r="G24" s="10" t="s">
        <v>150</v>
      </c>
      <c r="H24" s="10" t="s">
        <v>151</v>
      </c>
      <c r="I24" s="10" t="s">
        <v>61</v>
      </c>
      <c r="J24" s="10">
        <v>2</v>
      </c>
      <c r="K24" s="8"/>
    </row>
    <row r="25" spans="4:11">
      <c r="F25" s="13" t="s">
        <v>21</v>
      </c>
      <c r="G25" s="10" t="s">
        <v>152</v>
      </c>
      <c r="H25" s="10" t="s">
        <v>137</v>
      </c>
      <c r="I25" s="10" t="s">
        <v>61</v>
      </c>
      <c r="J25" s="10">
        <v>9</v>
      </c>
      <c r="K25" s="8"/>
    </row>
    <row r="26" spans="4:11">
      <c r="F26" s="13" t="s">
        <v>22</v>
      </c>
      <c r="G26" s="10" t="s">
        <v>153</v>
      </c>
      <c r="H26" s="10" t="s">
        <v>154</v>
      </c>
      <c r="I26" s="10" t="s">
        <v>62</v>
      </c>
      <c r="J26" s="10">
        <v>18</v>
      </c>
      <c r="K26" s="8"/>
    </row>
    <row r="27" spans="4:11" ht="25.5">
      <c r="F27" s="16" t="s">
        <v>23</v>
      </c>
      <c r="G27" s="10" t="s">
        <v>155</v>
      </c>
      <c r="H27" s="10" t="s">
        <v>156</v>
      </c>
      <c r="I27" s="10" t="s">
        <v>63</v>
      </c>
      <c r="J27" s="10">
        <v>13</v>
      </c>
      <c r="K27" s="8"/>
    </row>
    <row r="28" spans="4:11">
      <c r="G28" s="10" t="s">
        <v>157</v>
      </c>
      <c r="H28" s="10" t="s">
        <v>158</v>
      </c>
      <c r="I28" s="10" t="s">
        <v>159</v>
      </c>
      <c r="J28" s="10" t="s">
        <v>139</v>
      </c>
      <c r="K28" s="8"/>
    </row>
    <row r="29" spans="4:11">
      <c r="F29" s="13" t="s">
        <v>24</v>
      </c>
      <c r="G29" s="10" t="s">
        <v>160</v>
      </c>
      <c r="H29" s="10" t="s">
        <v>161</v>
      </c>
      <c r="I29" s="10" t="s">
        <v>64</v>
      </c>
      <c r="J29" s="10">
        <v>21</v>
      </c>
      <c r="K29" s="8"/>
    </row>
    <row r="30" spans="4:11">
      <c r="F30" s="13" t="s">
        <v>25</v>
      </c>
      <c r="G30" s="10" t="s">
        <v>162</v>
      </c>
      <c r="H30" s="10" t="s">
        <v>163</v>
      </c>
      <c r="I30" s="10" t="s">
        <v>164</v>
      </c>
      <c r="J30" s="10">
        <v>8</v>
      </c>
      <c r="K30" s="8"/>
    </row>
    <row r="31" spans="4:11">
      <c r="F31" s="13" t="s">
        <v>26</v>
      </c>
      <c r="G31" s="10" t="s">
        <v>162</v>
      </c>
      <c r="H31" s="10" t="s">
        <v>165</v>
      </c>
      <c r="I31" s="10" t="s">
        <v>66</v>
      </c>
      <c r="J31" s="10">
        <v>17</v>
      </c>
      <c r="K31" s="8"/>
    </row>
    <row r="32" spans="4:11">
      <c r="D32" s="1" t="s">
        <v>31</v>
      </c>
      <c r="F32" s="13" t="s">
        <v>27</v>
      </c>
      <c r="G32" s="10" t="s">
        <v>166</v>
      </c>
      <c r="H32" s="10" t="s">
        <v>146</v>
      </c>
      <c r="I32" s="10" t="s">
        <v>67</v>
      </c>
      <c r="J32" s="10">
        <v>4</v>
      </c>
      <c r="K32" s="8"/>
    </row>
    <row r="33" spans="6:11" ht="25.5">
      <c r="F33" s="13" t="s">
        <v>28</v>
      </c>
      <c r="G33" s="10" t="s">
        <v>167</v>
      </c>
      <c r="H33" s="10" t="s">
        <v>168</v>
      </c>
      <c r="I33" s="10" t="s">
        <v>68</v>
      </c>
      <c r="J33" s="10">
        <v>28</v>
      </c>
      <c r="K33" s="8"/>
    </row>
    <row r="34" spans="6:11" ht="25.5">
      <c r="F34" s="17" t="s">
        <v>29</v>
      </c>
      <c r="G34" s="10" t="s">
        <v>169</v>
      </c>
      <c r="H34" s="10" t="s">
        <v>170</v>
      </c>
      <c r="I34" s="10" t="s">
        <v>69</v>
      </c>
      <c r="J34" s="10">
        <v>99</v>
      </c>
      <c r="K34" s="8"/>
    </row>
    <row r="35" spans="6:11">
      <c r="F35" s="13" t="s">
        <v>30</v>
      </c>
      <c r="G35" s="10" t="s">
        <v>171</v>
      </c>
      <c r="H35" s="10" t="s">
        <v>172</v>
      </c>
      <c r="I35" s="10" t="s">
        <v>70</v>
      </c>
      <c r="J35" s="10">
        <v>5</v>
      </c>
      <c r="K35" s="8"/>
    </row>
    <row r="36" spans="6:11">
      <c r="G36" s="10" t="s">
        <v>173</v>
      </c>
      <c r="H36" s="10" t="s">
        <v>161</v>
      </c>
      <c r="I36" s="10" t="s">
        <v>174</v>
      </c>
      <c r="J36" s="10" t="s">
        <v>139</v>
      </c>
      <c r="K36" s="8"/>
    </row>
    <row r="37" spans="6:11">
      <c r="G37" s="10" t="s">
        <v>175</v>
      </c>
      <c r="H37" s="10" t="s">
        <v>176</v>
      </c>
      <c r="I37" s="10" t="s">
        <v>71</v>
      </c>
      <c r="J37" s="10">
        <v>25</v>
      </c>
      <c r="K37" s="8"/>
    </row>
    <row r="38" spans="6:11">
      <c r="F38" s="13" t="s">
        <v>32</v>
      </c>
      <c r="G38" s="10" t="s">
        <v>177</v>
      </c>
      <c r="H38" s="10" t="s">
        <v>178</v>
      </c>
      <c r="I38" s="10" t="s">
        <v>179</v>
      </c>
      <c r="J38" s="10">
        <v>30</v>
      </c>
      <c r="K38" s="8"/>
    </row>
    <row r="39" spans="6:11">
      <c r="F39" s="13" t="s">
        <v>33</v>
      </c>
      <c r="G39" s="10" t="s">
        <v>180</v>
      </c>
      <c r="H39" s="10" t="s">
        <v>181</v>
      </c>
      <c r="I39" s="10" t="s">
        <v>72</v>
      </c>
      <c r="J39" s="10">
        <v>23</v>
      </c>
      <c r="K39" s="8"/>
    </row>
    <row r="40" spans="6:11">
      <c r="F40" s="13" t="s">
        <v>34</v>
      </c>
      <c r="G40" s="10" t="s">
        <v>182</v>
      </c>
      <c r="H40" s="10" t="s">
        <v>183</v>
      </c>
      <c r="I40" s="10" t="s">
        <v>73</v>
      </c>
      <c r="J40" s="10">
        <v>26</v>
      </c>
      <c r="K40" s="8"/>
    </row>
    <row r="41" spans="6:11">
      <c r="F41" s="18" t="s">
        <v>35</v>
      </c>
      <c r="G41" s="10" t="s">
        <v>184</v>
      </c>
      <c r="H41" s="10" t="s">
        <v>185</v>
      </c>
      <c r="I41" s="11"/>
      <c r="J41" s="11"/>
      <c r="K41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Sida 1</vt:lpstr>
      <vt:lpstr>Blad2</vt:lpstr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Team Sales / Rikard Gill</dc:creator>
  <cp:lastModifiedBy>Jonas Lindell</cp:lastModifiedBy>
  <cp:lastPrinted>2021-05-25T10:59:06Z</cp:lastPrinted>
  <dcterms:created xsi:type="dcterms:W3CDTF">2021-01-28T09:15:51Z</dcterms:created>
  <dcterms:modified xsi:type="dcterms:W3CDTF">2021-05-31T09:26:08Z</dcterms:modified>
</cp:coreProperties>
</file>