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484" tabRatio="818" activeTab="1"/>
  </bookViews>
  <sheets>
    <sheet name="GRUNDINFO" sheetId="1" r:id="rId1"/>
    <sheet name="FÖRSIDA" sheetId="2" r:id="rId2"/>
    <sheet name="FÖRV.BER." sheetId="3" r:id="rId3"/>
    <sheet name="RES.&amp; BAL." sheetId="4" r:id="rId4"/>
    <sheet name="NOTER" sheetId="5" r:id="rId5"/>
    <sheet name="INSTRUKTIONER" sheetId="6" r:id="rId6"/>
    <sheet name="skatt " sheetId="7" r:id="rId7"/>
  </sheets>
  <definedNames>
    <definedName name="_xlnm.Print_Area" localSheetId="0">'GRUNDINFO'!$B$1:$I$20</definedName>
    <definedName name="_xlnm.Print_Area" localSheetId="4">'NOTER'!$A$1:$E$263</definedName>
    <definedName name="_xlnm.Print_Area" localSheetId="3">'RES.&amp; BAL.'!$A$1:$H$148</definedName>
    <definedName name="_xlnm.Print_Area" localSheetId="6">'skatt '!$B$1:$J$38</definedName>
    <definedName name="_xlnm.Print_Titles" localSheetId="4">'NOTER'!$1:$3</definedName>
    <definedName name="_xlnm.Print_Titles" localSheetId="3">'RES.&amp; BAL.'!$1:$4</definedName>
  </definedNames>
  <calcPr fullCalcOnLoad="1"/>
</workbook>
</file>

<file path=xl/comments1.xml><?xml version="1.0" encoding="utf-8"?>
<comments xmlns="http://schemas.openxmlformats.org/spreadsheetml/2006/main">
  <authors>
    <author>Catrine Carlson</author>
    <author>catrine.carlson</author>
  </authors>
  <commentList>
    <comment ref="B6" authorId="0">
      <text>
        <r>
          <rPr>
            <b/>
            <sz val="10"/>
            <rFont val="Tahoma"/>
            <family val="2"/>
          </rPr>
          <t>Fyll i år, månad och
datum i varje därför avsedd cell.
Nästa år behöver bara året ändras.</t>
        </r>
        <r>
          <rPr>
            <sz val="10"/>
            <rFont val="Tahoma"/>
            <family val="2"/>
          </rPr>
          <t xml:space="preserve">
</t>
        </r>
      </text>
    </comment>
    <comment ref="B10" authorId="0">
      <text>
        <r>
          <rPr>
            <b/>
            <sz val="10"/>
            <rFont val="Tahoma"/>
            <family val="2"/>
          </rPr>
          <t>Skriv i Kronor, TKR e t c.</t>
        </r>
        <r>
          <rPr>
            <sz val="10"/>
            <rFont val="Tahoma"/>
            <family val="2"/>
          </rPr>
          <t xml:space="preserve">
</t>
        </r>
      </text>
    </comment>
    <comment ref="B14" authorId="1">
      <text>
        <r>
          <rPr>
            <b/>
            <sz val="12"/>
            <rFont val="Garamond"/>
            <family val="1"/>
          </rPr>
          <t>Samma datum som
i protokollet.</t>
        </r>
        <r>
          <rPr>
            <sz val="8"/>
            <rFont val="Tahoma"/>
            <family val="2"/>
          </rPr>
          <t xml:space="preserve">
</t>
        </r>
      </text>
    </comment>
  </commentList>
</comments>
</file>

<file path=xl/comments4.xml><?xml version="1.0" encoding="utf-8"?>
<comments xmlns="http://schemas.openxmlformats.org/spreadsheetml/2006/main">
  <authors>
    <author>catrine.carlson</author>
  </authors>
  <commentList>
    <comment ref="F1" authorId="0">
      <text>
        <r>
          <rPr>
            <sz val="8"/>
            <rFont val="Tahoma"/>
            <family val="2"/>
          </rPr>
          <t xml:space="preserve">
</t>
        </r>
        <r>
          <rPr>
            <b/>
            <u val="single"/>
            <sz val="10"/>
            <rFont val="Tahoma"/>
            <family val="2"/>
          </rPr>
          <t>Hur man på bästa sätt gör sidbrytning:</t>
        </r>
        <r>
          <rPr>
            <sz val="10"/>
            <rFont val="Tahoma"/>
            <family val="2"/>
          </rPr>
          <t xml:space="preserve">
Lägg inte in en massa tomma rader för att flytta ner texten till nästa sida. Det är både extra omständigt samt gör att dokumentet blir jobbigare att läsa på skärmen.
Markera istället den rad som ska flyttas ned till nästa sida, genom att ställa markören på motsvarande siffra i vänterkanten så att hela raden blir inramad.
Klicka sedan på </t>
        </r>
        <r>
          <rPr>
            <b/>
            <sz val="10"/>
            <rFont val="Tahoma"/>
            <family val="2"/>
          </rPr>
          <t>Infoga</t>
        </r>
        <r>
          <rPr>
            <sz val="10"/>
            <rFont val="Tahoma"/>
            <family val="2"/>
          </rPr>
          <t xml:space="preserve"> och välj "</t>
        </r>
        <r>
          <rPr>
            <b/>
            <sz val="10"/>
            <rFont val="Tahoma"/>
            <family val="2"/>
          </rPr>
          <t>Sidbrytning</t>
        </r>
        <r>
          <rPr>
            <sz val="10"/>
            <rFont val="Tahoma"/>
            <family val="2"/>
          </rPr>
          <t>".
Nu blir det en lite kraftigare, streckad linje ovanför vilket betyder att det är en fast sidbrytning.
Om du ångrar en sidbrytning är det bara att göra på samma sätt, då blir det automatiskt att man kan välja "</t>
        </r>
        <r>
          <rPr>
            <b/>
            <sz val="10"/>
            <rFont val="Tahoma"/>
            <family val="2"/>
          </rPr>
          <t>Ta bort sidbrytning</t>
        </r>
        <r>
          <rPr>
            <sz val="10"/>
            <rFont val="Tahoma"/>
            <family val="2"/>
          </rPr>
          <t>".</t>
        </r>
      </text>
    </comment>
    <comment ref="F2" authorId="0">
      <text>
        <r>
          <rPr>
            <sz val="8"/>
            <rFont val="Tahoma"/>
            <family val="2"/>
          </rPr>
          <t xml:space="preserve">
</t>
        </r>
        <r>
          <rPr>
            <b/>
            <u val="single"/>
            <sz val="10"/>
            <rFont val="Tahoma"/>
            <family val="2"/>
          </rPr>
          <t>Lättaste hanteringen av kopplingen mellan resultat- / balansräkningen och noterna:</t>
        </r>
        <r>
          <rPr>
            <sz val="10"/>
            <rFont val="Tahoma"/>
            <family val="2"/>
          </rPr>
          <t xml:space="preserve">
Börja med att fylla i alla siffror i årsredovisningen som vanligt.
Starta sedan med resultaträkningen och ta ställning till vilka noter som ska användas.
De notnumreringar som inte ska vara med tas bort med Delete.
Se sedan till att de noter som ska användas följer rätt nummerföljd.
</t>
        </r>
        <r>
          <rPr>
            <i/>
            <sz val="10"/>
            <rFont val="Tahoma"/>
            <family val="2"/>
          </rPr>
          <t>Jag har tagit bort kopplingen mellan Avskrivning i resultaträkningen och posterna i balansräkningen. Det fungerade inte så bra, så nu får ni själva se till att dessa stämmer överens.</t>
        </r>
        <r>
          <rPr>
            <sz val="10"/>
            <rFont val="Tahoma"/>
            <family val="2"/>
          </rPr>
          <t xml:space="preserve">
Gå vidare till notsidan. Nu har de noter som ska vara med fått rätt numreringar automatiskt.
De noter som inte ska vara med har helt enkelt ingen numrering och kan därför döljas.
</t>
        </r>
        <r>
          <rPr>
            <sz val="10"/>
            <color indexed="10"/>
            <rFont val="Tahoma"/>
            <family val="2"/>
          </rPr>
          <t>Dölj alltid noterna</t>
        </r>
        <r>
          <rPr>
            <sz val="10"/>
            <rFont val="Tahoma"/>
            <family val="2"/>
          </rPr>
          <t xml:space="preserve"> istället för att ta bort dem. Nästa år kanske du behöver använda någon av dem !</t>
        </r>
      </text>
    </comment>
  </commentList>
</comments>
</file>

<file path=xl/comments6.xml><?xml version="1.0" encoding="utf-8"?>
<comments xmlns="http://schemas.openxmlformats.org/spreadsheetml/2006/main">
  <authors>
    <author>catrine.carlson</author>
  </authors>
  <commentList>
    <comment ref="E3" authorId="0">
      <text>
        <r>
          <rPr>
            <b/>
            <sz val="11"/>
            <rFont val="Arial Narrow"/>
            <family val="2"/>
          </rPr>
          <t>Det ser då ut så här.</t>
        </r>
        <r>
          <rPr>
            <sz val="8"/>
            <rFont val="Tahoma"/>
            <family val="2"/>
          </rPr>
          <t xml:space="preserve">
</t>
        </r>
      </text>
    </comment>
  </commentList>
</comments>
</file>

<file path=xl/sharedStrings.xml><?xml version="1.0" encoding="utf-8"?>
<sst xmlns="http://schemas.openxmlformats.org/spreadsheetml/2006/main" count="481" uniqueCount="370">
  <si>
    <t>GRUNDINFO</t>
  </si>
  <si>
    <t>FÖRETAGSNAMN</t>
  </si>
  <si>
    <t>Org.nr.</t>
  </si>
  <si>
    <t>Bokslutsdatum</t>
  </si>
  <si>
    <t>12</t>
  </si>
  <si>
    <t>31</t>
  </si>
  <si>
    <t>Räkenskapsårets början</t>
  </si>
  <si>
    <t>Föregående års bokslutsdatum</t>
  </si>
  <si>
    <t xml:space="preserve"> </t>
  </si>
  <si>
    <t>Föregående räkenskapsårs början</t>
  </si>
  <si>
    <t>Valuta</t>
  </si>
  <si>
    <t xml:space="preserve">Ort </t>
  </si>
  <si>
    <t>Datum för underskrift av årsredovisningshandlingar</t>
  </si>
  <si>
    <t>Datum för underskrift av revisionsberättelse</t>
  </si>
  <si>
    <t>Titel</t>
  </si>
  <si>
    <t>Styrelseledamot 1</t>
  </si>
  <si>
    <t>Styrelseledamot 2</t>
  </si>
  <si>
    <t>Styrelseledamot 3</t>
  </si>
  <si>
    <t>Styrelseledamot 4</t>
  </si>
  <si>
    <t>Styrelseledamot 5</t>
  </si>
  <si>
    <t>ÅRSREDOVISNING</t>
  </si>
  <si>
    <t>Räkenskapsåret</t>
  </si>
  <si>
    <t>Styrelsen och verkställande direktören får härmed avge följande redovisning för räkenskaps-</t>
  </si>
  <si>
    <t>Förvaltningsberättelse</t>
  </si>
  <si>
    <t>Resultatdisposition</t>
  </si>
  <si>
    <t>Styrelsen och verkställande direktören föreslår att tillgängliga vinstmedel/ansamlad förlust:</t>
  </si>
  <si>
    <t>årets resultat</t>
  </si>
  <si>
    <t>Summa kronor</t>
  </si>
  <si>
    <t>utdelas till aktieägare</t>
  </si>
  <si>
    <t>Not</t>
  </si>
  <si>
    <t>1996-01-01</t>
  </si>
  <si>
    <t>Kostnadsslagsindelad</t>
  </si>
  <si>
    <t>1996-12-31</t>
  </si>
  <si>
    <t>Nettoomsättning</t>
  </si>
  <si>
    <t>Förändring av lager av produkter i arbete,</t>
  </si>
  <si>
    <t>för annans räkning</t>
  </si>
  <si>
    <t>Övriga rörelseintäkter</t>
  </si>
  <si>
    <t>Summa intäkter</t>
  </si>
  <si>
    <t>Rörelsens kostnader</t>
  </si>
  <si>
    <t>Råvaror och förnödenheter</t>
  </si>
  <si>
    <t>Övriga externa kostnader</t>
  </si>
  <si>
    <t>Personalkostnader</t>
  </si>
  <si>
    <t>Avskrivningar</t>
  </si>
  <si>
    <t>Nedskrivningar</t>
  </si>
  <si>
    <t>Jämförelsestörande poster</t>
  </si>
  <si>
    <t>Övriga rörelsekostnader</t>
  </si>
  <si>
    <t>Rörelseresultat</t>
  </si>
  <si>
    <t>Resultat från finansiella investeringar</t>
  </si>
  <si>
    <t>Resultat från andelar i intresseföretag</t>
  </si>
  <si>
    <t>Resultat från övriga finansiella anläggnings-</t>
  </si>
  <si>
    <t>tillgångar</t>
  </si>
  <si>
    <t>Ränteintäkter och liknande resultatposter</t>
  </si>
  <si>
    <t>Räntekostnader och liknande resultatposter</t>
  </si>
  <si>
    <t>Resultat efter finansiella poster</t>
  </si>
  <si>
    <t>Bokslutsdispositioner</t>
  </si>
  <si>
    <t>Skillnad mellan bokförd avskrivning och</t>
  </si>
  <si>
    <t>avskrivning enligt plan</t>
  </si>
  <si>
    <t>Resultat före skatt</t>
  </si>
  <si>
    <t>Skatt på årets resultat</t>
  </si>
  <si>
    <t>Årets resultat</t>
  </si>
  <si>
    <t>Anläggningstillgångar</t>
  </si>
  <si>
    <t>Immateriella anläggningstillgångar</t>
  </si>
  <si>
    <t>Materiella anläggningstillgångar</t>
  </si>
  <si>
    <t>Maskiner och andra tekniska anläggningar</t>
  </si>
  <si>
    <t>Inventarier</t>
  </si>
  <si>
    <t>Pågående nyanläggningar</t>
  </si>
  <si>
    <t>Finansiella anläggningstillgångar</t>
  </si>
  <si>
    <t>Andelar i intresseföretag</t>
  </si>
  <si>
    <t>Fordringar hos intresseföretag</t>
  </si>
  <si>
    <t>Andra långfristiga värdepappersinnehav</t>
  </si>
  <si>
    <t>Andra långfristiga fordringar</t>
  </si>
  <si>
    <t>Omsättningstillgångar</t>
  </si>
  <si>
    <t>Varulager</t>
  </si>
  <si>
    <t>Varor under tillverkning</t>
  </si>
  <si>
    <t>Färdiga varor och handelsvaror</t>
  </si>
  <si>
    <t>Pågående arbete för annans räkning</t>
  </si>
  <si>
    <t>Förskott till leverantörer</t>
  </si>
  <si>
    <t>Kortfristiga fordringar</t>
  </si>
  <si>
    <t>Kundfordringar</t>
  </si>
  <si>
    <t>Övriga fordringar</t>
  </si>
  <si>
    <t xml:space="preserve">Förutbetalda kostnader och </t>
  </si>
  <si>
    <t>upplupna intäkter</t>
  </si>
  <si>
    <t>Kortfristiga placeringar</t>
  </si>
  <si>
    <t>Övriga kortfristiga placeringar</t>
  </si>
  <si>
    <t>Kassa och bank</t>
  </si>
  <si>
    <t>Summa tillgångar</t>
  </si>
  <si>
    <t>Eget kapital och skulder</t>
  </si>
  <si>
    <t>Eget kapital</t>
  </si>
  <si>
    <t>Bundet eget kapital</t>
  </si>
  <si>
    <t>Reservfond</t>
  </si>
  <si>
    <t>Fritt eget kapital</t>
  </si>
  <si>
    <t>Balanserat resultat</t>
  </si>
  <si>
    <t>Obeskattade reserver</t>
  </si>
  <si>
    <t>Avsättningar</t>
  </si>
  <si>
    <t>Latent skatt</t>
  </si>
  <si>
    <t>Övriga avsättningar</t>
  </si>
  <si>
    <t>Långfristiga skulder</t>
  </si>
  <si>
    <t>Skulder till kreditinstitut</t>
  </si>
  <si>
    <t>Skulder till intresseföretag</t>
  </si>
  <si>
    <t>Övriga skulder</t>
  </si>
  <si>
    <t>Kortfristiga skulder</t>
  </si>
  <si>
    <t>Förskott från kunder</t>
  </si>
  <si>
    <t>Leverantörsskulder</t>
  </si>
  <si>
    <t xml:space="preserve">Upplupna kostnader och </t>
  </si>
  <si>
    <t>förutbetalda intäkter</t>
  </si>
  <si>
    <t>Summa eget kapital och skulder</t>
  </si>
  <si>
    <t>Ställda säkerheter och ansvarsförbindelser</t>
  </si>
  <si>
    <t xml:space="preserve">Ställda säkerheter </t>
  </si>
  <si>
    <t>Inga</t>
  </si>
  <si>
    <t>Ansvarsförbindelser</t>
  </si>
  <si>
    <t>Redovisningsprinciper</t>
  </si>
  <si>
    <t>Avskrivningsprinciper</t>
  </si>
  <si>
    <t xml:space="preserve">Byggnader:   </t>
  </si>
  <si>
    <t>Inventarier:</t>
  </si>
  <si>
    <t>"Poster"</t>
  </si>
  <si>
    <t>Utdelning</t>
  </si>
  <si>
    <t>Koncernbidrag</t>
  </si>
  <si>
    <t>Ingående anskaffningsvärde</t>
  </si>
  <si>
    <t>Årets anskaffning</t>
  </si>
  <si>
    <t>Ackumulerat anskaffningsvärde</t>
  </si>
  <si>
    <t>Ingående avskrivningar</t>
  </si>
  <si>
    <t>Årets avskrivningar</t>
  </si>
  <si>
    <t>Ackumulerade avskrivningar</t>
  </si>
  <si>
    <t>Utgående planenligt restvärde</t>
  </si>
  <si>
    <t>Ingående anskaffningsvärde byggnad</t>
  </si>
  <si>
    <t>Ingående anskaffningsvärde mark</t>
  </si>
  <si>
    <t>Årets inköp byggnad</t>
  </si>
  <si>
    <t>Ingående avskrivningar byggnad</t>
  </si>
  <si>
    <t>Årets avskrivningar byggnad</t>
  </si>
  <si>
    <t>Utgående bokfört värde</t>
  </si>
  <si>
    <t>Taxeringsvärde</t>
  </si>
  <si>
    <t xml:space="preserve">  varav mark</t>
  </si>
  <si>
    <t>Namn, org.nr. och säte</t>
  </si>
  <si>
    <t>Antal andelar</t>
  </si>
  <si>
    <t>Kapitalandel</t>
  </si>
  <si>
    <t>Förutbetalda hyror</t>
  </si>
  <si>
    <t>Förutbetald leasing</t>
  </si>
  <si>
    <t>Övriga förutbetalda kostnader</t>
  </si>
  <si>
    <t>Upplupna intäkter</t>
  </si>
  <si>
    <t>Aktiekapital</t>
  </si>
  <si>
    <t>Belopp vid årets ingång</t>
  </si>
  <si>
    <t>Nyemission</t>
  </si>
  <si>
    <t>Vinstdisposition enligt beslut</t>
  </si>
  <si>
    <t>av årets bolagsstämma:</t>
  </si>
  <si>
    <t>Avsättning till reservfond</t>
  </si>
  <si>
    <t>Fondemission</t>
  </si>
  <si>
    <t>Belopp vid årets utgång</t>
  </si>
  <si>
    <t xml:space="preserve">Ställda säkerheter för skuld till </t>
  </si>
  <si>
    <t>kreditinstitut:</t>
  </si>
  <si>
    <t>Fastighetsinteckningar</t>
  </si>
  <si>
    <t>Företagsinteckningar</t>
  </si>
  <si>
    <t>% på anskaffningsvärdet</t>
  </si>
  <si>
    <t>Summa</t>
  </si>
  <si>
    <t>Beviljad checkkredit uppgår till</t>
  </si>
  <si>
    <t>Vid årets början</t>
  </si>
  <si>
    <t>Omfört till byggnader och mark</t>
  </si>
  <si>
    <t>Bokfört värde vid årets utgång</t>
  </si>
  <si>
    <t>Under året aktiverade kostnader</t>
  </si>
  <si>
    <t>RESULTATRÄKNING</t>
  </si>
  <si>
    <t>färdiga varor och pågående arbete</t>
  </si>
  <si>
    <t>BALANSRÄKNING</t>
  </si>
  <si>
    <t>Tillgångar</t>
  </si>
  <si>
    <t>Bokfört värde</t>
  </si>
  <si>
    <t>Summa bokfört värde</t>
  </si>
  <si>
    <t>BALANSRÄKNING forts.</t>
  </si>
  <si>
    <t xml:space="preserve">Revisor </t>
  </si>
  <si>
    <t xml:space="preserve">  AVSKRIVNINGAR</t>
  </si>
  <si>
    <t xml:space="preserve">  ANLÄGGNINGAR</t>
  </si>
  <si>
    <t xml:space="preserve">  INTRESSEFÖRETAG</t>
  </si>
  <si>
    <t xml:space="preserve">  PAPPERSINNEHAV</t>
  </si>
  <si>
    <t xml:space="preserve">  UPPLUPNA INTÄKTER</t>
  </si>
  <si>
    <t xml:space="preserve">   FÖRUTBETALDA INTÄKTER</t>
  </si>
  <si>
    <t xml:space="preserve">  ANSVARSFÖRBINDELSER</t>
  </si>
  <si>
    <t>Årets försäljningar byggnad</t>
  </si>
  <si>
    <t xml:space="preserve">Årets försäljningar </t>
  </si>
  <si>
    <t xml:space="preserve">Ingående anskaffningsvärde </t>
  </si>
  <si>
    <t xml:space="preserve">Ingående avskrivningar </t>
  </si>
  <si>
    <t xml:space="preserve">Årets avskrivningar </t>
  </si>
  <si>
    <t>Årets inköp</t>
  </si>
  <si>
    <t>Årets försäljningar/utrangeringar</t>
  </si>
  <si>
    <t xml:space="preserve">Årets inköp </t>
  </si>
  <si>
    <t>Årets försäljningar/avskrivningar</t>
  </si>
  <si>
    <t>Övriga säkerheter:</t>
  </si>
  <si>
    <t>Summa ställda säkerheter</t>
  </si>
  <si>
    <t>INSTRUKTIONER VID IFYLLANDE AV ÅRSREDOVISNING</t>
  </si>
  <si>
    <t>De celler som har en liten röd triangel i högra hörnet innehåller hjälptext.</t>
  </si>
  <si>
    <r>
      <t>*</t>
    </r>
    <r>
      <rPr>
        <sz val="12"/>
        <rFont val="Tahoma"/>
        <family val="2"/>
      </rPr>
      <t xml:space="preserve"> Fyll i så mycket som möjligt i "Grundinfon" så att kopplingarna fungerar</t>
    </r>
  </si>
  <si>
    <t xml:space="preserve">   maximalt.</t>
  </si>
  <si>
    <r>
      <t>*</t>
    </r>
    <r>
      <rPr>
        <sz val="12"/>
        <rFont val="Tahoma"/>
        <family val="2"/>
      </rPr>
      <t xml:space="preserve"> Nyheter i "Grundinfon":</t>
    </r>
  </si>
  <si>
    <r>
      <t xml:space="preserve">*  </t>
    </r>
    <r>
      <rPr>
        <u val="single"/>
        <sz val="12"/>
        <rFont val="Tahoma"/>
        <family val="2"/>
      </rPr>
      <t>Dateringen:</t>
    </r>
    <r>
      <rPr>
        <sz val="12"/>
        <rFont val="Tahoma"/>
        <family val="2"/>
      </rPr>
      <t xml:space="preserve"> Fr o m år 2 behöver bara årtalet ändras.</t>
    </r>
  </si>
  <si>
    <r>
      <t xml:space="preserve">*  </t>
    </r>
    <r>
      <rPr>
        <u val="single"/>
        <sz val="12"/>
        <rFont val="Tahoma"/>
        <family val="2"/>
      </rPr>
      <t>Valuta:</t>
    </r>
    <r>
      <rPr>
        <sz val="12"/>
        <rFont val="Tahoma"/>
        <family val="2"/>
      </rPr>
      <t xml:space="preserve"> Kommer automatiskt upp på de nödvändiga</t>
    </r>
  </si>
  <si>
    <t xml:space="preserve">                ställena.</t>
  </si>
  <si>
    <r>
      <t>*</t>
    </r>
    <r>
      <rPr>
        <sz val="12"/>
        <rFont val="Tahoma"/>
        <family val="2"/>
      </rPr>
      <t xml:space="preserve"> Nyhet som gäller flera flikar:</t>
    </r>
  </si>
  <si>
    <t>En med VD och en utan.</t>
  </si>
  <si>
    <t>Behåll de som passar och ta bort/dölj de andra.</t>
  </si>
  <si>
    <r>
      <t>*</t>
    </r>
    <r>
      <rPr>
        <sz val="12"/>
        <rFont val="Tahoma"/>
        <family val="2"/>
      </rPr>
      <t xml:space="preserve"> Nyhet i Sidhuvud/fot:</t>
    </r>
  </si>
  <si>
    <t>Sidhuvudet är ersatt med något som heter</t>
  </si>
  <si>
    <t>"Rader överst", vilket har samma funktion men</t>
  </si>
  <si>
    <t>kopplas till grundinfon.</t>
  </si>
  <si>
    <t xml:space="preserve">Syns bara på första sidan men vid utskrift </t>
  </si>
  <si>
    <t>finns det med på alla sidor.</t>
  </si>
  <si>
    <t>Där hamnar kundnamnet samt org.nr, istället för</t>
  </si>
  <si>
    <t>som tidigare i vänsterfoten.</t>
  </si>
  <si>
    <t>I sidfoten (högra) ligger nu bara sidnumreringen.</t>
  </si>
  <si>
    <t>LÄNK TILL INSTRUKTIONER</t>
  </si>
  <si>
    <t>För att slippa stuva om så mycket i texterna finns på</t>
  </si>
  <si>
    <t>flera ställen samma formulering två gånger.</t>
  </si>
  <si>
    <t>*  Nyhet i noterna:</t>
  </si>
  <si>
    <t>Numreringarna som görs i resultat- och balansräkningen</t>
  </si>
  <si>
    <t>är kopplade till noterna.</t>
  </si>
  <si>
    <t>Aktieägartillskott</t>
  </si>
  <si>
    <t>Datum för ordinarie bolagstämma</t>
  </si>
  <si>
    <t>Hur man på bästa sätt gör sidbrytning:</t>
  </si>
  <si>
    <t>Lägg inte in en massa tomma rader för att flytta ner texten till nästa sida. Det är både extra</t>
  </si>
  <si>
    <t>omständigt samt gör att dokumentet blir jobbigare att läsa på skärmen.</t>
  </si>
  <si>
    <t>Markera istället den rad som ska flyttas ned till nästa sida, genom att ställa markören på</t>
  </si>
  <si>
    <t>motsvarande siffra i vänterkanten så att hela raden blir inramad.</t>
  </si>
  <si>
    <r>
      <t xml:space="preserve">Klicka sedan på </t>
    </r>
    <r>
      <rPr>
        <b/>
        <sz val="12"/>
        <rFont val="Tahoma"/>
        <family val="2"/>
      </rPr>
      <t>Infoga</t>
    </r>
    <r>
      <rPr>
        <sz val="12"/>
        <rFont val="Tahoma"/>
        <family val="2"/>
      </rPr>
      <t xml:space="preserve"> och välj "</t>
    </r>
    <r>
      <rPr>
        <b/>
        <sz val="12"/>
        <rFont val="Tahoma"/>
        <family val="2"/>
      </rPr>
      <t>Sidbrytning</t>
    </r>
    <r>
      <rPr>
        <sz val="12"/>
        <rFont val="Tahoma"/>
        <family val="2"/>
      </rPr>
      <t>".</t>
    </r>
  </si>
  <si>
    <t>Nu blir det en lite kraftigare, streckad linje ovanför vilket betyder att det är en fast sidbrytning.</t>
  </si>
  <si>
    <t>Om du ångrar en sidbrytning är det bara att göra på samma sätt, då blir det automatiskt att</t>
  </si>
  <si>
    <r>
      <t>man kan välja "</t>
    </r>
    <r>
      <rPr>
        <b/>
        <sz val="12"/>
        <rFont val="Tahoma"/>
        <family val="2"/>
      </rPr>
      <t>Ta bort sidbrytning</t>
    </r>
    <r>
      <rPr>
        <sz val="12"/>
        <rFont val="Tahoma"/>
        <family val="2"/>
      </rPr>
      <t>".</t>
    </r>
  </si>
  <si>
    <t>Lättaste hanteringen av kopplingen mellan resultat- / balansräkningen och noterna:</t>
  </si>
  <si>
    <t>Börja med att fylla i alla siffror i årsredovisningen som vanligt.</t>
  </si>
  <si>
    <t>Starta sedan med resultaträkningen och ta ställning till vilka noter som ska användas.</t>
  </si>
  <si>
    <t>De notnumreringar som inte ska vara med tas bort med Delete.</t>
  </si>
  <si>
    <t>Se sedan till att de noter som ska användas följer rätt nummerföljd.</t>
  </si>
  <si>
    <t>Jag har tagit bort kopplingen mellan Avskrivning i resultaträkningen och posterna i</t>
  </si>
  <si>
    <t>balansräkningen. Det fungerade inte så bra, så nu får ni själva se till att dessa stämmer</t>
  </si>
  <si>
    <t>överens.</t>
  </si>
  <si>
    <t>Gå vidare till notsidan. Nu har de noter som ska vara med fått rätt numreringar automatiskt.</t>
  </si>
  <si>
    <t>De noter som inte ska vara med har helt enkelt ingen numrering och kan därför döljas.</t>
  </si>
  <si>
    <r>
      <t>Dölj alltid noterna istället för att ta bort dem</t>
    </r>
    <r>
      <rPr>
        <sz val="12"/>
        <rFont val="Tahoma"/>
        <family val="2"/>
      </rPr>
      <t>. Nästa år kanske du behöver använda någon</t>
    </r>
  </si>
  <si>
    <t>av dem !</t>
  </si>
  <si>
    <t>Koncernens fria egna kapital uppgår till X XXX kr. Överföringar till bundet eget kapital</t>
  </si>
  <si>
    <t>föreslås göras med X XXX kr.</t>
  </si>
  <si>
    <t>Koncernuppgifter</t>
  </si>
  <si>
    <t>Bolaget är moderbolag till dotterbolaget xxxxxx AB, som bedriver…………</t>
  </si>
  <si>
    <t xml:space="preserve">med säte i Stockholm. Moderbolaget upprättar koncernredovisning. Med hänvisning till </t>
  </si>
  <si>
    <t>Med hänvisning till reglerna i Årsredovisningslagen 7:3 upprättas ingen koncernredovisning.</t>
  </si>
  <si>
    <t>reglerna i Årsredovisningslagen 7:2 upprättar bolaget därför ingen egen koncernredovisning.</t>
  </si>
  <si>
    <t xml:space="preserve">Årets försäljning till koncernbolag uppgår till X XXX tkr (X XXX tkr). Internvinsten på </t>
  </si>
  <si>
    <t xml:space="preserve">Årets inköp från koncernbolag uppgår till X XXX tkr (X XXX tkr). </t>
  </si>
  <si>
    <t xml:space="preserve">försäljningen uppgår i snitt till XX%. </t>
  </si>
  <si>
    <t>Årets inköp från koncernbolag uppgår till X XXX tkr (X XXX tkr). Internvinsten på inköpen</t>
  </si>
  <si>
    <t>uppgår i snitt till XX%.</t>
  </si>
  <si>
    <t>Årets försäljning till koncernbolag uppgår till X XXX tkr (X XXX tkr).</t>
  </si>
  <si>
    <t>Resultat från andelar i koncernföretag</t>
  </si>
  <si>
    <t>5</t>
  </si>
  <si>
    <t>6</t>
  </si>
  <si>
    <t>7</t>
  </si>
  <si>
    <t>13</t>
  </si>
  <si>
    <t>Fordringar hos koncernföretag</t>
  </si>
  <si>
    <t xml:space="preserve"> KONCERNFÖRETAG</t>
  </si>
  <si>
    <t>Skulder till koncernföretag</t>
  </si>
  <si>
    <t>Andelar i koncernföretag</t>
  </si>
  <si>
    <t xml:space="preserve">Årsredovisningen är upprättad enligt årsredovisningslagen och i överensstämmelse med god </t>
  </si>
  <si>
    <t xml:space="preserve">  SAMT AVSKRIVNINGAR</t>
  </si>
  <si>
    <t>Auktoriserad revisor</t>
  </si>
  <si>
    <t>Köpta transporter</t>
  </si>
  <si>
    <t xml:space="preserve">   Balanserade utvecklingskostnader</t>
  </si>
  <si>
    <t>1</t>
  </si>
  <si>
    <t>2</t>
  </si>
  <si>
    <t>3</t>
  </si>
  <si>
    <t>redovisningssed i Sverige med tillämpning av bokföringsnämnden allmänna råd.</t>
  </si>
  <si>
    <t>Bolaget är helägt dotterbolag till Taxi 020 AB, organisationsnummer 556470-1919,</t>
  </si>
  <si>
    <t>behandlas så att</t>
  </si>
  <si>
    <t>i ny räkning balanseras</t>
  </si>
  <si>
    <t>Goodwill och varumärke</t>
  </si>
  <si>
    <t>Goodwill och varumärke:</t>
  </si>
  <si>
    <t>01</t>
  </si>
  <si>
    <t>balanserat resultat</t>
  </si>
  <si>
    <t>kronor</t>
  </si>
  <si>
    <t>Aktiekapital  (1 000 aktier)</t>
  </si>
  <si>
    <t xml:space="preserve">Redovisningsprinciperna är oförändrade jämfört med föregående år, om inte annat anges nedan. </t>
  </si>
  <si>
    <t>Bo Jonsson</t>
  </si>
  <si>
    <t>Aktuella Skattefordringar</t>
  </si>
  <si>
    <t xml:space="preserve">Summa anläggningstillgångar </t>
  </si>
  <si>
    <t>Summa eget kapital</t>
  </si>
  <si>
    <t xml:space="preserve">Summa omsättningstillgångar </t>
  </si>
  <si>
    <t>Flerårsöversikt moderbolaget</t>
  </si>
  <si>
    <t>Nettoomsättning (tkr)</t>
  </si>
  <si>
    <t>Soliditet (%)</t>
  </si>
  <si>
    <t>Värderingsprinciper</t>
  </si>
  <si>
    <t>Tillgångar och skulder har värderats till anskaffningsvärden om inget annat anges nedan.</t>
  </si>
  <si>
    <t>Styrelsen föreslår att ansamlade vinstmedel:</t>
  </si>
  <si>
    <t>Bolaget är helägt dotterbolag till Fågelviksgruppen Förvaltning AB, 556624-3159, med säte i Stockholm.</t>
  </si>
  <si>
    <t>2010</t>
  </si>
  <si>
    <t>2011</t>
  </si>
  <si>
    <t>Bolaget bedriver taxibeställningscentral.</t>
  </si>
  <si>
    <t>Kostnadsfört arvode till Mazars SET Revisionsbyrå AB:</t>
  </si>
  <si>
    <t>Revisionsuppdrag</t>
  </si>
  <si>
    <t>Koncernmoder för hela företagsgruppen är FV Group Holding AB, 556754-0744.</t>
  </si>
  <si>
    <t>2012</t>
  </si>
  <si>
    <t>2013</t>
  </si>
  <si>
    <t>Kortfristig skuld ill kreditinstitut</t>
  </si>
  <si>
    <t>Skatteskuld</t>
  </si>
  <si>
    <t>2011-12-31</t>
  </si>
  <si>
    <t>Långfristig skuld</t>
  </si>
  <si>
    <t>Uppsala</t>
  </si>
  <si>
    <t>Balansomslutning (tkr)</t>
  </si>
  <si>
    <t>Resultat före bokslutsdisp (tkr)</t>
  </si>
  <si>
    <t>Tillgångar med äganderättsförbehåll</t>
  </si>
  <si>
    <t>Trafikledningssystem</t>
  </si>
  <si>
    <t>Förfaller 2 - 5 år</t>
  </si>
  <si>
    <t>32,16%</t>
  </si>
  <si>
    <t>2 131</t>
  </si>
  <si>
    <t>1 395</t>
  </si>
  <si>
    <t>31,34%</t>
  </si>
  <si>
    <t>17 217</t>
  </si>
  <si>
    <t>1 961</t>
  </si>
  <si>
    <t>1 109</t>
  </si>
  <si>
    <t>Personal</t>
  </si>
  <si>
    <t>Bolaget har inte haft någon anställd och inte heller betalat utbetalat några löner eller annan ersättning.</t>
  </si>
  <si>
    <t>19 790</t>
  </si>
  <si>
    <t>21 606</t>
  </si>
  <si>
    <t>111</t>
  </si>
  <si>
    <t>18,4%</t>
  </si>
  <si>
    <t>Aktieägartillskott med villkorlig återbetalningsskyldighet</t>
  </si>
  <si>
    <t>Förutbetalda intäkter</t>
  </si>
  <si>
    <t>2014</t>
  </si>
  <si>
    <t>3 770</t>
  </si>
  <si>
    <t xml:space="preserve">Skatteberäkning </t>
  </si>
  <si>
    <t>Resultat före bokslutsdispositioner</t>
  </si>
  <si>
    <t>Återläggning av ej avdrasgill avskrivning</t>
  </si>
  <si>
    <t>Återläggning av ej avdragsgilla avskrivning</t>
  </si>
  <si>
    <t>Överavskrivningar</t>
  </si>
  <si>
    <t>Ej avdragsgilla kostnader</t>
  </si>
  <si>
    <t>trängselskatt</t>
  </si>
  <si>
    <t>representation</t>
  </si>
  <si>
    <t>föreningsavg</t>
  </si>
  <si>
    <t>sjukvårdsförsäkring</t>
  </si>
  <si>
    <t>räntekostnad skattekonto</t>
  </si>
  <si>
    <t>förseningsavg. Skatteverket</t>
  </si>
  <si>
    <t xml:space="preserve">Koncernbidrag till </t>
  </si>
  <si>
    <t>Ränteintäkter skattekonto</t>
  </si>
  <si>
    <t>ej avdragsgill avskrivning</t>
  </si>
  <si>
    <t>inventarier</t>
  </si>
  <si>
    <t>Beskattningsbar vinst</t>
  </si>
  <si>
    <t>avdrag förlust från få</t>
  </si>
  <si>
    <t>Periodiseringsfond</t>
  </si>
  <si>
    <t>Skatt på koncernbidrag 26,3%</t>
  </si>
  <si>
    <t>skatt                22%</t>
  </si>
  <si>
    <t>F-skatt tillgodoräknad</t>
  </si>
  <si>
    <t>Upplupna kostnader</t>
  </si>
  <si>
    <t>Skatteskulder</t>
  </si>
  <si>
    <t>Årets försäljning till koncernbolag uppgår till 0,07  % ( 10%).</t>
  </si>
  <si>
    <t xml:space="preserve">Årets inköp från koncernbolag uppgår till  10 % (1%). </t>
  </si>
  <si>
    <t>2013-01-01--2013-12-31. Årsredovisningen upprättas i SEK.</t>
  </si>
  <si>
    <t xml:space="preserve">I övrigt hänvisas till efterföljande resultat- och balansräkningar. </t>
  </si>
  <si>
    <t xml:space="preserve">årsredovisningen överenstämmer med orginalet, dels att resultaträkningen och </t>
  </si>
  <si>
    <t xml:space="preserve">Årsstämman beslöt att godkänna styrelsens förslag till vinstdisposition. </t>
  </si>
  <si>
    <t>Per Wadstedt</t>
  </si>
  <si>
    <t>2016</t>
  </si>
  <si>
    <t>2015-01-01---2015-12-31</t>
  </si>
  <si>
    <t xml:space="preserve">s </t>
  </si>
  <si>
    <t xml:space="preserve">Undertecknad styrelseledamot i Team Leon assistansbolag AB intygar, dels att denna kopia av </t>
  </si>
  <si>
    <t>balansräkningen fastställts på årsstämma den 2020-06-25</t>
  </si>
  <si>
    <t>Uppsala den  2020-06-25</t>
  </si>
  <si>
    <t>Dennis Söderqvist</t>
  </si>
  <si>
    <t>Storvreta IK</t>
  </si>
  <si>
    <t>817600-4110</t>
  </si>
  <si>
    <t>Innehållsförteckning</t>
  </si>
  <si>
    <t>Sida</t>
  </si>
  <si>
    <t>Resultaträkning</t>
  </si>
  <si>
    <t>Balansräkning</t>
  </si>
  <si>
    <t>Noter</t>
  </si>
  <si>
    <t>Underskrifter</t>
  </si>
  <si>
    <t>3-4</t>
  </si>
  <si>
    <t>5-10</t>
  </si>
  <si>
    <t>2021</t>
  </si>
</sst>
</file>

<file path=xl/styles.xml><?xml version="1.0" encoding="utf-8"?>
<styleSheet xmlns="http://schemas.openxmlformats.org/spreadsheetml/2006/main">
  <numFmts count="18">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_-;\-* #,##0_-;_-* &quot;-&quot;_-;_-@_-"/>
    <numFmt numFmtId="44" formatCode="_-* #,##0.00\ &quot;kr&quot;_-;\-* #,##0.00\ &quot;kr&quot;_-;_-* &quot;-&quot;??\ &quot;kr&quot;_-;_-@_-"/>
    <numFmt numFmtId="43" formatCode="_-* #,##0.00_-;\-* #,##0.00_-;_-* &quot;-&quot;??_-;_-@_-"/>
    <numFmt numFmtId="164" formatCode="_-* #,##0\ _k_r_-;\-* #,##0\ _k_r_-;_-* &quot;-&quot;\ _k_r_-;_-@_-"/>
    <numFmt numFmtId="165" formatCode="_-* #,##0.00\ _k_r_-;\-* #,##0.00\ _k_r_-;_-* &quot;-&quot;??\ _k_r_-;_-@_-"/>
    <numFmt numFmtId="166" formatCode="000\ 00"/>
    <numFmt numFmtId="167" formatCode="[$-41D]&quot;den &quot;d\ mmmm\ yyyy"/>
    <numFmt numFmtId="168" formatCode="#,##0.0"/>
    <numFmt numFmtId="169" formatCode="&quot;Ja&quot;;&quot;Ja&quot;;&quot;Nej&quot;"/>
    <numFmt numFmtId="170" formatCode="&quot;Sant&quot;;&quot;Sant&quot;;&quot;Falskt&quot;"/>
    <numFmt numFmtId="171" formatCode="&quot;På&quot;;&quot;På&quot;;&quot;Av&quot;"/>
    <numFmt numFmtId="172" formatCode="[$€-2]\ #,##0.00_);[Red]\([$€-2]\ #,##0.00\)"/>
    <numFmt numFmtId="173" formatCode="0.0%"/>
  </numFmts>
  <fonts count="96">
    <font>
      <sz val="10"/>
      <name val="Arial"/>
      <family val="0"/>
    </font>
    <font>
      <sz val="12"/>
      <name val="Arial Narrow"/>
      <family val="2"/>
    </font>
    <font>
      <b/>
      <sz val="14"/>
      <name val="Arial Narrow"/>
      <family val="2"/>
    </font>
    <font>
      <b/>
      <sz val="12"/>
      <name val="Arial Narrow"/>
      <family val="2"/>
    </font>
    <font>
      <b/>
      <i/>
      <sz val="12"/>
      <name val="Arial Narrow"/>
      <family val="2"/>
    </font>
    <font>
      <b/>
      <u val="single"/>
      <sz val="12"/>
      <name val="Arial Narrow"/>
      <family val="2"/>
    </font>
    <font>
      <b/>
      <sz val="10"/>
      <name val="Tahoma"/>
      <family val="2"/>
    </font>
    <font>
      <sz val="10"/>
      <name val="Tahoma"/>
      <family val="2"/>
    </font>
    <font>
      <sz val="8"/>
      <name val="Tahoma"/>
      <family val="2"/>
    </font>
    <font>
      <u val="single"/>
      <sz val="10"/>
      <color indexed="12"/>
      <name val="Arial"/>
      <family val="2"/>
    </font>
    <font>
      <u val="single"/>
      <sz val="10"/>
      <color indexed="36"/>
      <name val="Arial"/>
      <family val="2"/>
    </font>
    <font>
      <sz val="12"/>
      <name val="Tahoma"/>
      <family val="2"/>
    </font>
    <font>
      <b/>
      <u val="single"/>
      <sz val="16"/>
      <name val="Tahoma"/>
      <family val="2"/>
    </font>
    <font>
      <sz val="16"/>
      <name val="Tahoma"/>
      <family val="2"/>
    </font>
    <font>
      <u val="single"/>
      <sz val="16"/>
      <name val="Tahoma"/>
      <family val="2"/>
    </font>
    <font>
      <sz val="14"/>
      <name val="Tahoma"/>
      <family val="2"/>
    </font>
    <font>
      <u val="single"/>
      <sz val="12"/>
      <name val="Tahoma"/>
      <family val="2"/>
    </font>
    <font>
      <sz val="14"/>
      <color indexed="10"/>
      <name val="Tahoma"/>
      <family val="2"/>
    </font>
    <font>
      <b/>
      <sz val="11"/>
      <name val="Arial Narrow"/>
      <family val="2"/>
    </font>
    <font>
      <b/>
      <sz val="12"/>
      <name val="Garamond"/>
      <family val="1"/>
    </font>
    <font>
      <b/>
      <u val="single"/>
      <sz val="11.5"/>
      <name val="Tahoma"/>
      <family val="2"/>
    </font>
    <font>
      <b/>
      <sz val="12"/>
      <name val="Tahoma"/>
      <family val="2"/>
    </font>
    <font>
      <b/>
      <sz val="11.5"/>
      <name val="Tahoma"/>
      <family val="2"/>
    </font>
    <font>
      <sz val="12"/>
      <color indexed="10"/>
      <name val="Tahoma"/>
      <family val="2"/>
    </font>
    <font>
      <b/>
      <u val="single"/>
      <sz val="10"/>
      <name val="Tahoma"/>
      <family val="2"/>
    </font>
    <font>
      <sz val="10"/>
      <color indexed="10"/>
      <name val="Tahoma"/>
      <family val="2"/>
    </font>
    <font>
      <i/>
      <sz val="10"/>
      <name val="Tahoma"/>
      <family val="2"/>
    </font>
    <font>
      <b/>
      <u val="single"/>
      <sz val="12"/>
      <name val="Arial"/>
      <family val="2"/>
    </font>
    <font>
      <b/>
      <sz val="18"/>
      <name val="Arial Narrow"/>
      <family val="2"/>
    </font>
    <font>
      <sz val="10"/>
      <name val="Arial Narrow"/>
      <family val="2"/>
    </font>
    <font>
      <b/>
      <sz val="16"/>
      <name val="Arial Narrow"/>
      <family val="2"/>
    </font>
    <font>
      <b/>
      <sz val="10"/>
      <name val="Arial Narrow"/>
      <family val="2"/>
    </font>
    <font>
      <b/>
      <sz val="20"/>
      <name val="Arial Narrow"/>
      <family val="2"/>
    </font>
    <font>
      <sz val="20"/>
      <name val="Arial Narrow"/>
      <family val="2"/>
    </font>
    <font>
      <b/>
      <sz val="28"/>
      <name val="Arial Narrow"/>
      <family val="2"/>
    </font>
    <font>
      <i/>
      <sz val="12"/>
      <color indexed="12"/>
      <name val="Arial Narrow"/>
      <family val="2"/>
    </font>
    <font>
      <sz val="10"/>
      <color indexed="12"/>
      <name val="Arial Narrow"/>
      <family val="2"/>
    </font>
    <font>
      <i/>
      <sz val="12"/>
      <name val="Arial Narrow"/>
      <family val="2"/>
    </font>
    <font>
      <sz val="12"/>
      <color indexed="8"/>
      <name val="Arial Narrow"/>
      <family val="2"/>
    </font>
    <font>
      <u val="single"/>
      <sz val="12"/>
      <name val="Arial Narrow"/>
      <family val="2"/>
    </font>
    <font>
      <sz val="11"/>
      <name val="Arial Narrow"/>
      <family val="2"/>
    </font>
    <font>
      <b/>
      <sz val="11.5"/>
      <name val="Arial Narrow"/>
      <family val="2"/>
    </font>
    <font>
      <sz val="12"/>
      <name val="Arial"/>
      <family val="2"/>
    </font>
    <font>
      <i/>
      <u val="single"/>
      <sz val="12"/>
      <color indexed="18"/>
      <name val="Arial"/>
      <family val="2"/>
    </font>
    <font>
      <b/>
      <u val="single"/>
      <sz val="16"/>
      <name val="Arial"/>
      <family val="2"/>
    </font>
    <font>
      <b/>
      <sz val="12"/>
      <name val="Arial"/>
      <family val="2"/>
    </font>
    <font>
      <b/>
      <sz val="18"/>
      <name val="Arial"/>
      <family val="2"/>
    </font>
    <font>
      <sz val="14"/>
      <name val="Arial"/>
      <family val="2"/>
    </font>
    <font>
      <b/>
      <sz val="14"/>
      <name val="Arial"/>
      <family val="2"/>
    </font>
    <font>
      <i/>
      <u val="single"/>
      <sz val="12"/>
      <name val="Arial"/>
      <family val="2"/>
    </font>
    <font>
      <b/>
      <i/>
      <sz val="12"/>
      <name val="Arial"/>
      <family val="2"/>
    </font>
    <font>
      <b/>
      <sz val="12"/>
      <color indexed="10"/>
      <name val="Arial Narrow"/>
      <family val="2"/>
    </font>
    <font>
      <sz val="12"/>
      <color indexed="10"/>
      <name val="Arial Narrow"/>
      <family val="2"/>
    </font>
    <font>
      <sz val="8"/>
      <color indexed="10"/>
      <name val="Arial Narrow"/>
      <family val="2"/>
    </font>
    <font>
      <b/>
      <sz val="10"/>
      <name val="Arial"/>
      <family val="2"/>
    </font>
    <font>
      <sz val="10"/>
      <color indexed="9"/>
      <name val="Tahoma"/>
      <family val="2"/>
    </font>
    <font>
      <sz val="11"/>
      <color indexed="8"/>
      <name val="Calibri"/>
      <family val="2"/>
    </font>
    <font>
      <sz val="11"/>
      <color indexed="9"/>
      <name val="Calibri"/>
      <family val="2"/>
    </font>
    <font>
      <b/>
      <sz val="11"/>
      <color indexed="10"/>
      <name val="Calibri"/>
      <family val="2"/>
    </font>
    <font>
      <sz val="11"/>
      <color indexed="17"/>
      <name val="Calibri"/>
      <family val="2"/>
    </font>
    <font>
      <sz val="11"/>
      <color indexed="20"/>
      <name val="Calibri"/>
      <family val="2"/>
    </font>
    <font>
      <i/>
      <sz val="11"/>
      <color indexed="23"/>
      <name val="Calibri"/>
      <family val="2"/>
    </font>
    <font>
      <sz val="11"/>
      <color indexed="62"/>
      <name val="Calibri"/>
      <family val="2"/>
    </font>
    <font>
      <b/>
      <sz val="11"/>
      <color indexed="9"/>
      <name val="Calibri"/>
      <family val="2"/>
    </font>
    <font>
      <sz val="11"/>
      <color indexed="10"/>
      <name val="Calibri"/>
      <family val="2"/>
    </font>
    <font>
      <sz val="11"/>
      <color indexed="19"/>
      <name val="Calibri"/>
      <family val="2"/>
    </font>
    <font>
      <sz val="18"/>
      <color indexed="63"/>
      <name val="Calibri Light"/>
      <family val="2"/>
    </font>
    <font>
      <b/>
      <sz val="15"/>
      <color indexed="63"/>
      <name val="Calibri"/>
      <family val="2"/>
    </font>
    <font>
      <b/>
      <sz val="13"/>
      <color indexed="63"/>
      <name val="Calibri"/>
      <family val="2"/>
    </font>
    <font>
      <b/>
      <sz val="11"/>
      <color indexed="63"/>
      <name val="Calibri"/>
      <family val="2"/>
    </font>
    <font>
      <b/>
      <sz val="11"/>
      <color indexed="8"/>
      <name val="Calibri"/>
      <family val="2"/>
    </font>
    <font>
      <b/>
      <sz val="10"/>
      <color indexed="8"/>
      <name val="Arial Narrow"/>
      <family val="2"/>
    </font>
    <font>
      <b/>
      <sz val="10"/>
      <color indexed="9"/>
      <name val="Arial Narrow"/>
      <family val="2"/>
    </font>
    <font>
      <b/>
      <sz val="10"/>
      <color indexed="13"/>
      <name val="Arial"/>
      <family val="2"/>
    </font>
    <font>
      <b/>
      <sz val="10"/>
      <color indexed="44"/>
      <name val="Arial"/>
      <family val="2"/>
    </font>
    <font>
      <b/>
      <sz val="10"/>
      <color indexed="45"/>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0"/>
      <color theme="1"/>
      <name val="Arial Narrow"/>
      <family val="2"/>
    </font>
    <font>
      <b/>
      <sz val="10"/>
      <color theme="0"/>
      <name val="Arial Narrow"/>
      <family val="2"/>
    </font>
    <font>
      <b/>
      <sz val="8"/>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indexed="9"/>
        <bgColor indexed="64"/>
      </patternFill>
    </fill>
    <fill>
      <patternFill patternType="solid">
        <fgColor indexed="13"/>
        <bgColor indexed="64"/>
      </patternFill>
    </fill>
    <fill>
      <patternFill patternType="solid">
        <fgColor indexed="43"/>
        <bgColor indexed="64"/>
      </patternFill>
    </fill>
    <fill>
      <patternFill patternType="solid">
        <fgColor indexed="22"/>
        <bgColor indexed="64"/>
      </patternFill>
    </fill>
    <fill>
      <patternFill patternType="solid">
        <fgColor indexed="26"/>
        <bgColor indexed="64"/>
      </patternFill>
    </fill>
    <fill>
      <patternFill patternType="solid">
        <fgColor indexed="42"/>
        <bgColor indexed="64"/>
      </patternFill>
    </fill>
    <fill>
      <patternFill patternType="solid">
        <fgColor indexed="45"/>
        <bgColor indexed="64"/>
      </patternFill>
    </fill>
    <fill>
      <patternFill patternType="solid">
        <fgColor indexed="47"/>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hair"/>
      <bottom>
        <color indexed="63"/>
      </bottom>
    </border>
    <border>
      <left>
        <color indexed="63"/>
      </left>
      <right style="hair"/>
      <top style="hair"/>
      <bottom style="hair"/>
    </border>
    <border>
      <left>
        <color indexed="63"/>
      </left>
      <right>
        <color indexed="63"/>
      </right>
      <top>
        <color indexed="63"/>
      </top>
      <bottom style="hair"/>
    </border>
    <border>
      <left style="hair"/>
      <right>
        <color indexed="63"/>
      </right>
      <top style="hair"/>
      <bottom>
        <color indexed="63"/>
      </bottom>
    </border>
    <border>
      <left>
        <color indexed="63"/>
      </left>
      <right style="hair"/>
      <top style="hair"/>
      <bottom>
        <color indexed="63"/>
      </bottom>
    </border>
    <border>
      <left style="hair"/>
      <right>
        <color indexed="63"/>
      </right>
      <top>
        <color indexed="63"/>
      </top>
      <bottom style="hair"/>
    </border>
    <border>
      <left>
        <color indexed="63"/>
      </left>
      <right style="hair"/>
      <top>
        <color indexed="63"/>
      </top>
      <bottom style="hair"/>
    </border>
    <border>
      <left style="hair"/>
      <right>
        <color indexed="63"/>
      </right>
      <top style="hair"/>
      <bottom style="hair"/>
    </border>
    <border>
      <left>
        <color indexed="63"/>
      </left>
      <right>
        <color indexed="63"/>
      </right>
      <top style="hair"/>
      <bottom style="hair"/>
    </border>
    <border>
      <left style="hair"/>
      <right>
        <color indexed="63"/>
      </right>
      <top>
        <color indexed="63"/>
      </top>
      <bottom>
        <color indexed="63"/>
      </bottom>
    </border>
    <border>
      <left style="thin"/>
      <right>
        <color indexed="63"/>
      </right>
      <top>
        <color indexed="63"/>
      </top>
      <bottom>
        <color indexed="63"/>
      </bottom>
    </border>
    <border>
      <left style="thin"/>
      <right style="thin"/>
      <top style="thin"/>
      <bottom style="thin"/>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color indexed="63"/>
      </right>
      <top>
        <color indexed="63"/>
      </top>
      <bottom style="double"/>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6" fillId="2" borderId="0" applyNumberFormat="0" applyBorder="0" applyAlignment="0" applyProtection="0"/>
    <xf numFmtId="0" fontId="76" fillId="3" borderId="0" applyNumberFormat="0" applyBorder="0" applyAlignment="0" applyProtection="0"/>
    <xf numFmtId="0" fontId="76" fillId="4" borderId="0" applyNumberFormat="0" applyBorder="0" applyAlignment="0" applyProtection="0"/>
    <xf numFmtId="0" fontId="76" fillId="5" borderId="0" applyNumberFormat="0" applyBorder="0" applyAlignment="0" applyProtection="0"/>
    <xf numFmtId="0" fontId="76" fillId="6" borderId="0" applyNumberFormat="0" applyBorder="0" applyAlignment="0" applyProtection="0"/>
    <xf numFmtId="0" fontId="76" fillId="7" borderId="0" applyNumberFormat="0" applyBorder="0" applyAlignment="0" applyProtection="0"/>
    <xf numFmtId="0" fontId="76" fillId="8" borderId="0" applyNumberFormat="0" applyBorder="0" applyAlignment="0" applyProtection="0"/>
    <xf numFmtId="0" fontId="76" fillId="9" borderId="0" applyNumberFormat="0" applyBorder="0" applyAlignment="0" applyProtection="0"/>
    <xf numFmtId="0" fontId="76" fillId="10" borderId="0" applyNumberFormat="0" applyBorder="0" applyAlignment="0" applyProtection="0"/>
    <xf numFmtId="0" fontId="76" fillId="11" borderId="0" applyNumberFormat="0" applyBorder="0" applyAlignment="0" applyProtection="0"/>
    <xf numFmtId="0" fontId="76" fillId="12" borderId="0" applyNumberFormat="0" applyBorder="0" applyAlignment="0" applyProtection="0"/>
    <xf numFmtId="0" fontId="76" fillId="13" borderId="0" applyNumberFormat="0" applyBorder="0" applyAlignment="0" applyProtection="0"/>
    <xf numFmtId="0" fontId="77" fillId="14" borderId="0" applyNumberFormat="0" applyBorder="0" applyAlignment="0" applyProtection="0"/>
    <xf numFmtId="0" fontId="77" fillId="15" borderId="0" applyNumberFormat="0" applyBorder="0" applyAlignment="0" applyProtection="0"/>
    <xf numFmtId="0" fontId="77" fillId="16" borderId="0" applyNumberFormat="0" applyBorder="0" applyAlignment="0" applyProtection="0"/>
    <xf numFmtId="0" fontId="77" fillId="17" borderId="0" applyNumberFormat="0" applyBorder="0" applyAlignment="0" applyProtection="0"/>
    <xf numFmtId="0" fontId="77" fillId="18" borderId="0" applyNumberFormat="0" applyBorder="0" applyAlignment="0" applyProtection="0"/>
    <xf numFmtId="0" fontId="77" fillId="19" borderId="0" applyNumberFormat="0" applyBorder="0" applyAlignment="0" applyProtection="0"/>
    <xf numFmtId="0" fontId="77" fillId="20" borderId="0" applyNumberFormat="0" applyBorder="0" applyAlignment="0" applyProtection="0"/>
    <xf numFmtId="0" fontId="77" fillId="21" borderId="0" applyNumberFormat="0" applyBorder="0" applyAlignment="0" applyProtection="0"/>
    <xf numFmtId="0" fontId="77" fillId="22" borderId="0" applyNumberFormat="0" applyBorder="0" applyAlignment="0" applyProtection="0"/>
    <xf numFmtId="0" fontId="77" fillId="23" borderId="0" applyNumberFormat="0" applyBorder="0" applyAlignment="0" applyProtection="0"/>
    <xf numFmtId="0" fontId="77" fillId="24" borderId="0" applyNumberFormat="0" applyBorder="0" applyAlignment="0" applyProtection="0"/>
    <xf numFmtId="0" fontId="77" fillId="25" borderId="0" applyNumberFormat="0" applyBorder="0" applyAlignment="0" applyProtection="0"/>
    <xf numFmtId="0" fontId="78" fillId="26" borderId="0" applyNumberFormat="0" applyBorder="0" applyAlignment="0" applyProtection="0"/>
    <xf numFmtId="0" fontId="79" fillId="27" borderId="1" applyNumberFormat="0" applyAlignment="0" applyProtection="0"/>
    <xf numFmtId="0" fontId="80" fillId="28" borderId="2" applyNumberFormat="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1" fillId="0" borderId="0" applyNumberFormat="0" applyFill="0" applyBorder="0" applyAlignment="0" applyProtection="0"/>
    <xf numFmtId="0" fontId="10" fillId="0" borderId="0" applyNumberFormat="0" applyFill="0" applyBorder="0" applyAlignment="0" applyProtection="0"/>
    <xf numFmtId="0" fontId="82" fillId="29" borderId="0" applyNumberFormat="0" applyBorder="0" applyAlignment="0" applyProtection="0"/>
    <xf numFmtId="0" fontId="83" fillId="0" borderId="3" applyNumberFormat="0" applyFill="0" applyAlignment="0" applyProtection="0"/>
    <xf numFmtId="0" fontId="84" fillId="0" borderId="4" applyNumberFormat="0" applyFill="0" applyAlignment="0" applyProtection="0"/>
    <xf numFmtId="0" fontId="85" fillId="0" borderId="5" applyNumberFormat="0" applyFill="0" applyAlignment="0" applyProtection="0"/>
    <xf numFmtId="0" fontId="85" fillId="0" borderId="0" applyNumberFormat="0" applyFill="0" applyBorder="0" applyAlignment="0" applyProtection="0"/>
    <xf numFmtId="0" fontId="9" fillId="0" borderId="0" applyNumberFormat="0" applyFill="0" applyBorder="0" applyAlignment="0" applyProtection="0"/>
    <xf numFmtId="0" fontId="86" fillId="30" borderId="1" applyNumberFormat="0" applyAlignment="0" applyProtection="0"/>
    <xf numFmtId="0" fontId="87" fillId="0" borderId="6" applyNumberFormat="0" applyFill="0" applyAlignment="0" applyProtection="0"/>
    <xf numFmtId="0" fontId="88" fillId="31" borderId="0" applyNumberFormat="0" applyBorder="0" applyAlignment="0" applyProtection="0"/>
    <xf numFmtId="0" fontId="0" fillId="0" borderId="0">
      <alignment/>
      <protection/>
    </xf>
    <xf numFmtId="0" fontId="0" fillId="32" borderId="7" applyNumberFormat="0" applyFont="0" applyAlignment="0" applyProtection="0"/>
    <xf numFmtId="0" fontId="89" fillId="27" borderId="8" applyNumberFormat="0" applyAlignment="0" applyProtection="0"/>
    <xf numFmtId="9" fontId="0" fillId="0" borderId="0" applyFont="0" applyFill="0" applyBorder="0" applyAlignment="0" applyProtection="0"/>
    <xf numFmtId="0" fontId="90" fillId="0" borderId="0" applyNumberFormat="0" applyFill="0" applyBorder="0" applyAlignment="0" applyProtection="0"/>
    <xf numFmtId="0" fontId="91" fillId="0" borderId="9" applyNumberFormat="0" applyFill="0" applyAlignment="0" applyProtection="0"/>
    <xf numFmtId="0" fontId="92" fillId="0" borderId="0" applyNumberFormat="0" applyFill="0" applyBorder="0" applyAlignment="0" applyProtection="0"/>
  </cellStyleXfs>
  <cellXfs count="409">
    <xf numFmtId="0" fontId="0" fillId="0" borderId="0" xfId="0" applyAlignment="1">
      <alignment/>
    </xf>
    <xf numFmtId="49" fontId="11" fillId="33" borderId="0" xfId="0" applyNumberFormat="1" applyFont="1" applyFill="1" applyAlignment="1">
      <alignment/>
    </xf>
    <xf numFmtId="49" fontId="11" fillId="0" borderId="0" xfId="0" applyNumberFormat="1" applyFont="1" applyFill="1" applyAlignment="1">
      <alignment/>
    </xf>
    <xf numFmtId="49" fontId="11" fillId="34" borderId="0" xfId="0" applyNumberFormat="1" applyFont="1" applyFill="1" applyAlignment="1">
      <alignment/>
    </xf>
    <xf numFmtId="49" fontId="12" fillId="33" borderId="0" xfId="0" applyNumberFormat="1" applyFont="1" applyFill="1" applyAlignment="1">
      <alignment/>
    </xf>
    <xf numFmtId="49" fontId="13" fillId="33" borderId="0" xfId="0" applyNumberFormat="1" applyFont="1" applyFill="1" applyAlignment="1">
      <alignment/>
    </xf>
    <xf numFmtId="49" fontId="13" fillId="0" borderId="0" xfId="0" applyNumberFormat="1" applyFont="1" applyFill="1" applyAlignment="1">
      <alignment/>
    </xf>
    <xf numFmtId="49" fontId="13" fillId="34" borderId="0" xfId="0" applyNumberFormat="1" applyFont="1" applyFill="1" applyAlignment="1">
      <alignment/>
    </xf>
    <xf numFmtId="49" fontId="14" fillId="33" borderId="0" xfId="0" applyNumberFormat="1" applyFont="1" applyFill="1" applyAlignment="1">
      <alignment/>
    </xf>
    <xf numFmtId="49" fontId="15" fillId="33" borderId="0" xfId="0" applyNumberFormat="1" applyFont="1" applyFill="1" applyAlignment="1">
      <alignment/>
    </xf>
    <xf numFmtId="49" fontId="17" fillId="33" borderId="0" xfId="0" applyNumberFormat="1" applyFont="1" applyFill="1" applyAlignment="1">
      <alignment/>
    </xf>
    <xf numFmtId="49" fontId="20" fillId="35" borderId="0" xfId="0" applyNumberFormat="1" applyFont="1" applyFill="1" applyAlignment="1">
      <alignment/>
    </xf>
    <xf numFmtId="49" fontId="11" fillId="35" borderId="0" xfId="0" applyNumberFormat="1" applyFont="1" applyFill="1" applyAlignment="1">
      <alignment/>
    </xf>
    <xf numFmtId="49" fontId="22" fillId="35" borderId="0" xfId="0" applyNumberFormat="1" applyFont="1" applyFill="1" applyAlignment="1">
      <alignment/>
    </xf>
    <xf numFmtId="49" fontId="23" fillId="35" borderId="0" xfId="0" applyNumberFormat="1" applyFont="1" applyFill="1" applyAlignment="1">
      <alignment/>
    </xf>
    <xf numFmtId="49" fontId="1" fillId="0" borderId="0" xfId="0" applyNumberFormat="1" applyFont="1" applyFill="1" applyBorder="1" applyAlignment="1">
      <alignment horizontal="left"/>
    </xf>
    <xf numFmtId="49" fontId="1" fillId="0" borderId="0" xfId="0" applyNumberFormat="1" applyFont="1" applyFill="1" applyBorder="1" applyAlignment="1">
      <alignment/>
    </xf>
    <xf numFmtId="49" fontId="29" fillId="0" borderId="0" xfId="0" applyNumberFormat="1" applyFont="1" applyFill="1" applyBorder="1" applyAlignment="1">
      <alignment horizontal="left"/>
    </xf>
    <xf numFmtId="0" fontId="30" fillId="0" borderId="0" xfId="0" applyFont="1" applyFill="1" applyBorder="1" applyAlignment="1">
      <alignment horizontal="left" vertical="center"/>
    </xf>
    <xf numFmtId="0" fontId="1" fillId="0" borderId="0" xfId="0" applyFont="1" applyFill="1" applyAlignment="1">
      <alignment vertical="center"/>
    </xf>
    <xf numFmtId="0" fontId="1" fillId="0" borderId="0" xfId="0" applyFont="1" applyAlignment="1">
      <alignment/>
    </xf>
    <xf numFmtId="0" fontId="1" fillId="0" borderId="0" xfId="0" applyFont="1" applyFill="1" applyBorder="1" applyAlignment="1">
      <alignment/>
    </xf>
    <xf numFmtId="3" fontId="1" fillId="0" borderId="0" xfId="0" applyNumberFormat="1" applyFont="1" applyFill="1" applyAlignment="1" applyProtection="1">
      <alignment/>
      <protection hidden="1"/>
    </xf>
    <xf numFmtId="0" fontId="1" fillId="0" borderId="0" xfId="0" applyFont="1" applyFill="1" applyBorder="1" applyAlignment="1" applyProtection="1">
      <alignment/>
      <protection locked="0"/>
    </xf>
    <xf numFmtId="0" fontId="1" fillId="0" borderId="0" xfId="0" applyFont="1" applyFill="1" applyAlignment="1">
      <alignment/>
    </xf>
    <xf numFmtId="3" fontId="1" fillId="0" borderId="0" xfId="0" applyNumberFormat="1" applyFont="1" applyFill="1" applyBorder="1" applyAlignment="1" applyProtection="1">
      <alignment/>
      <protection hidden="1"/>
    </xf>
    <xf numFmtId="3" fontId="3" fillId="0" borderId="10" xfId="0" applyNumberFormat="1" applyFont="1" applyFill="1" applyBorder="1" applyAlignment="1" applyProtection="1">
      <alignment/>
      <protection hidden="1"/>
    </xf>
    <xf numFmtId="0" fontId="3" fillId="0" borderId="10" xfId="0" applyFont="1" applyFill="1" applyBorder="1" applyAlignment="1" applyProtection="1">
      <alignment/>
      <protection locked="0"/>
    </xf>
    <xf numFmtId="0" fontId="3" fillId="0" borderId="10" xfId="0" applyFont="1" applyFill="1" applyBorder="1" applyAlignment="1">
      <alignment/>
    </xf>
    <xf numFmtId="0" fontId="29" fillId="0" borderId="0" xfId="0" applyFont="1" applyAlignment="1">
      <alignment/>
    </xf>
    <xf numFmtId="0" fontId="29" fillId="0" borderId="0" xfId="0" applyFont="1" applyFill="1" applyBorder="1" applyAlignment="1">
      <alignment/>
    </xf>
    <xf numFmtId="3" fontId="1" fillId="0" borderId="0" xfId="0" applyNumberFormat="1" applyFont="1" applyFill="1" applyAlignment="1" applyProtection="1">
      <alignment/>
      <protection locked="0"/>
    </xf>
    <xf numFmtId="3" fontId="1" fillId="0" borderId="0" xfId="0" applyNumberFormat="1" applyFont="1" applyFill="1" applyBorder="1" applyAlignment="1" applyProtection="1">
      <alignment/>
      <protection locked="0"/>
    </xf>
    <xf numFmtId="3" fontId="3" fillId="0" borderId="10" xfId="0" applyNumberFormat="1" applyFont="1" applyBorder="1" applyAlignment="1">
      <alignment/>
    </xf>
    <xf numFmtId="0" fontId="31" fillId="0" borderId="10" xfId="0" applyFont="1" applyFill="1" applyBorder="1" applyAlignment="1">
      <alignment/>
    </xf>
    <xf numFmtId="0" fontId="31" fillId="0" borderId="10" xfId="0" applyFont="1" applyBorder="1" applyAlignment="1">
      <alignment/>
    </xf>
    <xf numFmtId="0" fontId="29" fillId="0" borderId="0" xfId="0" applyFont="1" applyFill="1" applyBorder="1" applyAlignment="1">
      <alignment horizontal="center" vertical="center"/>
    </xf>
    <xf numFmtId="0" fontId="29" fillId="0" borderId="11" xfId="0" applyFont="1" applyFill="1" applyBorder="1" applyAlignment="1">
      <alignment horizontal="center" vertical="center"/>
    </xf>
    <xf numFmtId="0" fontId="30" fillId="0" borderId="0" xfId="0" applyFont="1" applyFill="1" applyBorder="1" applyAlignment="1">
      <alignment horizontal="center" vertical="center"/>
    </xf>
    <xf numFmtId="0" fontId="1" fillId="0" borderId="0" xfId="0" applyFont="1" applyFill="1" applyAlignment="1">
      <alignment horizontal="center" vertical="center"/>
    </xf>
    <xf numFmtId="44" fontId="31" fillId="0" borderId="0" xfId="44" applyFont="1" applyAlignment="1">
      <alignment/>
    </xf>
    <xf numFmtId="0" fontId="28" fillId="0" borderId="0" xfId="0" applyFont="1" applyAlignment="1">
      <alignment horizontal="center"/>
    </xf>
    <xf numFmtId="0" fontId="31" fillId="0" borderId="0" xfId="0" applyFont="1" applyFill="1" applyBorder="1" applyAlignment="1">
      <alignment/>
    </xf>
    <xf numFmtId="0" fontId="31" fillId="0" borderId="0" xfId="0" applyFont="1" applyAlignment="1">
      <alignment/>
    </xf>
    <xf numFmtId="0" fontId="34" fillId="0" borderId="0" xfId="0" applyFont="1" applyAlignment="1">
      <alignment horizontal="center"/>
    </xf>
    <xf numFmtId="0" fontId="31" fillId="0" borderId="0" xfId="0" applyFont="1" applyAlignment="1">
      <alignment horizontal="center"/>
    </xf>
    <xf numFmtId="0" fontId="28" fillId="0" borderId="0" xfId="0" applyFont="1" applyAlignment="1">
      <alignment/>
    </xf>
    <xf numFmtId="0" fontId="28" fillId="0" borderId="0" xfId="0" applyFont="1" applyFill="1" applyBorder="1" applyAlignment="1">
      <alignment/>
    </xf>
    <xf numFmtId="0" fontId="28" fillId="0" borderId="0" xfId="0" applyFont="1" applyFill="1" applyAlignment="1" applyProtection="1">
      <alignment horizontal="center"/>
      <protection locked="0"/>
    </xf>
    <xf numFmtId="0" fontId="28" fillId="0" borderId="0" xfId="0" applyFont="1" applyFill="1" applyBorder="1" applyAlignment="1">
      <alignment horizontal="center"/>
    </xf>
    <xf numFmtId="49" fontId="29" fillId="0" borderId="0" xfId="0" applyNumberFormat="1" applyFont="1" applyAlignment="1">
      <alignment/>
    </xf>
    <xf numFmtId="0" fontId="29" fillId="0" borderId="0" xfId="0" applyFont="1" applyAlignment="1">
      <alignment horizontal="right"/>
    </xf>
    <xf numFmtId="0" fontId="35" fillId="0" borderId="0" xfId="0" applyFont="1" applyFill="1" applyBorder="1" applyAlignment="1" applyProtection="1">
      <alignment/>
      <protection hidden="1"/>
    </xf>
    <xf numFmtId="49" fontId="35" fillId="0" borderId="0" xfId="0" applyNumberFormat="1" applyFont="1" applyAlignment="1" applyProtection="1">
      <alignment horizontal="right"/>
      <protection hidden="1"/>
    </xf>
    <xf numFmtId="0" fontId="36" fillId="0" borderId="0" xfId="0" applyFont="1" applyFill="1" applyBorder="1" applyAlignment="1">
      <alignment/>
    </xf>
    <xf numFmtId="0" fontId="29" fillId="0" borderId="0" xfId="0" applyFont="1" applyFill="1" applyAlignment="1">
      <alignment/>
    </xf>
    <xf numFmtId="4" fontId="29" fillId="0" borderId="0" xfId="0" applyNumberFormat="1" applyFont="1" applyFill="1" applyBorder="1" applyAlignment="1">
      <alignment/>
    </xf>
    <xf numFmtId="4" fontId="4" fillId="0" borderId="12" xfId="0" applyNumberFormat="1" applyFont="1" applyFill="1" applyBorder="1" applyAlignment="1">
      <alignment horizontal="left"/>
    </xf>
    <xf numFmtId="0" fontId="37" fillId="0" borderId="12" xfId="0" applyFont="1" applyBorder="1" applyAlignment="1">
      <alignment horizontal="left"/>
    </xf>
    <xf numFmtId="49" fontId="37" fillId="0" borderId="12" xfId="0" applyNumberFormat="1" applyFont="1" applyBorder="1" applyAlignment="1">
      <alignment horizontal="left"/>
    </xf>
    <xf numFmtId="4" fontId="2" fillId="0" borderId="13" xfId="0" applyNumberFormat="1" applyFont="1" applyFill="1" applyBorder="1" applyAlignment="1" applyProtection="1">
      <alignment/>
      <protection locked="0"/>
    </xf>
    <xf numFmtId="4" fontId="5" fillId="0" borderId="10" xfId="0" applyNumberFormat="1" applyFont="1" applyFill="1" applyBorder="1" applyAlignment="1" applyProtection="1">
      <alignment/>
      <protection locked="0"/>
    </xf>
    <xf numFmtId="49" fontId="1" fillId="0" borderId="10" xfId="0" applyNumberFormat="1" applyFont="1" applyFill="1" applyBorder="1" applyAlignment="1">
      <alignment/>
    </xf>
    <xf numFmtId="0" fontId="1" fillId="0" borderId="10" xfId="0" applyFont="1" applyFill="1" applyBorder="1" applyAlignment="1" applyProtection="1">
      <alignment/>
      <protection locked="0"/>
    </xf>
    <xf numFmtId="3" fontId="3" fillId="0" borderId="10" xfId="0" applyNumberFormat="1" applyFont="1" applyFill="1" applyBorder="1" applyAlignment="1" applyProtection="1">
      <alignment horizontal="right"/>
      <protection hidden="1"/>
    </xf>
    <xf numFmtId="49" fontId="3" fillId="0" borderId="10" xfId="0" applyNumberFormat="1" applyFont="1" applyFill="1" applyBorder="1" applyAlignment="1" applyProtection="1">
      <alignment horizontal="left"/>
      <protection hidden="1"/>
    </xf>
    <xf numFmtId="3" fontId="3" fillId="0" borderId="14" xfId="0" applyNumberFormat="1" applyFont="1" applyFill="1" applyBorder="1" applyAlignment="1" applyProtection="1">
      <alignment horizontal="right"/>
      <protection hidden="1"/>
    </xf>
    <xf numFmtId="3" fontId="3" fillId="0" borderId="0" xfId="0" applyNumberFormat="1" applyFont="1" applyFill="1" applyBorder="1" applyAlignment="1" applyProtection="1">
      <alignment horizontal="right"/>
      <protection hidden="1"/>
    </xf>
    <xf numFmtId="49" fontId="3" fillId="0" borderId="10" xfId="0" applyNumberFormat="1" applyFont="1" applyFill="1" applyBorder="1" applyAlignment="1" applyProtection="1">
      <alignment horizontal="right"/>
      <protection hidden="1"/>
    </xf>
    <xf numFmtId="0" fontId="1" fillId="0" borderId="10" xfId="0" applyFont="1" applyFill="1" applyBorder="1" applyAlignment="1">
      <alignment/>
    </xf>
    <xf numFmtId="0" fontId="37" fillId="0" borderId="15" xfId="0" applyFont="1" applyFill="1" applyBorder="1" applyAlignment="1" applyProtection="1">
      <alignment/>
      <protection locked="0"/>
    </xf>
    <xf numFmtId="0" fontId="1" fillId="0" borderId="12" xfId="0" applyFont="1" applyFill="1" applyBorder="1" applyAlignment="1" applyProtection="1">
      <alignment/>
      <protection locked="0"/>
    </xf>
    <xf numFmtId="49" fontId="3" fillId="0" borderId="12" xfId="0" applyNumberFormat="1" applyFont="1" applyFill="1" applyBorder="1" applyAlignment="1" applyProtection="1">
      <alignment horizontal="center"/>
      <protection locked="0"/>
    </xf>
    <xf numFmtId="3" fontId="3" fillId="0" borderId="12" xfId="0" applyNumberFormat="1" applyFont="1" applyFill="1" applyBorder="1" applyAlignment="1" applyProtection="1">
      <alignment horizontal="right"/>
      <protection hidden="1"/>
    </xf>
    <xf numFmtId="49" fontId="5" fillId="0" borderId="12" xfId="0" applyNumberFormat="1" applyFont="1" applyFill="1" applyBorder="1" applyAlignment="1" applyProtection="1">
      <alignment/>
      <protection hidden="1"/>
    </xf>
    <xf numFmtId="3" fontId="3" fillId="0" borderId="16" xfId="0" applyNumberFormat="1" applyFont="1" applyFill="1" applyBorder="1" applyAlignment="1" applyProtection="1">
      <alignment horizontal="right"/>
      <protection hidden="1"/>
    </xf>
    <xf numFmtId="49" fontId="5" fillId="0" borderId="0" xfId="0" applyNumberFormat="1" applyFont="1" applyFill="1" applyBorder="1" applyAlignment="1" applyProtection="1">
      <alignment horizontal="right"/>
      <protection hidden="1"/>
    </xf>
    <xf numFmtId="3" fontId="5" fillId="0" borderId="12" xfId="0" applyNumberFormat="1" applyFont="1" applyFill="1" applyBorder="1" applyAlignment="1" applyProtection="1">
      <alignment horizontal="right"/>
      <protection hidden="1"/>
    </xf>
    <xf numFmtId="0" fontId="1" fillId="0" borderId="12" xfId="0" applyFont="1" applyFill="1" applyBorder="1" applyAlignment="1" applyProtection="1">
      <alignment/>
      <protection hidden="1"/>
    </xf>
    <xf numFmtId="0" fontId="1" fillId="0" borderId="12" xfId="0" applyFont="1" applyFill="1" applyBorder="1" applyAlignment="1">
      <alignment/>
    </xf>
    <xf numFmtId="49" fontId="1" fillId="0" borderId="0" xfId="0" applyNumberFormat="1" applyFont="1" applyFill="1" applyBorder="1" applyAlignment="1" applyProtection="1">
      <alignment horizontal="center"/>
      <protection locked="0"/>
    </xf>
    <xf numFmtId="3" fontId="1" fillId="0" borderId="0" xfId="0" applyNumberFormat="1" applyFont="1" applyFill="1" applyBorder="1" applyAlignment="1" applyProtection="1">
      <alignment horizontal="right"/>
      <protection hidden="1"/>
    </xf>
    <xf numFmtId="3" fontId="5" fillId="0" borderId="0" xfId="0" applyNumberFormat="1" applyFont="1" applyFill="1" applyBorder="1" applyAlignment="1" applyProtection="1">
      <alignment/>
      <protection hidden="1"/>
    </xf>
    <xf numFmtId="49" fontId="5" fillId="0" borderId="0" xfId="0" applyNumberFormat="1" applyFont="1" applyFill="1" applyBorder="1" applyAlignment="1" applyProtection="1">
      <alignment/>
      <protection hidden="1"/>
    </xf>
    <xf numFmtId="3" fontId="5" fillId="0" borderId="0" xfId="0" applyNumberFormat="1" applyFont="1" applyFill="1" applyBorder="1" applyAlignment="1" applyProtection="1">
      <alignment horizontal="right"/>
      <protection hidden="1"/>
    </xf>
    <xf numFmtId="0" fontId="1" fillId="0" borderId="0" xfId="0" applyFont="1" applyFill="1" applyBorder="1" applyAlignment="1" applyProtection="1">
      <alignment/>
      <protection hidden="1"/>
    </xf>
    <xf numFmtId="4" fontId="1" fillId="0" borderId="0" xfId="0" applyNumberFormat="1" applyFont="1" applyFill="1" applyBorder="1" applyAlignment="1" applyProtection="1">
      <alignment/>
      <protection locked="0"/>
    </xf>
    <xf numFmtId="4" fontId="1" fillId="0" borderId="0" xfId="0" applyNumberFormat="1" applyFont="1" applyFill="1" applyBorder="1" applyAlignment="1" applyProtection="1">
      <alignment horizontal="left" indent="1"/>
      <protection locked="0"/>
    </xf>
    <xf numFmtId="4" fontId="3" fillId="0" borderId="10" xfId="0" applyNumberFormat="1" applyFont="1" applyFill="1" applyBorder="1" applyAlignment="1" applyProtection="1">
      <alignment/>
      <protection locked="0"/>
    </xf>
    <xf numFmtId="49" fontId="1" fillId="0" borderId="10" xfId="0" applyNumberFormat="1" applyFont="1" applyFill="1" applyBorder="1" applyAlignment="1" applyProtection="1">
      <alignment horizontal="center"/>
      <protection locked="0"/>
    </xf>
    <xf numFmtId="0" fontId="1" fillId="0" borderId="10" xfId="0" applyFont="1" applyFill="1" applyBorder="1" applyAlignment="1" applyProtection="1">
      <alignment/>
      <protection hidden="1"/>
    </xf>
    <xf numFmtId="4" fontId="38" fillId="0" borderId="0" xfId="0" applyNumberFormat="1" applyFont="1" applyFill="1" applyBorder="1" applyAlignment="1" applyProtection="1">
      <alignment/>
      <protection locked="0"/>
    </xf>
    <xf numFmtId="4" fontId="37" fillId="0" borderId="0" xfId="0" applyNumberFormat="1" applyFont="1" applyFill="1" applyBorder="1" applyAlignment="1" applyProtection="1">
      <alignment/>
      <protection locked="0"/>
    </xf>
    <xf numFmtId="49" fontId="1" fillId="0" borderId="0" xfId="0" applyNumberFormat="1" applyFont="1" applyFill="1" applyBorder="1" applyAlignment="1" applyProtection="1">
      <alignment/>
      <protection locked="0"/>
    </xf>
    <xf numFmtId="4" fontId="1" fillId="0" borderId="0" xfId="0" applyNumberFormat="1" applyFont="1" applyFill="1" applyBorder="1" applyAlignment="1" applyProtection="1">
      <alignment horizontal="left" indent="2"/>
      <protection locked="0"/>
    </xf>
    <xf numFmtId="3" fontId="1" fillId="0" borderId="0" xfId="0" applyNumberFormat="1" applyFont="1" applyFill="1" applyAlignment="1">
      <alignment/>
    </xf>
    <xf numFmtId="4" fontId="1" fillId="0" borderId="10" xfId="0" applyNumberFormat="1" applyFont="1" applyFill="1" applyBorder="1" applyAlignment="1" applyProtection="1">
      <alignment/>
      <protection locked="0"/>
    </xf>
    <xf numFmtId="3" fontId="39" fillId="0" borderId="0" xfId="0" applyNumberFormat="1" applyFont="1" applyFill="1" applyBorder="1" applyAlignment="1" applyProtection="1">
      <alignment/>
      <protection hidden="1"/>
    </xf>
    <xf numFmtId="4" fontId="2" fillId="0" borderId="10" xfId="0" applyNumberFormat="1" applyFont="1" applyFill="1" applyBorder="1" applyAlignment="1" applyProtection="1">
      <alignment/>
      <protection locked="0"/>
    </xf>
    <xf numFmtId="0" fontId="3" fillId="0" borderId="10" xfId="0" applyFont="1" applyFill="1" applyBorder="1" applyAlignment="1" applyProtection="1">
      <alignment horizontal="left"/>
      <protection locked="0"/>
    </xf>
    <xf numFmtId="4" fontId="3" fillId="0" borderId="0" xfId="0" applyNumberFormat="1" applyFont="1" applyFill="1" applyBorder="1" applyAlignment="1" applyProtection="1">
      <alignment/>
      <protection locked="0"/>
    </xf>
    <xf numFmtId="0" fontId="3" fillId="0" borderId="0" xfId="0" applyFont="1" applyFill="1" applyBorder="1" applyAlignment="1" applyProtection="1">
      <alignment/>
      <protection locked="0"/>
    </xf>
    <xf numFmtId="3" fontId="3" fillId="0" borderId="0" xfId="0" applyNumberFormat="1" applyFont="1" applyFill="1" applyBorder="1" applyAlignment="1" applyProtection="1">
      <alignment/>
      <protection hidden="1"/>
    </xf>
    <xf numFmtId="4" fontId="3" fillId="0" borderId="13" xfId="0" applyNumberFormat="1" applyFont="1" applyFill="1" applyBorder="1" applyAlignment="1" applyProtection="1">
      <alignment/>
      <protection locked="0"/>
    </xf>
    <xf numFmtId="0" fontId="2" fillId="0" borderId="15" xfId="0" applyFont="1" applyFill="1" applyBorder="1" applyAlignment="1" applyProtection="1">
      <alignment/>
      <protection locked="0"/>
    </xf>
    <xf numFmtId="0" fontId="1" fillId="0" borderId="12" xfId="0" applyFont="1" applyFill="1" applyBorder="1" applyAlignment="1" applyProtection="1">
      <alignment horizontal="right"/>
      <protection locked="0"/>
    </xf>
    <xf numFmtId="49" fontId="5" fillId="0" borderId="12" xfId="0" applyNumberFormat="1" applyFont="1" applyFill="1" applyBorder="1" applyAlignment="1" applyProtection="1">
      <alignment horizontal="right"/>
      <protection hidden="1"/>
    </xf>
    <xf numFmtId="0" fontId="1" fillId="0" borderId="0" xfId="0" applyFont="1" applyFill="1" applyAlignment="1" applyProtection="1">
      <alignment/>
      <protection locked="0"/>
    </xf>
    <xf numFmtId="0" fontId="1" fillId="0" borderId="0" xfId="0" applyFont="1" applyFill="1" applyAlignment="1" applyProtection="1">
      <alignment horizontal="right"/>
      <protection locked="0"/>
    </xf>
    <xf numFmtId="49" fontId="3" fillId="0" borderId="0" xfId="0" applyNumberFormat="1" applyFont="1" applyFill="1" applyAlignment="1" applyProtection="1">
      <alignment horizontal="center"/>
      <protection locked="0"/>
    </xf>
    <xf numFmtId="3" fontId="5" fillId="0" borderId="0" xfId="0" applyNumberFormat="1" applyFont="1" applyFill="1" applyAlignment="1" applyProtection="1">
      <alignment horizontal="right"/>
      <protection hidden="1"/>
    </xf>
    <xf numFmtId="49" fontId="5" fillId="0" borderId="0" xfId="0" applyNumberFormat="1" applyFont="1" applyFill="1" applyAlignment="1" applyProtection="1">
      <alignment horizontal="right"/>
      <protection hidden="1"/>
    </xf>
    <xf numFmtId="49" fontId="1" fillId="0" borderId="0" xfId="0" applyNumberFormat="1" applyFont="1" applyFill="1" applyAlignment="1" applyProtection="1">
      <alignment horizontal="center"/>
      <protection locked="0"/>
    </xf>
    <xf numFmtId="0" fontId="1" fillId="0" borderId="0" xfId="0" applyFont="1" applyFill="1" applyAlignment="1" applyProtection="1">
      <alignment/>
      <protection hidden="1"/>
    </xf>
    <xf numFmtId="0" fontId="2" fillId="0" borderId="0" xfId="0" applyFont="1" applyFill="1" applyAlignment="1" applyProtection="1">
      <alignment/>
      <protection locked="0"/>
    </xf>
    <xf numFmtId="0" fontId="3" fillId="0" borderId="0" xfId="0" applyFont="1" applyFill="1" applyAlignment="1" applyProtection="1">
      <alignment/>
      <protection locked="0"/>
    </xf>
    <xf numFmtId="0" fontId="4" fillId="0" borderId="0" xfId="0" applyFont="1" applyFill="1" applyAlignment="1" applyProtection="1">
      <alignment/>
      <protection locked="0"/>
    </xf>
    <xf numFmtId="0" fontId="1" fillId="0" borderId="0" xfId="0" applyFont="1" applyFill="1" applyBorder="1" applyAlignment="1" applyProtection="1">
      <alignment horizontal="left" indent="1"/>
      <protection locked="0"/>
    </xf>
    <xf numFmtId="49" fontId="3" fillId="0" borderId="10" xfId="0" applyNumberFormat="1" applyFont="1" applyFill="1" applyBorder="1" applyAlignment="1" applyProtection="1">
      <alignment horizontal="center"/>
      <protection locked="0"/>
    </xf>
    <xf numFmtId="0" fontId="3" fillId="0" borderId="10" xfId="0" applyFont="1" applyFill="1" applyBorder="1" applyAlignment="1" applyProtection="1">
      <alignment/>
      <protection hidden="1"/>
    </xf>
    <xf numFmtId="0" fontId="1" fillId="0" borderId="0" xfId="0" applyFont="1" applyFill="1" applyAlignment="1" applyProtection="1">
      <alignment horizontal="left" indent="1"/>
      <protection locked="0"/>
    </xf>
    <xf numFmtId="0" fontId="1" fillId="0" borderId="0" xfId="0" applyFont="1" applyFill="1" applyBorder="1" applyAlignment="1">
      <alignment horizontal="left" indent="2"/>
    </xf>
    <xf numFmtId="3" fontId="3" fillId="0" borderId="0" xfId="0" applyNumberFormat="1" applyFont="1" applyFill="1" applyAlignment="1">
      <alignment/>
    </xf>
    <xf numFmtId="3" fontId="3" fillId="0" borderId="0" xfId="0" applyNumberFormat="1" applyFont="1" applyFill="1" applyAlignment="1" applyProtection="1">
      <alignment/>
      <protection hidden="1"/>
    </xf>
    <xf numFmtId="0" fontId="3" fillId="0" borderId="0" xfId="0" applyFont="1" applyFill="1" applyBorder="1" applyAlignment="1" applyProtection="1">
      <alignment/>
      <protection hidden="1"/>
    </xf>
    <xf numFmtId="0" fontId="3" fillId="0" borderId="0" xfId="0" applyFont="1" applyFill="1" applyAlignment="1">
      <alignment/>
    </xf>
    <xf numFmtId="49" fontId="3" fillId="0" borderId="0" xfId="0" applyNumberFormat="1" applyFont="1" applyFill="1" applyBorder="1" applyAlignment="1" applyProtection="1">
      <alignment horizontal="center"/>
      <protection locked="0"/>
    </xf>
    <xf numFmtId="0" fontId="3" fillId="0" borderId="0" xfId="0" applyFont="1" applyFill="1" applyBorder="1" applyAlignment="1">
      <alignment/>
    </xf>
    <xf numFmtId="0" fontId="3" fillId="0" borderId="10" xfId="0" applyFont="1" applyFill="1" applyBorder="1" applyAlignment="1" applyProtection="1">
      <alignment horizontal="left" indent="1"/>
      <protection locked="0"/>
    </xf>
    <xf numFmtId="0" fontId="2" fillId="0" borderId="10" xfId="0" applyFont="1" applyFill="1" applyBorder="1" applyAlignment="1" applyProtection="1">
      <alignment/>
      <protection locked="0"/>
    </xf>
    <xf numFmtId="0" fontId="1" fillId="0" borderId="13" xfId="0" applyFont="1" applyFill="1" applyBorder="1" applyAlignment="1" applyProtection="1">
      <alignment/>
      <protection locked="0"/>
    </xf>
    <xf numFmtId="3" fontId="1" fillId="0" borderId="10" xfId="0" applyNumberFormat="1" applyFont="1" applyFill="1" applyBorder="1" applyAlignment="1" applyProtection="1">
      <alignment/>
      <protection hidden="1"/>
    </xf>
    <xf numFmtId="49" fontId="1" fillId="0" borderId="12" xfId="0" applyNumberFormat="1" applyFont="1" applyFill="1" applyBorder="1" applyAlignment="1">
      <alignment/>
    </xf>
    <xf numFmtId="49" fontId="1" fillId="0" borderId="0" xfId="0" applyNumberFormat="1" applyFont="1" applyFill="1" applyAlignment="1">
      <alignment/>
    </xf>
    <xf numFmtId="3" fontId="1" fillId="0" borderId="0" xfId="0" applyNumberFormat="1" applyFont="1" applyFill="1" applyAlignment="1" applyProtection="1">
      <alignment horizontal="right"/>
      <protection hidden="1"/>
    </xf>
    <xf numFmtId="49" fontId="1" fillId="0" borderId="0" xfId="0" applyNumberFormat="1" applyFont="1" applyFill="1" applyAlignment="1" applyProtection="1">
      <alignment/>
      <protection hidden="1"/>
    </xf>
    <xf numFmtId="0" fontId="37" fillId="0" borderId="0" xfId="0" applyFont="1" applyFill="1" applyAlignment="1" applyProtection="1">
      <alignment horizontal="left" indent="1"/>
      <protection locked="0"/>
    </xf>
    <xf numFmtId="0" fontId="1" fillId="0" borderId="0" xfId="0" applyNumberFormat="1" applyFont="1" applyFill="1" applyAlignment="1" applyProtection="1">
      <alignment horizontal="left" indent="1"/>
      <protection locked="0"/>
    </xf>
    <xf numFmtId="3" fontId="39" fillId="0" borderId="0" xfId="0" applyNumberFormat="1" applyFont="1" applyFill="1" applyBorder="1" applyAlignment="1" applyProtection="1">
      <alignment horizontal="right"/>
      <protection hidden="1"/>
    </xf>
    <xf numFmtId="0" fontId="1" fillId="0" borderId="0" xfId="0" applyFont="1" applyFill="1" applyBorder="1" applyAlignment="1" applyProtection="1">
      <alignment horizontal="left" indent="2"/>
      <protection locked="0"/>
    </xf>
    <xf numFmtId="3" fontId="1" fillId="0" borderId="0" xfId="0" applyNumberFormat="1" applyFont="1" applyFill="1" applyBorder="1" applyAlignment="1">
      <alignment/>
    </xf>
    <xf numFmtId="3" fontId="1" fillId="0" borderId="0" xfId="0" applyNumberFormat="1" applyFont="1" applyFill="1" applyAlignment="1" applyProtection="1">
      <alignment horizontal="right"/>
      <protection locked="0"/>
    </xf>
    <xf numFmtId="3" fontId="1" fillId="0" borderId="0" xfId="0" applyNumberFormat="1" applyFont="1" applyFill="1" applyBorder="1" applyAlignment="1" applyProtection="1">
      <alignment horizontal="right"/>
      <protection locked="0"/>
    </xf>
    <xf numFmtId="4" fontId="1" fillId="0" borderId="0" xfId="0" applyNumberFormat="1" applyFont="1" applyFill="1" applyBorder="1" applyAlignment="1">
      <alignment/>
    </xf>
    <xf numFmtId="49" fontId="1" fillId="0" borderId="0" xfId="0" applyNumberFormat="1" applyFont="1" applyFill="1" applyBorder="1" applyAlignment="1">
      <alignment horizontal="center"/>
    </xf>
    <xf numFmtId="0" fontId="29" fillId="0" borderId="0" xfId="0" applyFont="1" applyFill="1" applyAlignment="1">
      <alignment horizontal="left"/>
    </xf>
    <xf numFmtId="3" fontId="29" fillId="0" borderId="0" xfId="0" applyNumberFormat="1" applyFont="1" applyFill="1" applyAlignment="1">
      <alignment horizontal="right"/>
    </xf>
    <xf numFmtId="49" fontId="29" fillId="0" borderId="0" xfId="0" applyNumberFormat="1" applyFont="1" applyFill="1" applyAlignment="1">
      <alignment horizontal="left"/>
    </xf>
    <xf numFmtId="0" fontId="29" fillId="0" borderId="10" xfId="0" applyFont="1" applyBorder="1" applyAlignment="1">
      <alignment/>
    </xf>
    <xf numFmtId="0" fontId="39" fillId="0" borderId="0" xfId="0" applyFont="1" applyFill="1" applyAlignment="1">
      <alignment/>
    </xf>
    <xf numFmtId="49" fontId="3" fillId="0" borderId="0" xfId="0" applyNumberFormat="1" applyFont="1" applyFill="1" applyAlignment="1">
      <alignment/>
    </xf>
    <xf numFmtId="3" fontId="1" fillId="0" borderId="0" xfId="0" applyNumberFormat="1" applyFont="1" applyFill="1" applyAlignment="1">
      <alignment horizontal="right"/>
    </xf>
    <xf numFmtId="1" fontId="18" fillId="0" borderId="17" xfId="0" applyNumberFormat="1" applyFont="1" applyFill="1" applyBorder="1" applyAlignment="1">
      <alignment horizontal="left" vertical="center"/>
    </xf>
    <xf numFmtId="49" fontId="29" fillId="0" borderId="18" xfId="0" applyNumberFormat="1" applyFont="1" applyFill="1" applyBorder="1" applyAlignment="1">
      <alignment vertical="center"/>
    </xf>
    <xf numFmtId="14" fontId="3" fillId="0" borderId="18" xfId="0" applyNumberFormat="1" applyFont="1" applyFill="1" applyBorder="1" applyAlignment="1">
      <alignment horizontal="right" vertical="center"/>
    </xf>
    <xf numFmtId="49" fontId="3" fillId="0" borderId="18" xfId="0" applyNumberFormat="1" applyFont="1" applyFill="1" applyBorder="1" applyAlignment="1">
      <alignment horizontal="right" vertical="center"/>
    </xf>
    <xf numFmtId="14" fontId="3" fillId="0" borderId="11" xfId="0" applyNumberFormat="1" applyFont="1" applyFill="1" applyBorder="1" applyAlignment="1">
      <alignment horizontal="right" vertical="center"/>
    </xf>
    <xf numFmtId="49" fontId="29" fillId="0" borderId="0" xfId="0" applyNumberFormat="1" applyFont="1" applyFill="1" applyBorder="1" applyAlignment="1">
      <alignment vertical="center"/>
    </xf>
    <xf numFmtId="0" fontId="18" fillId="0" borderId="0" xfId="0" applyFont="1" applyFill="1" applyBorder="1" applyAlignment="1">
      <alignment/>
    </xf>
    <xf numFmtId="0" fontId="1" fillId="0" borderId="0" xfId="0" applyFont="1" applyFill="1" applyAlignment="1">
      <alignment horizontal="left" indent="1"/>
    </xf>
    <xf numFmtId="0" fontId="29" fillId="0" borderId="0" xfId="0" applyFont="1" applyAlignment="1">
      <alignment horizontal="left" indent="1"/>
    </xf>
    <xf numFmtId="0" fontId="1" fillId="0" borderId="0" xfId="0" applyFont="1" applyFill="1" applyBorder="1" applyAlignment="1">
      <alignment horizontal="left" indent="1"/>
    </xf>
    <xf numFmtId="0" fontId="29" fillId="0" borderId="0" xfId="0" applyFont="1" applyBorder="1" applyAlignment="1">
      <alignment horizontal="left" indent="1"/>
    </xf>
    <xf numFmtId="0" fontId="3" fillId="0" borderId="10" xfId="0" applyFont="1" applyFill="1" applyBorder="1" applyAlignment="1">
      <alignment horizontal="left"/>
    </xf>
    <xf numFmtId="3" fontId="3" fillId="0" borderId="10" xfId="0" applyNumberFormat="1" applyFont="1" applyFill="1" applyBorder="1" applyAlignment="1">
      <alignment/>
    </xf>
    <xf numFmtId="0" fontId="18" fillId="0" borderId="0" xfId="0" applyFont="1" applyFill="1" applyAlignment="1">
      <alignment/>
    </xf>
    <xf numFmtId="1" fontId="18" fillId="0" borderId="17" xfId="0" applyNumberFormat="1" applyFont="1" applyFill="1" applyBorder="1" applyAlignment="1">
      <alignment vertical="center"/>
    </xf>
    <xf numFmtId="49" fontId="40" fillId="0" borderId="18" xfId="0" applyNumberFormat="1" applyFont="1" applyFill="1" applyBorder="1" applyAlignment="1">
      <alignment vertical="center"/>
    </xf>
    <xf numFmtId="49" fontId="1" fillId="0" borderId="0" xfId="0" applyNumberFormat="1" applyFont="1" applyFill="1" applyBorder="1" applyAlignment="1">
      <alignment horizontal="left" indent="1"/>
    </xf>
    <xf numFmtId="0" fontId="1" fillId="0" borderId="0" xfId="0" applyFont="1" applyFill="1" applyAlignment="1">
      <alignment horizontal="left" indent="2"/>
    </xf>
    <xf numFmtId="0" fontId="29" fillId="0" borderId="0" xfId="0" applyFont="1" applyAlignment="1">
      <alignment horizontal="left" indent="2"/>
    </xf>
    <xf numFmtId="0" fontId="29" fillId="0" borderId="0" xfId="0" applyFont="1" applyBorder="1" applyAlignment="1">
      <alignment horizontal="left" indent="2"/>
    </xf>
    <xf numFmtId="3" fontId="1" fillId="0" borderId="0" xfId="0" applyNumberFormat="1" applyFont="1" applyFill="1" applyBorder="1" applyAlignment="1">
      <alignment horizontal="right"/>
    </xf>
    <xf numFmtId="0" fontId="3" fillId="0" borderId="0" xfId="0" applyFont="1" applyFill="1" applyBorder="1" applyAlignment="1">
      <alignment horizontal="left"/>
    </xf>
    <xf numFmtId="0" fontId="29" fillId="0" borderId="0" xfId="0" applyFont="1" applyBorder="1" applyAlignment="1">
      <alignment/>
    </xf>
    <xf numFmtId="0" fontId="3" fillId="0" borderId="10" xfId="0" applyFont="1" applyBorder="1" applyAlignment="1">
      <alignment/>
    </xf>
    <xf numFmtId="3" fontId="3" fillId="0" borderId="18" xfId="0" applyNumberFormat="1" applyFont="1" applyFill="1" applyBorder="1" applyAlignment="1">
      <alignment horizontal="right" vertical="center"/>
    </xf>
    <xf numFmtId="0" fontId="1" fillId="0" borderId="0" xfId="0" applyFont="1" applyFill="1" applyBorder="1" applyAlignment="1">
      <alignment vertical="center"/>
    </xf>
    <xf numFmtId="0" fontId="1" fillId="0" borderId="18" xfId="0" applyFont="1" applyFill="1" applyBorder="1" applyAlignment="1">
      <alignment vertical="center"/>
    </xf>
    <xf numFmtId="1" fontId="18" fillId="0" borderId="13" xfId="0" applyNumberFormat="1" applyFont="1" applyFill="1" applyBorder="1" applyAlignment="1">
      <alignment horizontal="left"/>
    </xf>
    <xf numFmtId="3" fontId="18" fillId="0" borderId="10" xfId="0" applyNumberFormat="1" applyFont="1" applyFill="1" applyBorder="1" applyAlignment="1">
      <alignment/>
    </xf>
    <xf numFmtId="0" fontId="18" fillId="0" borderId="15" xfId="0" applyFont="1" applyFill="1" applyBorder="1" applyAlignment="1">
      <alignment horizontal="left" indent="4"/>
    </xf>
    <xf numFmtId="3" fontId="18" fillId="0" borderId="12" xfId="0" applyNumberFormat="1" applyFont="1" applyFill="1" applyBorder="1" applyAlignment="1">
      <alignment/>
    </xf>
    <xf numFmtId="0" fontId="1" fillId="0" borderId="10" xfId="0" applyFont="1" applyBorder="1" applyAlignment="1">
      <alignment horizontal="left" indent="1"/>
    </xf>
    <xf numFmtId="1" fontId="18" fillId="0" borderId="13" xfId="0" applyNumberFormat="1" applyFont="1" applyFill="1" applyBorder="1" applyAlignment="1">
      <alignment horizontal="left" vertical="center"/>
    </xf>
    <xf numFmtId="0" fontId="3" fillId="0" borderId="0" xfId="0" applyFont="1" applyFill="1" applyBorder="1" applyAlignment="1">
      <alignment vertical="center"/>
    </xf>
    <xf numFmtId="0" fontId="18" fillId="0" borderId="15" xfId="0" applyFont="1" applyFill="1" applyBorder="1" applyAlignment="1">
      <alignment horizontal="left" vertical="center" indent="4"/>
    </xf>
    <xf numFmtId="3" fontId="3" fillId="0" borderId="18" xfId="0" applyNumberFormat="1" applyFont="1" applyFill="1" applyBorder="1" applyAlignment="1">
      <alignment vertical="center"/>
    </xf>
    <xf numFmtId="0" fontId="3" fillId="0" borderId="19" xfId="0" applyFont="1" applyFill="1" applyBorder="1" applyAlignment="1">
      <alignment vertical="center"/>
    </xf>
    <xf numFmtId="0" fontId="3" fillId="0" borderId="18" xfId="0" applyFont="1" applyFill="1" applyBorder="1" applyAlignment="1">
      <alignment vertical="center"/>
    </xf>
    <xf numFmtId="3" fontId="29" fillId="0" borderId="0" xfId="0" applyNumberFormat="1" applyFont="1" applyBorder="1" applyAlignment="1">
      <alignment/>
    </xf>
    <xf numFmtId="3" fontId="1" fillId="0" borderId="0" xfId="0" applyNumberFormat="1" applyFont="1" applyAlignment="1">
      <alignment/>
    </xf>
    <xf numFmtId="0" fontId="29" fillId="0" borderId="10" xfId="0" applyFont="1" applyFill="1" applyBorder="1" applyAlignment="1">
      <alignment/>
    </xf>
    <xf numFmtId="0" fontId="1" fillId="0" borderId="19" xfId="0" applyFont="1" applyFill="1" applyBorder="1" applyAlignment="1">
      <alignment/>
    </xf>
    <xf numFmtId="0" fontId="29" fillId="0" borderId="12" xfId="0" applyFont="1" applyFill="1" applyBorder="1" applyAlignment="1">
      <alignment/>
    </xf>
    <xf numFmtId="3" fontId="29" fillId="0" borderId="0" xfId="0" applyNumberFormat="1" applyFont="1" applyAlignment="1">
      <alignment/>
    </xf>
    <xf numFmtId="3" fontId="5" fillId="0" borderId="0" xfId="0" applyNumberFormat="1" applyFont="1" applyFill="1" applyAlignment="1">
      <alignment horizontal="right"/>
    </xf>
    <xf numFmtId="0" fontId="5" fillId="0" borderId="0" xfId="0" applyFont="1" applyFill="1" applyAlignment="1">
      <alignment/>
    </xf>
    <xf numFmtId="0" fontId="5" fillId="0" borderId="0" xfId="0" applyFont="1" applyFill="1" applyAlignment="1">
      <alignment horizontal="right"/>
    </xf>
    <xf numFmtId="9" fontId="1" fillId="0" borderId="0" xfId="0" applyNumberFormat="1" applyFont="1" applyFill="1" applyAlignment="1">
      <alignment/>
    </xf>
    <xf numFmtId="3" fontId="3" fillId="0" borderId="10" xfId="0" applyNumberFormat="1" applyFont="1" applyFill="1" applyBorder="1" applyAlignment="1">
      <alignment horizontal="right"/>
    </xf>
    <xf numFmtId="9" fontId="3" fillId="0" borderId="10" xfId="0" applyNumberFormat="1" applyFont="1" applyFill="1" applyBorder="1" applyAlignment="1">
      <alignment/>
    </xf>
    <xf numFmtId="0" fontId="1" fillId="0" borderId="19" xfId="0" applyFont="1" applyFill="1" applyBorder="1" applyAlignment="1">
      <alignment vertical="center"/>
    </xf>
    <xf numFmtId="0" fontId="5" fillId="0" borderId="0" xfId="0" applyFont="1" applyFill="1" applyBorder="1" applyAlignment="1">
      <alignment/>
    </xf>
    <xf numFmtId="3" fontId="3" fillId="0" borderId="0" xfId="0" applyNumberFormat="1" applyFont="1" applyFill="1" applyBorder="1" applyAlignment="1">
      <alignment horizontal="right"/>
    </xf>
    <xf numFmtId="9" fontId="3" fillId="0" borderId="0" xfId="0" applyNumberFormat="1" applyFont="1" applyFill="1" applyBorder="1" applyAlignment="1">
      <alignment/>
    </xf>
    <xf numFmtId="3" fontId="3" fillId="0" borderId="0" xfId="0" applyNumberFormat="1" applyFont="1" applyFill="1" applyBorder="1" applyAlignment="1">
      <alignment/>
    </xf>
    <xf numFmtId="3" fontId="41" fillId="0" borderId="0" xfId="0" applyNumberFormat="1" applyFont="1" applyFill="1" applyBorder="1" applyAlignment="1">
      <alignment/>
    </xf>
    <xf numFmtId="0" fontId="40" fillId="0" borderId="0" xfId="0" applyFont="1" applyFill="1" applyAlignment="1">
      <alignment horizontal="left" indent="1"/>
    </xf>
    <xf numFmtId="0" fontId="40" fillId="0" borderId="0" xfId="0" applyFont="1" applyAlignment="1">
      <alignment horizontal="left" indent="1"/>
    </xf>
    <xf numFmtId="3" fontId="18" fillId="0" borderId="0" xfId="0" applyNumberFormat="1" applyFont="1" applyFill="1" applyAlignment="1">
      <alignment/>
    </xf>
    <xf numFmtId="3" fontId="39" fillId="0" borderId="0" xfId="0" applyNumberFormat="1" applyFont="1" applyFill="1" applyAlignment="1">
      <alignment horizontal="right"/>
    </xf>
    <xf numFmtId="0" fontId="1" fillId="0" borderId="0" xfId="0" applyFont="1" applyFill="1" applyAlignment="1">
      <alignment horizontal="left"/>
    </xf>
    <xf numFmtId="0" fontId="3" fillId="0" borderId="0" xfId="0" applyFont="1" applyFill="1" applyBorder="1" applyAlignment="1">
      <alignment horizontal="right"/>
    </xf>
    <xf numFmtId="0" fontId="3" fillId="0" borderId="0" xfId="0" applyFont="1" applyFill="1" applyBorder="1" applyAlignment="1">
      <alignment horizontal="center"/>
    </xf>
    <xf numFmtId="0" fontId="3" fillId="0" borderId="10" xfId="0" applyFont="1" applyFill="1" applyBorder="1" applyAlignment="1">
      <alignment horizontal="left" indent="1"/>
    </xf>
    <xf numFmtId="3" fontId="1" fillId="0" borderId="10" xfId="0" applyNumberFormat="1" applyFont="1" applyFill="1" applyBorder="1" applyAlignment="1">
      <alignment horizontal="right"/>
    </xf>
    <xf numFmtId="49" fontId="1" fillId="0" borderId="0" xfId="0" applyNumberFormat="1" applyFont="1" applyFill="1" applyAlignment="1">
      <alignment horizontal="left" indent="1"/>
    </xf>
    <xf numFmtId="49" fontId="29" fillId="0" borderId="0" xfId="0" applyNumberFormat="1" applyFont="1" applyFill="1" applyBorder="1" applyAlignment="1">
      <alignment/>
    </xf>
    <xf numFmtId="49" fontId="3" fillId="0" borderId="10" xfId="0" applyNumberFormat="1" applyFont="1" applyFill="1" applyBorder="1" applyAlignment="1">
      <alignment horizontal="left"/>
    </xf>
    <xf numFmtId="0" fontId="1" fillId="0" borderId="19" xfId="0" applyFont="1" applyFill="1" applyBorder="1" applyAlignment="1">
      <alignment horizontal="left"/>
    </xf>
    <xf numFmtId="0" fontId="1" fillId="0" borderId="0" xfId="0" applyFont="1" applyFill="1" applyBorder="1" applyAlignment="1">
      <alignment horizontal="left"/>
    </xf>
    <xf numFmtId="0" fontId="3" fillId="0" borderId="0" xfId="0" applyFont="1" applyFill="1" applyBorder="1" applyAlignment="1">
      <alignment horizontal="left" indent="1"/>
    </xf>
    <xf numFmtId="0" fontId="1" fillId="0" borderId="10" xfId="0" applyFont="1" applyFill="1" applyBorder="1" applyAlignment="1">
      <alignment horizontal="left"/>
    </xf>
    <xf numFmtId="0" fontId="3" fillId="0" borderId="0" xfId="0" applyFont="1" applyFill="1" applyAlignment="1">
      <alignment horizontal="left"/>
    </xf>
    <xf numFmtId="0" fontId="1" fillId="0" borderId="0" xfId="0" applyFont="1" applyFill="1" applyAlignment="1">
      <alignment horizontal="left" vertical="center"/>
    </xf>
    <xf numFmtId="3" fontId="1" fillId="0" borderId="0" xfId="0" applyNumberFormat="1" applyFont="1" applyFill="1" applyAlignment="1">
      <alignment horizontal="right" vertical="center"/>
    </xf>
    <xf numFmtId="3" fontId="1" fillId="0" borderId="0" xfId="0" applyNumberFormat="1" applyFont="1" applyFill="1" applyAlignment="1">
      <alignment horizontal="left" vertical="center"/>
    </xf>
    <xf numFmtId="3" fontId="1" fillId="0" borderId="0" xfId="0" applyNumberFormat="1" applyFont="1" applyFill="1" applyAlignment="1">
      <alignment horizontal="left"/>
    </xf>
    <xf numFmtId="3" fontId="1" fillId="0" borderId="0" xfId="0" applyNumberFormat="1" applyFont="1" applyFill="1" applyBorder="1" applyAlignment="1">
      <alignment horizontal="left"/>
    </xf>
    <xf numFmtId="3" fontId="37" fillId="0" borderId="0" xfId="0" applyNumberFormat="1" applyFont="1" applyFill="1" applyAlignment="1">
      <alignment horizontal="left" vertical="center"/>
    </xf>
    <xf numFmtId="3" fontId="37" fillId="0" borderId="0" xfId="0" applyNumberFormat="1" applyFont="1" applyFill="1" applyAlignment="1">
      <alignment horizontal="right"/>
    </xf>
    <xf numFmtId="3" fontId="37" fillId="0" borderId="0" xfId="0" applyNumberFormat="1" applyFont="1" applyFill="1" applyAlignment="1">
      <alignment horizontal="left"/>
    </xf>
    <xf numFmtId="3" fontId="37" fillId="0" borderId="0" xfId="0" applyNumberFormat="1" applyFont="1" applyFill="1" applyBorder="1" applyAlignment="1">
      <alignment horizontal="left"/>
    </xf>
    <xf numFmtId="3" fontId="37" fillId="0" borderId="0" xfId="0" applyNumberFormat="1" applyFont="1" applyFill="1" applyAlignment="1">
      <alignment horizontal="right" vertical="center"/>
    </xf>
    <xf numFmtId="0" fontId="37" fillId="0" borderId="0" xfId="0" applyFont="1" applyFill="1" applyAlignment="1">
      <alignment/>
    </xf>
    <xf numFmtId="0" fontId="37" fillId="0" borderId="0" xfId="0" applyFont="1" applyFill="1" applyBorder="1" applyAlignment="1">
      <alignment/>
    </xf>
    <xf numFmtId="49" fontId="5" fillId="0" borderId="10" xfId="0" applyNumberFormat="1" applyFont="1" applyFill="1" applyBorder="1" applyAlignment="1">
      <alignment horizontal="right"/>
    </xf>
    <xf numFmtId="3" fontId="1" fillId="0" borderId="10" xfId="0" applyNumberFormat="1" applyFont="1" applyFill="1" applyBorder="1" applyAlignment="1">
      <alignment horizontal="right" vertical="center"/>
    </xf>
    <xf numFmtId="49" fontId="5" fillId="0" borderId="10" xfId="0" applyNumberFormat="1" applyFont="1" applyFill="1" applyBorder="1" applyAlignment="1">
      <alignment horizontal="right" vertical="center"/>
    </xf>
    <xf numFmtId="0" fontId="1" fillId="0" borderId="10" xfId="0" applyFont="1" applyFill="1" applyBorder="1" applyAlignment="1">
      <alignment vertical="center"/>
    </xf>
    <xf numFmtId="3" fontId="1" fillId="0" borderId="12" xfId="0" applyNumberFormat="1" applyFont="1" applyFill="1" applyBorder="1" applyAlignment="1">
      <alignment horizontal="right" vertical="center"/>
    </xf>
    <xf numFmtId="0" fontId="1" fillId="0" borderId="12" xfId="0" applyFont="1" applyFill="1" applyBorder="1" applyAlignment="1">
      <alignment vertical="center"/>
    </xf>
    <xf numFmtId="3" fontId="1" fillId="0" borderId="18" xfId="0" applyNumberFormat="1" applyFont="1" applyFill="1" applyBorder="1" applyAlignment="1">
      <alignment horizontal="right" vertical="center"/>
    </xf>
    <xf numFmtId="3" fontId="3" fillId="0" borderId="18" xfId="0" applyNumberFormat="1" applyFont="1" applyFill="1" applyBorder="1" applyAlignment="1" applyProtection="1">
      <alignment horizontal="right" vertical="center"/>
      <protection hidden="1"/>
    </xf>
    <xf numFmtId="49" fontId="5" fillId="0" borderId="18" xfId="0" applyNumberFormat="1" applyFont="1" applyFill="1" applyBorder="1" applyAlignment="1">
      <alignment horizontal="right" vertical="center"/>
    </xf>
    <xf numFmtId="3" fontId="3" fillId="0" borderId="11" xfId="0" applyNumberFormat="1" applyFont="1" applyFill="1" applyBorder="1" applyAlignment="1">
      <alignment vertical="center"/>
    </xf>
    <xf numFmtId="3" fontId="1" fillId="0" borderId="10" xfId="0" applyNumberFormat="1" applyFont="1" applyFill="1" applyBorder="1" applyAlignment="1">
      <alignment vertical="center"/>
    </xf>
    <xf numFmtId="3" fontId="1" fillId="0" borderId="10" xfId="0" applyNumberFormat="1" applyFont="1" applyFill="1" applyBorder="1" applyAlignment="1">
      <alignment/>
    </xf>
    <xf numFmtId="3" fontId="1" fillId="0" borderId="12" xfId="0" applyNumberFormat="1" applyFont="1" applyFill="1" applyBorder="1" applyAlignment="1">
      <alignment horizontal="right"/>
    </xf>
    <xf numFmtId="3" fontId="1" fillId="0" borderId="18" xfId="0" applyNumberFormat="1" applyFont="1" applyFill="1" applyBorder="1" applyAlignment="1">
      <alignment vertical="center"/>
    </xf>
    <xf numFmtId="1" fontId="18" fillId="0" borderId="13" xfId="0" applyNumberFormat="1" applyFont="1" applyFill="1" applyBorder="1" applyAlignment="1">
      <alignment horizontal="left" vertical="top"/>
    </xf>
    <xf numFmtId="0" fontId="1" fillId="0" borderId="18" xfId="0" applyFont="1" applyFill="1" applyBorder="1" applyAlignment="1">
      <alignment/>
    </xf>
    <xf numFmtId="0" fontId="1" fillId="0" borderId="12" xfId="0" applyFont="1" applyFill="1" applyBorder="1" applyAlignment="1">
      <alignment horizontal="left"/>
    </xf>
    <xf numFmtId="0" fontId="42" fillId="36" borderId="0" xfId="0" applyFont="1" applyFill="1" applyBorder="1" applyAlignment="1">
      <alignment/>
    </xf>
    <xf numFmtId="0" fontId="47" fillId="37" borderId="0" xfId="0" applyFont="1" applyFill="1" applyAlignment="1">
      <alignment/>
    </xf>
    <xf numFmtId="3" fontId="47" fillId="33" borderId="0" xfId="0" applyNumberFormat="1" applyFont="1" applyFill="1" applyBorder="1" applyAlignment="1" applyProtection="1">
      <alignment/>
      <protection locked="0"/>
    </xf>
    <xf numFmtId="3" fontId="47" fillId="38" borderId="0" xfId="0" applyNumberFormat="1" applyFont="1" applyFill="1" applyBorder="1" applyAlignment="1" applyProtection="1">
      <alignment/>
      <protection hidden="1"/>
    </xf>
    <xf numFmtId="0" fontId="47" fillId="38" borderId="0" xfId="0" applyFont="1" applyFill="1" applyBorder="1" applyAlignment="1">
      <alignment/>
    </xf>
    <xf numFmtId="0" fontId="47" fillId="38" borderId="0" xfId="0" applyFont="1" applyFill="1" applyAlignment="1">
      <alignment/>
    </xf>
    <xf numFmtId="0" fontId="42" fillId="37" borderId="0" xfId="0" applyFont="1" applyFill="1" applyAlignment="1">
      <alignment/>
    </xf>
    <xf numFmtId="3" fontId="42" fillId="38" borderId="0" xfId="0" applyNumberFormat="1" applyFont="1" applyFill="1" applyBorder="1" applyAlignment="1" applyProtection="1">
      <alignment/>
      <protection hidden="1"/>
    </xf>
    <xf numFmtId="0" fontId="42" fillId="38" borderId="0" xfId="0" applyFont="1" applyFill="1" applyBorder="1" applyAlignment="1">
      <alignment/>
    </xf>
    <xf numFmtId="0" fontId="42" fillId="38" borderId="0" xfId="0" applyFont="1" applyFill="1" applyAlignment="1">
      <alignment/>
    </xf>
    <xf numFmtId="0" fontId="42" fillId="39" borderId="0" xfId="0" applyFont="1" applyFill="1" applyBorder="1" applyAlignment="1">
      <alignment/>
    </xf>
    <xf numFmtId="0" fontId="42" fillId="40" borderId="0" xfId="0" applyFont="1" applyFill="1" applyBorder="1" applyAlignment="1">
      <alignment/>
    </xf>
    <xf numFmtId="49" fontId="42" fillId="36" borderId="0" xfId="0" applyNumberFormat="1" applyFont="1" applyFill="1" applyBorder="1" applyAlignment="1">
      <alignment horizontal="left"/>
    </xf>
    <xf numFmtId="49" fontId="42" fillId="41" borderId="0" xfId="0" applyNumberFormat="1" applyFont="1" applyFill="1" applyBorder="1" applyAlignment="1" applyProtection="1">
      <alignment/>
      <protection locked="0"/>
    </xf>
    <xf numFmtId="49" fontId="49" fillId="41" borderId="0" xfId="0" applyNumberFormat="1" applyFont="1" applyFill="1" applyBorder="1" applyAlignment="1" applyProtection="1">
      <alignment/>
      <protection locked="0"/>
    </xf>
    <xf numFmtId="49" fontId="42" fillId="39" borderId="0" xfId="0" applyNumberFormat="1" applyFont="1" applyFill="1" applyBorder="1" applyAlignment="1" applyProtection="1">
      <alignment/>
      <protection locked="0"/>
    </xf>
    <xf numFmtId="0" fontId="42" fillId="37" borderId="20" xfId="0" applyFont="1" applyFill="1" applyBorder="1" applyAlignment="1" applyProtection="1">
      <alignment/>
      <protection locked="0"/>
    </xf>
    <xf numFmtId="3" fontId="42" fillId="37" borderId="0" xfId="0" applyNumberFormat="1" applyFont="1" applyFill="1" applyBorder="1" applyAlignment="1" applyProtection="1">
      <alignment/>
      <protection locked="0"/>
    </xf>
    <xf numFmtId="0" fontId="42" fillId="37" borderId="0" xfId="0" applyFont="1" applyFill="1" applyBorder="1" applyAlignment="1">
      <alignment/>
    </xf>
    <xf numFmtId="3" fontId="42" fillId="37" borderId="0" xfId="0" applyNumberFormat="1" applyFont="1" applyFill="1" applyBorder="1" applyAlignment="1" applyProtection="1">
      <alignment/>
      <protection hidden="1"/>
    </xf>
    <xf numFmtId="0" fontId="50" fillId="37" borderId="20" xfId="0" applyFont="1" applyFill="1" applyBorder="1" applyAlignment="1">
      <alignment/>
    </xf>
    <xf numFmtId="3" fontId="45" fillId="37" borderId="0" xfId="0" applyNumberFormat="1" applyFont="1" applyFill="1" applyBorder="1" applyAlignment="1" applyProtection="1">
      <alignment/>
      <protection locked="0"/>
    </xf>
    <xf numFmtId="0" fontId="42" fillId="37" borderId="20" xfId="0" applyFont="1" applyFill="1" applyBorder="1" applyAlignment="1">
      <alignment/>
    </xf>
    <xf numFmtId="0" fontId="45" fillId="37" borderId="20" xfId="0" applyFont="1" applyFill="1" applyBorder="1" applyAlignment="1">
      <alignment/>
    </xf>
    <xf numFmtId="0" fontId="27" fillId="37" borderId="20" xfId="0" applyFont="1" applyFill="1" applyBorder="1" applyAlignment="1">
      <alignment/>
    </xf>
    <xf numFmtId="0" fontId="42" fillId="37" borderId="0" xfId="0" applyFont="1" applyFill="1" applyBorder="1" applyAlignment="1" applyProtection="1">
      <alignment/>
      <protection locked="0"/>
    </xf>
    <xf numFmtId="0" fontId="42" fillId="41" borderId="20" xfId="0" applyFont="1" applyFill="1" applyBorder="1" applyAlignment="1" applyProtection="1">
      <alignment/>
      <protection locked="0"/>
    </xf>
    <xf numFmtId="3" fontId="42" fillId="41" borderId="0" xfId="0" applyNumberFormat="1" applyFont="1" applyFill="1" applyBorder="1" applyAlignment="1" applyProtection="1">
      <alignment/>
      <protection locked="0"/>
    </xf>
    <xf numFmtId="0" fontId="42" fillId="41" borderId="0" xfId="0" applyFont="1" applyFill="1" applyBorder="1" applyAlignment="1" applyProtection="1">
      <alignment/>
      <protection locked="0"/>
    </xf>
    <xf numFmtId="0" fontId="42" fillId="41" borderId="0" xfId="0" applyFont="1" applyFill="1" applyBorder="1" applyAlignment="1">
      <alignment/>
    </xf>
    <xf numFmtId="3" fontId="42" fillId="41" borderId="0" xfId="0" applyNumberFormat="1" applyFont="1" applyFill="1" applyBorder="1" applyAlignment="1" applyProtection="1">
      <alignment/>
      <protection hidden="1"/>
    </xf>
    <xf numFmtId="0" fontId="42" fillId="41" borderId="0" xfId="0" applyFont="1" applyFill="1" applyAlignment="1">
      <alignment/>
    </xf>
    <xf numFmtId="0" fontId="42" fillId="38" borderId="20" xfId="0" applyFont="1" applyFill="1" applyBorder="1" applyAlignment="1" applyProtection="1">
      <alignment/>
      <protection locked="0"/>
    </xf>
    <xf numFmtId="3" fontId="42" fillId="38" borderId="0" xfId="0" applyNumberFormat="1" applyFont="1" applyFill="1" applyBorder="1" applyAlignment="1" applyProtection="1">
      <alignment/>
      <protection locked="0"/>
    </xf>
    <xf numFmtId="0" fontId="42" fillId="38" borderId="0" xfId="0" applyFont="1" applyFill="1" applyBorder="1" applyAlignment="1" applyProtection="1">
      <alignment/>
      <protection locked="0"/>
    </xf>
    <xf numFmtId="0" fontId="42" fillId="38" borderId="20" xfId="0" applyFont="1" applyFill="1" applyBorder="1" applyAlignment="1">
      <alignment/>
    </xf>
    <xf numFmtId="0" fontId="42" fillId="38" borderId="21" xfId="0" applyFont="1" applyFill="1" applyBorder="1" applyAlignment="1">
      <alignment/>
    </xf>
    <xf numFmtId="3" fontId="42" fillId="38" borderId="22" xfId="0" applyNumberFormat="1" applyFont="1" applyFill="1" applyBorder="1" applyAlignment="1" applyProtection="1">
      <alignment/>
      <protection locked="0"/>
    </xf>
    <xf numFmtId="3" fontId="42" fillId="38" borderId="21" xfId="0" applyNumberFormat="1" applyFont="1" applyFill="1" applyBorder="1" applyAlignment="1" applyProtection="1">
      <alignment/>
      <protection hidden="1"/>
    </xf>
    <xf numFmtId="0" fontId="42" fillId="33" borderId="0" xfId="0" applyFont="1" applyFill="1" applyBorder="1" applyAlignment="1">
      <alignment/>
    </xf>
    <xf numFmtId="0" fontId="27" fillId="33" borderId="20" xfId="53" applyFont="1" applyFill="1" applyBorder="1" applyAlignment="1" applyProtection="1">
      <alignment/>
      <protection/>
    </xf>
    <xf numFmtId="0" fontId="42" fillId="33" borderId="0" xfId="0" applyFont="1" applyFill="1" applyBorder="1" applyAlignment="1" applyProtection="1">
      <alignment/>
      <protection locked="0"/>
    </xf>
    <xf numFmtId="3" fontId="42" fillId="33" borderId="0" xfId="0" applyNumberFormat="1" applyFont="1" applyFill="1" applyBorder="1" applyAlignment="1" applyProtection="1">
      <alignment/>
      <protection locked="0"/>
    </xf>
    <xf numFmtId="3" fontId="42" fillId="33" borderId="0" xfId="0" applyNumberFormat="1" applyFont="1" applyFill="1" applyBorder="1" applyAlignment="1" applyProtection="1">
      <alignment/>
      <protection hidden="1"/>
    </xf>
    <xf numFmtId="0" fontId="43" fillId="33" borderId="20" xfId="53" applyFont="1" applyFill="1" applyBorder="1" applyAlignment="1" applyProtection="1">
      <alignment/>
      <protection/>
    </xf>
    <xf numFmtId="49" fontId="44" fillId="33" borderId="0" xfId="0" applyNumberFormat="1" applyFont="1" applyFill="1" applyBorder="1" applyAlignment="1" applyProtection="1">
      <alignment horizontal="left"/>
      <protection locked="0"/>
    </xf>
    <xf numFmtId="3" fontId="27" fillId="33" borderId="0" xfId="53" applyNumberFormat="1" applyFont="1" applyFill="1" applyBorder="1" applyAlignment="1" applyProtection="1">
      <alignment/>
      <protection locked="0"/>
    </xf>
    <xf numFmtId="0" fontId="42" fillId="33" borderId="23" xfId="0" applyFont="1" applyFill="1" applyBorder="1" applyAlignment="1">
      <alignment/>
    </xf>
    <xf numFmtId="0" fontId="45" fillId="33" borderId="24" xfId="0" applyFont="1" applyFill="1" applyBorder="1" applyAlignment="1">
      <alignment/>
    </xf>
    <xf numFmtId="49" fontId="46" fillId="33" borderId="23" xfId="0" applyNumberFormat="1" applyFont="1" applyFill="1" applyBorder="1" applyAlignment="1" applyProtection="1">
      <alignment horizontal="center"/>
      <protection locked="0"/>
    </xf>
    <xf numFmtId="3" fontId="42" fillId="33" borderId="23" xfId="0" applyNumberFormat="1" applyFont="1" applyFill="1" applyBorder="1" applyAlignment="1" applyProtection="1">
      <alignment/>
      <protection locked="0"/>
    </xf>
    <xf numFmtId="3" fontId="42" fillId="33" borderId="23" xfId="0" applyNumberFormat="1" applyFont="1" applyFill="1" applyBorder="1" applyAlignment="1" applyProtection="1">
      <alignment/>
      <protection hidden="1"/>
    </xf>
    <xf numFmtId="0" fontId="48" fillId="40" borderId="20" xfId="0" applyFont="1" applyFill="1" applyBorder="1" applyAlignment="1">
      <alignment/>
    </xf>
    <xf numFmtId="0" fontId="42" fillId="40" borderId="20" xfId="0" applyFont="1" applyFill="1" applyBorder="1" applyAlignment="1">
      <alignment/>
    </xf>
    <xf numFmtId="49" fontId="42" fillId="36" borderId="20" xfId="0" applyNumberFormat="1" applyFont="1" applyFill="1" applyBorder="1" applyAlignment="1" applyProtection="1">
      <alignment horizontal="left"/>
      <protection locked="0"/>
    </xf>
    <xf numFmtId="49" fontId="45" fillId="36" borderId="0" xfId="0" applyNumberFormat="1" applyFont="1" applyFill="1" applyBorder="1" applyAlignment="1" applyProtection="1">
      <alignment horizontal="left"/>
      <protection locked="0"/>
    </xf>
    <xf numFmtId="49" fontId="42" fillId="36" borderId="0" xfId="0" applyNumberFormat="1" applyFont="1" applyFill="1" applyBorder="1" applyAlignment="1" applyProtection="1">
      <alignment horizontal="left"/>
      <protection locked="0"/>
    </xf>
    <xf numFmtId="3" fontId="45" fillId="36" borderId="0" xfId="0" applyNumberFormat="1" applyFont="1" applyFill="1" applyBorder="1" applyAlignment="1" applyProtection="1">
      <alignment horizontal="left"/>
      <protection locked="0"/>
    </xf>
    <xf numFmtId="49" fontId="0" fillId="36" borderId="0" xfId="0" applyNumberFormat="1" applyFont="1" applyFill="1" applyAlignment="1">
      <alignment/>
    </xf>
    <xf numFmtId="49" fontId="49" fillId="36" borderId="0" xfId="0" applyNumberFormat="1" applyFont="1" applyFill="1" applyBorder="1" applyAlignment="1" applyProtection="1">
      <alignment/>
      <protection locked="0"/>
    </xf>
    <xf numFmtId="49" fontId="45" fillId="36" borderId="0" xfId="0" applyNumberFormat="1" applyFont="1" applyFill="1" applyBorder="1" applyAlignment="1">
      <alignment horizontal="center"/>
    </xf>
    <xf numFmtId="49" fontId="42" fillId="36" borderId="19" xfId="0" applyNumberFormat="1" applyFont="1" applyFill="1" applyBorder="1" applyAlignment="1">
      <alignment/>
    </xf>
    <xf numFmtId="49" fontId="42" fillId="36" borderId="0" xfId="0" applyNumberFormat="1" applyFont="1" applyFill="1" applyBorder="1" applyAlignment="1">
      <alignment/>
    </xf>
    <xf numFmtId="0" fontId="3" fillId="0" borderId="0" xfId="0" applyFont="1" applyAlignment="1">
      <alignment horizontal="right"/>
    </xf>
    <xf numFmtId="0" fontId="1" fillId="0" borderId="0" xfId="0" applyFont="1" applyBorder="1" applyAlignment="1">
      <alignment horizontal="left" indent="1"/>
    </xf>
    <xf numFmtId="49" fontId="3" fillId="0" borderId="0" xfId="0" applyNumberFormat="1" applyFont="1" applyFill="1" applyBorder="1" applyAlignment="1">
      <alignment horizontal="left"/>
    </xf>
    <xf numFmtId="0" fontId="3" fillId="0" borderId="0" xfId="0" applyFont="1" applyBorder="1" applyAlignment="1">
      <alignment/>
    </xf>
    <xf numFmtId="3" fontId="3" fillId="0" borderId="0" xfId="0" applyNumberFormat="1" applyFont="1" applyBorder="1" applyAlignment="1">
      <alignment/>
    </xf>
    <xf numFmtId="49" fontId="1" fillId="0" borderId="0" xfId="0" applyNumberFormat="1" applyFont="1" applyFill="1" applyBorder="1" applyAlignment="1">
      <alignment horizontal="right"/>
    </xf>
    <xf numFmtId="49" fontId="3" fillId="0" borderId="0" xfId="0" applyNumberFormat="1" applyFont="1" applyFill="1" applyBorder="1" applyAlignment="1">
      <alignment horizontal="right"/>
    </xf>
    <xf numFmtId="3" fontId="51" fillId="0" borderId="0" xfId="0" applyNumberFormat="1" applyFont="1" applyFill="1" applyAlignment="1" applyProtection="1">
      <alignment/>
      <protection hidden="1"/>
    </xf>
    <xf numFmtId="0" fontId="1" fillId="0" borderId="0" xfId="0" applyFont="1" applyFill="1" applyAlignment="1" applyProtection="1">
      <alignment horizontal="left"/>
      <protection locked="0"/>
    </xf>
    <xf numFmtId="49" fontId="52" fillId="0" borderId="0" xfId="0" applyNumberFormat="1" applyFont="1" applyFill="1" applyBorder="1" applyAlignment="1">
      <alignment horizontal="left"/>
    </xf>
    <xf numFmtId="0" fontId="52" fillId="0" borderId="0" xfId="0" applyFont="1" applyFill="1" applyAlignment="1" applyProtection="1">
      <alignment/>
      <protection locked="0"/>
    </xf>
    <xf numFmtId="49" fontId="52" fillId="0" borderId="0" xfId="0" applyNumberFormat="1" applyFont="1" applyFill="1" applyAlignment="1" applyProtection="1">
      <alignment horizontal="center"/>
      <protection locked="0"/>
    </xf>
    <xf numFmtId="0" fontId="53" fillId="0" borderId="0" xfId="0" applyFont="1" applyFill="1" applyAlignment="1" applyProtection="1">
      <alignment/>
      <protection locked="0"/>
    </xf>
    <xf numFmtId="0" fontId="52" fillId="0" borderId="0" xfId="0" applyFont="1" applyFill="1" applyAlignment="1">
      <alignment/>
    </xf>
    <xf numFmtId="3" fontId="52" fillId="0" borderId="0" xfId="0" applyNumberFormat="1" applyFont="1" applyFill="1" applyAlignment="1">
      <alignment horizontal="right"/>
    </xf>
    <xf numFmtId="3" fontId="3" fillId="0" borderId="10" xfId="0" applyNumberFormat="1" applyFont="1" applyFill="1" applyBorder="1" applyAlignment="1" applyProtection="1">
      <alignment/>
      <protection locked="0"/>
    </xf>
    <xf numFmtId="3" fontId="29" fillId="0" borderId="0" xfId="0" applyNumberFormat="1" applyFont="1" applyBorder="1" applyAlignment="1">
      <alignment horizontal="left" indent="1"/>
    </xf>
    <xf numFmtId="4" fontId="4" fillId="0" borderId="0" xfId="0" applyNumberFormat="1" applyFont="1" applyFill="1" applyBorder="1" applyAlignment="1" applyProtection="1">
      <alignment/>
      <protection locked="0"/>
    </xf>
    <xf numFmtId="3" fontId="1" fillId="0" borderId="0" xfId="0" applyNumberFormat="1" applyFont="1" applyFill="1" applyBorder="1" applyAlignment="1">
      <alignment horizontal="right" vertical="center"/>
    </xf>
    <xf numFmtId="0" fontId="0" fillId="0" borderId="0" xfId="57">
      <alignment/>
      <protection/>
    </xf>
    <xf numFmtId="0" fontId="7" fillId="0" borderId="0" xfId="57" applyFont="1">
      <alignment/>
      <protection/>
    </xf>
    <xf numFmtId="0" fontId="15" fillId="0" borderId="0" xfId="57" applyFont="1">
      <alignment/>
      <protection/>
    </xf>
    <xf numFmtId="3" fontId="15" fillId="0" borderId="0" xfId="57" applyNumberFormat="1" applyFont="1" applyAlignment="1">
      <alignment horizontal="center"/>
      <protection/>
    </xf>
    <xf numFmtId="3" fontId="7" fillId="0" borderId="0" xfId="57" applyNumberFormat="1" applyFont="1" applyAlignment="1">
      <alignment horizontal="center"/>
      <protection/>
    </xf>
    <xf numFmtId="3" fontId="7" fillId="0" borderId="25" xfId="57" applyNumberFormat="1" applyFont="1" applyBorder="1" applyAlignment="1">
      <alignment horizontal="center"/>
      <protection/>
    </xf>
    <xf numFmtId="3" fontId="7" fillId="0" borderId="0" xfId="57" applyNumberFormat="1" applyFont="1" applyBorder="1" applyAlignment="1">
      <alignment horizontal="center"/>
      <protection/>
    </xf>
    <xf numFmtId="10" fontId="55" fillId="0" borderId="0" xfId="57" applyNumberFormat="1" applyFont="1" applyFill="1">
      <alignment/>
      <protection/>
    </xf>
    <xf numFmtId="10" fontId="1" fillId="0" borderId="0" xfId="60" applyNumberFormat="1" applyFont="1" applyFill="1" applyBorder="1" applyAlignment="1">
      <alignment horizontal="right"/>
    </xf>
    <xf numFmtId="3" fontId="0" fillId="0" borderId="0" xfId="0" applyNumberFormat="1" applyAlignment="1">
      <alignment/>
    </xf>
    <xf numFmtId="3" fontId="54" fillId="0" borderId="0" xfId="0" applyNumberFormat="1" applyFont="1" applyAlignment="1">
      <alignment/>
    </xf>
    <xf numFmtId="0" fontId="93" fillId="0" borderId="0" xfId="0" applyFont="1" applyAlignment="1">
      <alignment/>
    </xf>
    <xf numFmtId="0" fontId="93" fillId="0" borderId="0" xfId="0" applyFont="1" applyAlignment="1">
      <alignment horizontal="center"/>
    </xf>
    <xf numFmtId="0" fontId="93" fillId="0" borderId="0" xfId="0" applyFont="1" applyFill="1" applyBorder="1" applyAlignment="1">
      <alignment/>
    </xf>
    <xf numFmtId="0" fontId="94" fillId="0" borderId="0" xfId="0" applyFont="1" applyAlignment="1">
      <alignment/>
    </xf>
    <xf numFmtId="0" fontId="94" fillId="0" borderId="0" xfId="0" applyFont="1" applyFill="1" applyBorder="1" applyAlignment="1">
      <alignment/>
    </xf>
    <xf numFmtId="0" fontId="31" fillId="0" borderId="0" xfId="0" applyFont="1" applyAlignment="1">
      <alignment horizontal="left"/>
    </xf>
    <xf numFmtId="0" fontId="2" fillId="0" borderId="0" xfId="0" applyFont="1" applyAlignment="1">
      <alignment horizontal="left"/>
    </xf>
    <xf numFmtId="49" fontId="31" fillId="0" borderId="0" xfId="0" applyNumberFormat="1" applyFont="1" applyAlignment="1">
      <alignment horizontal="left"/>
    </xf>
    <xf numFmtId="49" fontId="42" fillId="36" borderId="20" xfId="0" applyNumberFormat="1" applyFont="1" applyFill="1" applyBorder="1" applyAlignment="1" applyProtection="1">
      <alignment horizontal="left"/>
      <protection locked="0"/>
    </xf>
    <xf numFmtId="0" fontId="0" fillId="36" borderId="0" xfId="0" applyFont="1" applyFill="1" applyAlignment="1">
      <alignment/>
    </xf>
    <xf numFmtId="49" fontId="42" fillId="36" borderId="19" xfId="0" applyNumberFormat="1" applyFont="1" applyFill="1" applyBorder="1" applyAlignment="1" applyProtection="1">
      <alignment/>
      <protection locked="0"/>
    </xf>
    <xf numFmtId="49" fontId="42" fillId="36" borderId="0" xfId="0" applyNumberFormat="1" applyFont="1" applyFill="1" applyBorder="1" applyAlignment="1" applyProtection="1">
      <alignment/>
      <protection locked="0"/>
    </xf>
    <xf numFmtId="49" fontId="42" fillId="36" borderId="0" xfId="0" applyNumberFormat="1" applyFont="1" applyFill="1" applyBorder="1" applyAlignment="1">
      <alignment horizontal="left"/>
    </xf>
    <xf numFmtId="49" fontId="0" fillId="36" borderId="0" xfId="0" applyNumberFormat="1" applyFont="1" applyFill="1" applyBorder="1" applyAlignment="1">
      <alignment/>
    </xf>
    <xf numFmtId="49" fontId="42" fillId="36" borderId="20" xfId="0" applyNumberFormat="1" applyFont="1" applyFill="1" applyBorder="1" applyAlignment="1">
      <alignment horizontal="left"/>
    </xf>
    <xf numFmtId="49" fontId="0" fillId="36" borderId="0" xfId="0" applyNumberFormat="1" applyFont="1" applyFill="1" applyAlignment="1">
      <alignment horizontal="left"/>
    </xf>
    <xf numFmtId="0" fontId="48" fillId="36" borderId="20" xfId="0" applyFont="1" applyFill="1" applyBorder="1" applyAlignment="1" applyProtection="1">
      <alignment/>
      <protection locked="0"/>
    </xf>
    <xf numFmtId="49" fontId="45" fillId="36" borderId="20" xfId="0" applyNumberFormat="1" applyFont="1" applyFill="1" applyBorder="1" applyAlignment="1" applyProtection="1">
      <alignment horizontal="left"/>
      <protection locked="0"/>
    </xf>
    <xf numFmtId="49" fontId="0" fillId="36" borderId="0" xfId="0" applyNumberFormat="1" applyFont="1" applyFill="1" applyAlignment="1">
      <alignment/>
    </xf>
    <xf numFmtId="0" fontId="32" fillId="0" borderId="17" xfId="0" applyFont="1" applyFill="1" applyBorder="1" applyAlignment="1" applyProtection="1">
      <alignment horizontal="center" vertical="center"/>
      <protection locked="0"/>
    </xf>
    <xf numFmtId="0" fontId="33" fillId="0" borderId="18" xfId="0" applyFont="1" applyFill="1" applyBorder="1" applyAlignment="1">
      <alignment horizontal="center" vertical="center"/>
    </xf>
    <xf numFmtId="0" fontId="33" fillId="0" borderId="11" xfId="0" applyFont="1" applyFill="1" applyBorder="1" applyAlignment="1">
      <alignment horizontal="center" vertical="center"/>
    </xf>
    <xf numFmtId="49" fontId="29" fillId="0" borderId="0" xfId="0" applyNumberFormat="1" applyFont="1" applyFill="1" applyBorder="1" applyAlignment="1">
      <alignment horizontal="left"/>
    </xf>
    <xf numFmtId="0" fontId="30" fillId="0" borderId="17" xfId="0" applyFont="1" applyFill="1" applyBorder="1" applyAlignment="1" applyProtection="1">
      <alignment horizontal="left" vertical="center"/>
      <protection locked="0"/>
    </xf>
    <xf numFmtId="0" fontId="30" fillId="0" borderId="18" xfId="0" applyFont="1" applyFill="1" applyBorder="1" applyAlignment="1" applyProtection="1">
      <alignment horizontal="left" vertical="center"/>
      <protection locked="0"/>
    </xf>
    <xf numFmtId="0" fontId="30" fillId="0" borderId="11" xfId="0" applyFont="1" applyFill="1" applyBorder="1" applyAlignment="1" applyProtection="1">
      <alignment horizontal="left" vertical="center"/>
      <protection locked="0"/>
    </xf>
    <xf numFmtId="49" fontId="1" fillId="0" borderId="0" xfId="0" applyNumberFormat="1" applyFont="1" applyFill="1" applyBorder="1" applyAlignment="1">
      <alignment horizontal="left"/>
    </xf>
    <xf numFmtId="0" fontId="1" fillId="0" borderId="0" xfId="0" applyFont="1" applyFill="1" applyAlignment="1" applyProtection="1">
      <alignment horizontal="left"/>
      <protection locked="0"/>
    </xf>
    <xf numFmtId="0" fontId="3" fillId="0" borderId="0" xfId="0" applyFont="1" applyFill="1" applyAlignment="1" applyProtection="1">
      <alignment vertical="top"/>
      <protection locked="0"/>
    </xf>
    <xf numFmtId="0" fontId="3" fillId="0" borderId="0" xfId="0" applyFont="1" applyFill="1" applyAlignment="1" applyProtection="1">
      <alignment horizontal="left"/>
      <protection locked="0"/>
    </xf>
    <xf numFmtId="0" fontId="1" fillId="0" borderId="0" xfId="0" applyFont="1" applyFill="1" applyAlignment="1" applyProtection="1">
      <alignment horizontal="left" indent="6"/>
      <protection locked="0"/>
    </xf>
    <xf numFmtId="0" fontId="1" fillId="0" borderId="12" xfId="0" applyFont="1" applyFill="1" applyBorder="1" applyAlignment="1" applyProtection="1">
      <alignment horizontal="left" indent="6"/>
      <protection locked="0"/>
    </xf>
    <xf numFmtId="0" fontId="3" fillId="0" borderId="10" xfId="0" applyFont="1" applyFill="1" applyBorder="1" applyAlignment="1" applyProtection="1">
      <alignment horizontal="left" indent="6"/>
      <protection locked="0"/>
    </xf>
    <xf numFmtId="3" fontId="3" fillId="0" borderId="10" xfId="0" applyNumberFormat="1" applyFont="1" applyFill="1" applyBorder="1" applyAlignment="1" applyProtection="1">
      <alignment horizontal="right" vertical="center"/>
      <protection hidden="1"/>
    </xf>
    <xf numFmtId="0" fontId="29" fillId="0" borderId="12" xfId="0" applyFont="1" applyFill="1" applyBorder="1" applyAlignment="1">
      <alignment horizontal="right" vertical="center"/>
    </xf>
    <xf numFmtId="3" fontId="3" fillId="0" borderId="14" xfId="0" applyNumberFormat="1" applyFont="1" applyFill="1" applyBorder="1" applyAlignment="1" applyProtection="1">
      <alignment horizontal="right" vertical="center"/>
      <protection hidden="1"/>
    </xf>
    <xf numFmtId="0" fontId="29" fillId="0" borderId="16" xfId="0" applyFont="1" applyFill="1" applyBorder="1" applyAlignment="1">
      <alignment horizontal="right" vertical="center"/>
    </xf>
    <xf numFmtId="0" fontId="0" fillId="0" borderId="14" xfId="0" applyBorder="1" applyAlignment="1">
      <alignment/>
    </xf>
    <xf numFmtId="0" fontId="0" fillId="0" borderId="12" xfId="0" applyBorder="1" applyAlignment="1">
      <alignment/>
    </xf>
    <xf numFmtId="0" fontId="0" fillId="0" borderId="16" xfId="0" applyBorder="1" applyAlignment="1">
      <alignment/>
    </xf>
    <xf numFmtId="0" fontId="29" fillId="0" borderId="12" xfId="0" applyFont="1" applyFill="1" applyBorder="1" applyAlignment="1">
      <alignment vertical="center"/>
    </xf>
    <xf numFmtId="14" fontId="3" fillId="0" borderId="10" xfId="0" applyNumberFormat="1" applyFont="1" applyFill="1" applyBorder="1" applyAlignment="1">
      <alignment horizontal="right" vertical="center"/>
    </xf>
    <xf numFmtId="14" fontId="3" fillId="0" borderId="14" xfId="0" applyNumberFormat="1" applyFont="1" applyFill="1" applyBorder="1" applyAlignment="1">
      <alignment horizontal="right" vertical="center"/>
    </xf>
    <xf numFmtId="3" fontId="3" fillId="0" borderId="10" xfId="0" applyNumberFormat="1" applyFont="1" applyFill="1" applyBorder="1" applyAlignment="1">
      <alignment horizontal="right" vertical="center"/>
    </xf>
    <xf numFmtId="3" fontId="3" fillId="0" borderId="14" xfId="0" applyNumberFormat="1" applyFont="1" applyFill="1" applyBorder="1" applyAlignment="1">
      <alignment horizontal="right" vertical="center"/>
    </xf>
    <xf numFmtId="0" fontId="29" fillId="0" borderId="16" xfId="0" applyFont="1" applyFill="1" applyBorder="1" applyAlignment="1">
      <alignment vertical="center"/>
    </xf>
    <xf numFmtId="49" fontId="3" fillId="0" borderId="14" xfId="0" applyNumberFormat="1" applyFont="1" applyFill="1" applyBorder="1" applyAlignment="1">
      <alignment horizontal="right" vertical="center"/>
    </xf>
    <xf numFmtId="49" fontId="3" fillId="0" borderId="16" xfId="0" applyNumberFormat="1" applyFont="1" applyFill="1" applyBorder="1" applyAlignment="1">
      <alignment horizontal="right" vertical="center"/>
    </xf>
    <xf numFmtId="3" fontId="3" fillId="0" borderId="16" xfId="0" applyNumberFormat="1" applyFont="1" applyFill="1" applyBorder="1" applyAlignment="1">
      <alignment horizontal="right" vertical="center"/>
    </xf>
    <xf numFmtId="0" fontId="1" fillId="0" borderId="0" xfId="0" applyFont="1" applyFill="1" applyBorder="1" applyAlignment="1">
      <alignment/>
    </xf>
    <xf numFmtId="0" fontId="29" fillId="0" borderId="0" xfId="0" applyFont="1" applyAlignment="1">
      <alignment/>
    </xf>
    <xf numFmtId="0" fontId="2" fillId="0" borderId="13" xfId="0" applyFont="1" applyFill="1" applyBorder="1" applyAlignment="1">
      <alignment/>
    </xf>
    <xf numFmtId="0" fontId="29" fillId="0" borderId="10" xfId="0" applyFont="1" applyFill="1" applyBorder="1" applyAlignment="1">
      <alignment/>
    </xf>
    <xf numFmtId="0" fontId="29" fillId="0" borderId="14" xfId="0" applyFont="1" applyFill="1" applyBorder="1" applyAlignment="1">
      <alignment/>
    </xf>
    <xf numFmtId="0" fontId="29" fillId="0" borderId="15" xfId="0" applyFont="1" applyFill="1" applyBorder="1" applyAlignment="1">
      <alignment/>
    </xf>
    <xf numFmtId="0" fontId="29" fillId="0" borderId="12" xfId="0" applyFont="1" applyFill="1" applyBorder="1" applyAlignment="1">
      <alignment/>
    </xf>
    <xf numFmtId="0" fontId="29" fillId="0" borderId="16" xfId="0" applyFont="1" applyFill="1" applyBorder="1" applyAlignment="1">
      <alignment/>
    </xf>
    <xf numFmtId="0" fontId="1" fillId="0" borderId="0" xfId="0" applyFont="1" applyFill="1" applyAlignment="1">
      <alignment/>
    </xf>
    <xf numFmtId="0" fontId="39" fillId="0" borderId="0" xfId="0" applyFont="1" applyFill="1" applyAlignment="1">
      <alignment/>
    </xf>
    <xf numFmtId="0" fontId="3" fillId="0" borderId="0" xfId="0" applyFont="1" applyFill="1" applyAlignment="1">
      <alignment/>
    </xf>
    <xf numFmtId="49" fontId="3" fillId="0" borderId="10" xfId="0" applyNumberFormat="1" applyFont="1" applyFill="1" applyBorder="1" applyAlignment="1" applyProtection="1">
      <alignment horizontal="right" vertical="center"/>
      <protection hidden="1"/>
    </xf>
    <xf numFmtId="49" fontId="29" fillId="0" borderId="12" xfId="0" applyNumberFormat="1" applyFont="1" applyFill="1" applyBorder="1" applyAlignment="1">
      <alignment horizontal="right" vertic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FFF"/>
      <rgbColor rgb="0069FFFF"/>
      <rgbColor rgb="00E0FFE0"/>
      <rgbColor rgb="00FFFF80"/>
      <rgbColor rgb="00A6CAF0"/>
      <rgbColor rgb="00DD9CB3"/>
      <rgbColor rgb="00B38FEE"/>
      <rgbColor rgb="00E3E3E3"/>
      <rgbColor rgb="002A6FF9"/>
      <rgbColor rgb="003FB8CD"/>
      <rgbColor rgb="00488436"/>
      <rgbColor rgb="00958C41"/>
      <rgbColor rgb="008E5E42"/>
      <rgbColor rgb="00A0627A"/>
      <rgbColor rgb="00624FAC"/>
      <rgbColor rgb="00969696"/>
      <rgbColor rgb="001D2FBE"/>
      <rgbColor rgb="00286676"/>
      <rgbColor rgb="00004500"/>
      <rgbColor rgb="00453E01"/>
      <rgbColor rgb="006A2813"/>
      <rgbColor rgb="0085396A"/>
      <rgbColor rgb="004A3285"/>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20</xdr:row>
      <xdr:rowOff>38100</xdr:rowOff>
    </xdr:from>
    <xdr:to>
      <xdr:col>8</xdr:col>
      <xdr:colOff>2343150</xdr:colOff>
      <xdr:row>21</xdr:row>
      <xdr:rowOff>38100</xdr:rowOff>
    </xdr:to>
    <xdr:sp>
      <xdr:nvSpPr>
        <xdr:cNvPr id="1" name="Text Box 7"/>
        <xdr:cNvSpPr txBox="1">
          <a:spLocks noChangeArrowheads="1"/>
        </xdr:cNvSpPr>
      </xdr:nvSpPr>
      <xdr:spPr>
        <a:xfrm>
          <a:off x="5276850" y="3867150"/>
          <a:ext cx="3105150" cy="190500"/>
        </a:xfrm>
        <a:prstGeom prst="rect">
          <a:avLst/>
        </a:prstGeom>
        <a:solidFill>
          <a:srgbClr val="BF0334"/>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FFFF00"/>
              </a:solidFill>
              <a:latin typeface="Arial"/>
              <a:ea typeface="Arial"/>
              <a:cs typeface="Arial"/>
            </a:rPr>
            <a:t>Ta bort den som inte stämmer ovan!</a:t>
          </a:r>
        </a:p>
      </xdr:txBody>
    </xdr:sp>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800100</xdr:colOff>
      <xdr:row>7</xdr:row>
      <xdr:rowOff>95250</xdr:rowOff>
    </xdr:from>
    <xdr:to>
      <xdr:col>5</xdr:col>
      <xdr:colOff>9525</xdr:colOff>
      <xdr:row>8</xdr:row>
      <xdr:rowOff>95250</xdr:rowOff>
    </xdr:to>
    <xdr:sp>
      <xdr:nvSpPr>
        <xdr:cNvPr id="1" name="Text Box 3"/>
        <xdr:cNvSpPr txBox="1">
          <a:spLocks noChangeArrowheads="1"/>
        </xdr:cNvSpPr>
      </xdr:nvSpPr>
      <xdr:spPr>
        <a:xfrm>
          <a:off x="2543175" y="1085850"/>
          <a:ext cx="2314575" cy="95250"/>
        </a:xfrm>
        <a:prstGeom prst="rect">
          <a:avLst/>
        </a:prstGeom>
        <a:solidFill>
          <a:srgbClr val="BF0334"/>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FFFF00"/>
              </a:solidFill>
              <a:latin typeface="Arial"/>
              <a:ea typeface="Arial"/>
              <a:cs typeface="Arial"/>
            </a:rPr>
            <a:t>Dölj / ta bort den formulering som inte passar av dessa två !
</a:t>
          </a:r>
        </a:p>
      </xdr:txBody>
    </xdr:sp>
    <xdr:clientData fPrintsWithSheet="0"/>
  </xdr:twoCellAnchor>
  <xdr:twoCellAnchor>
    <xdr:from>
      <xdr:col>1</xdr:col>
      <xdr:colOff>800100</xdr:colOff>
      <xdr:row>26</xdr:row>
      <xdr:rowOff>142875</xdr:rowOff>
    </xdr:from>
    <xdr:to>
      <xdr:col>5</xdr:col>
      <xdr:colOff>9525</xdr:colOff>
      <xdr:row>27</xdr:row>
      <xdr:rowOff>152400</xdr:rowOff>
    </xdr:to>
    <xdr:sp>
      <xdr:nvSpPr>
        <xdr:cNvPr id="2" name="Text Box 4"/>
        <xdr:cNvSpPr txBox="1">
          <a:spLocks noChangeArrowheads="1"/>
        </xdr:cNvSpPr>
      </xdr:nvSpPr>
      <xdr:spPr>
        <a:xfrm>
          <a:off x="2543175" y="4467225"/>
          <a:ext cx="2314575" cy="200025"/>
        </a:xfrm>
        <a:prstGeom prst="rect">
          <a:avLst/>
        </a:prstGeom>
        <a:solidFill>
          <a:srgbClr val="BF0334"/>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FFFF00"/>
              </a:solidFill>
              <a:latin typeface="Arial"/>
              <a:ea typeface="Arial"/>
              <a:cs typeface="Arial"/>
            </a:rPr>
            <a:t>Dölj / ta bort den formulering som inte passar av dessa två !
</a:t>
          </a:r>
        </a:p>
      </xdr:txBody>
    </xdr:sp>
    <xdr:clientData fPrintsWithSheet="0"/>
  </xdr:twoCellAnchor>
  <xdr:twoCellAnchor>
    <xdr:from>
      <xdr:col>1</xdr:col>
      <xdr:colOff>800100</xdr:colOff>
      <xdr:row>42</xdr:row>
      <xdr:rowOff>38100</xdr:rowOff>
    </xdr:from>
    <xdr:to>
      <xdr:col>4</xdr:col>
      <xdr:colOff>762000</xdr:colOff>
      <xdr:row>43</xdr:row>
      <xdr:rowOff>38100</xdr:rowOff>
    </xdr:to>
    <xdr:sp>
      <xdr:nvSpPr>
        <xdr:cNvPr id="3" name="Text Box 5"/>
        <xdr:cNvSpPr txBox="1">
          <a:spLocks noChangeArrowheads="1"/>
        </xdr:cNvSpPr>
      </xdr:nvSpPr>
      <xdr:spPr>
        <a:xfrm>
          <a:off x="2543175" y="6800850"/>
          <a:ext cx="2305050" cy="38100"/>
        </a:xfrm>
        <a:prstGeom prst="rect">
          <a:avLst/>
        </a:prstGeom>
        <a:solidFill>
          <a:srgbClr val="BF0334"/>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FFFF00"/>
              </a:solidFill>
              <a:latin typeface="Arial"/>
              <a:ea typeface="Arial"/>
              <a:cs typeface="Arial"/>
            </a:rPr>
            <a:t>Dölj formuleringen om bolaget ej är moderbolag.</a:t>
          </a:r>
        </a:p>
      </xdr:txBody>
    </xdr:sp>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1990725</xdr:colOff>
      <xdr:row>106</xdr:row>
      <xdr:rowOff>19050</xdr:rowOff>
    </xdr:from>
    <xdr:to>
      <xdr:col>4</xdr:col>
      <xdr:colOff>228600</xdr:colOff>
      <xdr:row>108</xdr:row>
      <xdr:rowOff>0</xdr:rowOff>
    </xdr:to>
    <xdr:sp>
      <xdr:nvSpPr>
        <xdr:cNvPr id="1" name="Text Box 5"/>
        <xdr:cNvSpPr txBox="1">
          <a:spLocks noChangeArrowheads="1"/>
        </xdr:cNvSpPr>
      </xdr:nvSpPr>
      <xdr:spPr>
        <a:xfrm>
          <a:off x="1990725" y="11601450"/>
          <a:ext cx="1581150" cy="361950"/>
        </a:xfrm>
        <a:prstGeom prst="rect">
          <a:avLst/>
        </a:prstGeom>
        <a:solidFill>
          <a:srgbClr val="BF0334"/>
        </a:solidFill>
        <a:ln w="9525" cmpd="sng">
          <a:solidFill>
            <a:srgbClr val="000000"/>
          </a:solidFill>
          <a:headEnd type="none"/>
          <a:tailEnd type="none"/>
        </a:ln>
      </xdr:spPr>
      <xdr:txBody>
        <a:bodyPr vertOverflow="clip" wrap="square" lIns="27432" tIns="18288" rIns="0" bIns="0"/>
        <a:p>
          <a:pPr algn="l">
            <a:defRPr/>
          </a:pPr>
          <a:r>
            <a:rPr lang="en-US" cap="none" sz="1000" b="1" i="0" u="none" baseline="0">
              <a:solidFill>
                <a:srgbClr val="FFFF00"/>
              </a:solidFill>
              <a:latin typeface="Arial"/>
              <a:ea typeface="Arial"/>
              <a:cs typeface="Arial"/>
            </a:rPr>
            <a:t>Kom ihåg att fylla i informationen här till vänster !</a:t>
          </a:r>
        </a:p>
      </xdr:txBody>
    </xdr:sp>
    <xdr:clientData fPrintsWithSheet="0"/>
  </xdr:twoCellAnchor>
  <xdr:twoCellAnchor>
    <xdr:from>
      <xdr:col>0</xdr:col>
      <xdr:colOff>1638300</xdr:colOff>
      <xdr:row>19</xdr:row>
      <xdr:rowOff>180975</xdr:rowOff>
    </xdr:from>
    <xdr:to>
      <xdr:col>1</xdr:col>
      <xdr:colOff>504825</xdr:colOff>
      <xdr:row>20</xdr:row>
      <xdr:rowOff>0</xdr:rowOff>
    </xdr:to>
    <xdr:sp>
      <xdr:nvSpPr>
        <xdr:cNvPr id="2" name="Text Box 8"/>
        <xdr:cNvSpPr txBox="1">
          <a:spLocks noChangeArrowheads="1"/>
        </xdr:cNvSpPr>
      </xdr:nvSpPr>
      <xdr:spPr>
        <a:xfrm>
          <a:off x="1638300" y="3057525"/>
          <a:ext cx="990600" cy="19050"/>
        </a:xfrm>
        <a:prstGeom prst="rect">
          <a:avLst/>
        </a:prstGeom>
        <a:solidFill>
          <a:srgbClr val="CC0000"/>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FFFF00"/>
              </a:solidFill>
              <a:latin typeface="Arial"/>
              <a:ea typeface="Arial"/>
              <a:cs typeface="Arial"/>
            </a:rPr>
            <a:t>Fyll i enligt BR</a:t>
          </a:r>
        </a:p>
      </xdr:txBody>
    </xdr:sp>
    <xdr:clientData fPrintsWithSheet="0"/>
  </xdr:twoCellAnchor>
  <xdr:twoCellAnchor>
    <xdr:from>
      <xdr:col>2</xdr:col>
      <xdr:colOff>180975</xdr:colOff>
      <xdr:row>0</xdr:row>
      <xdr:rowOff>19050</xdr:rowOff>
    </xdr:from>
    <xdr:to>
      <xdr:col>4</xdr:col>
      <xdr:colOff>942975</xdr:colOff>
      <xdr:row>1</xdr:row>
      <xdr:rowOff>19050</xdr:rowOff>
    </xdr:to>
    <xdr:sp>
      <xdr:nvSpPr>
        <xdr:cNvPr id="3" name="Text Box 10"/>
        <xdr:cNvSpPr txBox="1">
          <a:spLocks noChangeArrowheads="1"/>
        </xdr:cNvSpPr>
      </xdr:nvSpPr>
      <xdr:spPr>
        <a:xfrm>
          <a:off x="2838450" y="19050"/>
          <a:ext cx="1447800" cy="190500"/>
        </a:xfrm>
        <a:prstGeom prst="rect">
          <a:avLst/>
        </a:prstGeom>
        <a:noFill/>
        <a:ln w="9525" cmpd="sng">
          <a:noFill/>
        </a:ln>
      </xdr:spPr>
      <xdr:txBody>
        <a:bodyPr vertOverflow="clip" wrap="square" lIns="0" tIns="22860" rIns="27432" bIns="0"/>
        <a:p>
          <a:pPr algn="r">
            <a:defRPr/>
          </a:pPr>
          <a:r>
            <a:rPr lang="en-US" cap="none" sz="1000" b="1" i="0" u="none" baseline="0">
              <a:solidFill>
                <a:srgbClr val="A6CAF0"/>
              </a:solidFill>
              <a:latin typeface="Arial"/>
              <a:ea typeface="Arial"/>
              <a:cs typeface="Arial"/>
            </a:rPr>
            <a:t>Hjälptext Sidbrytning</a:t>
          </a:r>
        </a:p>
      </xdr:txBody>
    </xdr:sp>
    <xdr:clientData fPrintsWithSheet="0"/>
  </xdr:twoCellAnchor>
  <xdr:twoCellAnchor>
    <xdr:from>
      <xdr:col>2</xdr:col>
      <xdr:colOff>180975</xdr:colOff>
      <xdr:row>1</xdr:row>
      <xdr:rowOff>19050</xdr:rowOff>
    </xdr:from>
    <xdr:to>
      <xdr:col>4</xdr:col>
      <xdr:colOff>942975</xdr:colOff>
      <xdr:row>2</xdr:row>
      <xdr:rowOff>38100</xdr:rowOff>
    </xdr:to>
    <xdr:sp>
      <xdr:nvSpPr>
        <xdr:cNvPr id="4" name="Text Box 11"/>
        <xdr:cNvSpPr txBox="1">
          <a:spLocks noChangeArrowheads="1"/>
        </xdr:cNvSpPr>
      </xdr:nvSpPr>
      <xdr:spPr>
        <a:xfrm>
          <a:off x="2838450" y="209550"/>
          <a:ext cx="1447800" cy="180975"/>
        </a:xfrm>
        <a:prstGeom prst="rect">
          <a:avLst/>
        </a:prstGeom>
        <a:noFill/>
        <a:ln w="9525" cmpd="sng">
          <a:noFill/>
        </a:ln>
      </xdr:spPr>
      <xdr:txBody>
        <a:bodyPr vertOverflow="clip" wrap="square" lIns="0" tIns="22860" rIns="27432" bIns="0"/>
        <a:p>
          <a:pPr algn="r">
            <a:defRPr/>
          </a:pPr>
          <a:r>
            <a:rPr lang="en-US" cap="none" sz="1000" b="1" i="0" u="none" baseline="0">
              <a:solidFill>
                <a:srgbClr val="DD9CB3"/>
              </a:solidFill>
              <a:latin typeface="Arial"/>
              <a:ea typeface="Arial"/>
              <a:cs typeface="Arial"/>
            </a:rPr>
            <a:t>Hjälptext Noter</a:t>
          </a:r>
        </a:p>
      </xdr:txBody>
    </xdr:sp>
    <xdr:clientData fPrint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1657350</xdr:colOff>
      <xdr:row>16</xdr:row>
      <xdr:rowOff>19050</xdr:rowOff>
    </xdr:from>
    <xdr:to>
      <xdr:col>4</xdr:col>
      <xdr:colOff>676275</xdr:colOff>
      <xdr:row>17</xdr:row>
      <xdr:rowOff>38100</xdr:rowOff>
    </xdr:to>
    <xdr:sp>
      <xdr:nvSpPr>
        <xdr:cNvPr id="1" name="Text Box 4"/>
        <xdr:cNvSpPr txBox="1">
          <a:spLocks noChangeArrowheads="1"/>
        </xdr:cNvSpPr>
      </xdr:nvSpPr>
      <xdr:spPr>
        <a:xfrm>
          <a:off x="1657350" y="3000375"/>
          <a:ext cx="4000500" cy="209550"/>
        </a:xfrm>
        <a:prstGeom prst="rect">
          <a:avLst/>
        </a:prstGeom>
        <a:solidFill>
          <a:srgbClr val="BF0334"/>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FFFF00"/>
              </a:solidFill>
              <a:latin typeface="Arial"/>
              <a:ea typeface="Arial"/>
              <a:cs typeface="Arial"/>
            </a:rPr>
            <a:t>Dölj de som inte används nedan !</a:t>
          </a:r>
        </a:p>
      </xdr:txBody>
    </xdr:sp>
    <xdr:clientData fPrintsWithSheet="0"/>
  </xdr:twoCellAnchor>
  <xdr:twoCellAnchor>
    <xdr:from>
      <xdr:col>0</xdr:col>
      <xdr:colOff>9525</xdr:colOff>
      <xdr:row>250</xdr:row>
      <xdr:rowOff>19050</xdr:rowOff>
    </xdr:from>
    <xdr:to>
      <xdr:col>2</xdr:col>
      <xdr:colOff>171450</xdr:colOff>
      <xdr:row>251</xdr:row>
      <xdr:rowOff>19050</xdr:rowOff>
    </xdr:to>
    <xdr:sp>
      <xdr:nvSpPr>
        <xdr:cNvPr id="2" name="Text Box 5"/>
        <xdr:cNvSpPr txBox="1">
          <a:spLocks noChangeArrowheads="1"/>
        </xdr:cNvSpPr>
      </xdr:nvSpPr>
      <xdr:spPr>
        <a:xfrm>
          <a:off x="9525" y="11134725"/>
          <a:ext cx="3505200" cy="190500"/>
        </a:xfrm>
        <a:prstGeom prst="rect">
          <a:avLst/>
        </a:prstGeom>
        <a:solidFill>
          <a:srgbClr val="BF0334"/>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FFFF00"/>
              </a:solidFill>
              <a:latin typeface="Arial"/>
              <a:ea typeface="Arial"/>
              <a:cs typeface="Arial"/>
            </a:rPr>
            <a:t>Dölj / ta bort de rader är tomma nedan !</a:t>
          </a:r>
        </a:p>
      </xdr:txBody>
    </xdr:sp>
    <xdr:clientData fPrintsWithSheet="0"/>
  </xdr:twoCellAnchor>
  <xdr:twoCellAnchor>
    <xdr:from>
      <xdr:col>0</xdr:col>
      <xdr:colOff>28575</xdr:colOff>
      <xdr:row>50</xdr:row>
      <xdr:rowOff>0</xdr:rowOff>
    </xdr:from>
    <xdr:to>
      <xdr:col>2</xdr:col>
      <xdr:colOff>809625</xdr:colOff>
      <xdr:row>51</xdr:row>
      <xdr:rowOff>38100</xdr:rowOff>
    </xdr:to>
    <xdr:sp>
      <xdr:nvSpPr>
        <xdr:cNvPr id="3" name="Text Box 6"/>
        <xdr:cNvSpPr txBox="1">
          <a:spLocks noChangeArrowheads="1"/>
        </xdr:cNvSpPr>
      </xdr:nvSpPr>
      <xdr:spPr>
        <a:xfrm>
          <a:off x="28575" y="4972050"/>
          <a:ext cx="4124325" cy="47625"/>
        </a:xfrm>
        <a:prstGeom prst="rect">
          <a:avLst/>
        </a:prstGeom>
        <a:solidFill>
          <a:srgbClr val="BF0334"/>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FFFF00"/>
              </a:solidFill>
              <a:latin typeface="Arial"/>
              <a:ea typeface="Arial"/>
              <a:cs typeface="Arial"/>
            </a:rPr>
            <a:t>Ovanstående stycke används för företag som bara är db.</a:t>
          </a:r>
        </a:p>
      </xdr:txBody>
    </xdr:sp>
    <xdr:clientData fPrintsWithSheet="0"/>
  </xdr:twoCellAnchor>
  <xdr:twoCellAnchor>
    <xdr:from>
      <xdr:col>0</xdr:col>
      <xdr:colOff>28575</xdr:colOff>
      <xdr:row>24</xdr:row>
      <xdr:rowOff>0</xdr:rowOff>
    </xdr:from>
    <xdr:to>
      <xdr:col>2</xdr:col>
      <xdr:colOff>809625</xdr:colOff>
      <xdr:row>24</xdr:row>
      <xdr:rowOff>0</xdr:rowOff>
    </xdr:to>
    <xdr:sp>
      <xdr:nvSpPr>
        <xdr:cNvPr id="4" name="Text Box 7"/>
        <xdr:cNvSpPr txBox="1">
          <a:spLocks noChangeArrowheads="1"/>
        </xdr:cNvSpPr>
      </xdr:nvSpPr>
      <xdr:spPr>
        <a:xfrm>
          <a:off x="28575" y="4048125"/>
          <a:ext cx="4124325" cy="0"/>
        </a:xfrm>
        <a:prstGeom prst="rect">
          <a:avLst/>
        </a:prstGeom>
        <a:solidFill>
          <a:srgbClr val="BF0334"/>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FFFF00"/>
              </a:solidFill>
              <a:latin typeface="Arial"/>
              <a:ea typeface="Arial"/>
              <a:cs typeface="Arial"/>
            </a:rPr>
            <a:t>Ovanstående stycke används för företag som är mb, men ej upprättar koncernredovisning för att det är en 10/24-koncern.</a:t>
          </a:r>
        </a:p>
      </xdr:txBody>
    </xdr:sp>
    <xdr:clientData fPrintsWithSheet="0"/>
  </xdr:twoCellAnchor>
  <xdr:twoCellAnchor>
    <xdr:from>
      <xdr:col>0</xdr:col>
      <xdr:colOff>38100</xdr:colOff>
      <xdr:row>24</xdr:row>
      <xdr:rowOff>0</xdr:rowOff>
    </xdr:from>
    <xdr:to>
      <xdr:col>2</xdr:col>
      <xdr:colOff>828675</xdr:colOff>
      <xdr:row>24</xdr:row>
      <xdr:rowOff>0</xdr:rowOff>
    </xdr:to>
    <xdr:sp>
      <xdr:nvSpPr>
        <xdr:cNvPr id="5" name="Text Box 8"/>
        <xdr:cNvSpPr txBox="1">
          <a:spLocks noChangeArrowheads="1"/>
        </xdr:cNvSpPr>
      </xdr:nvSpPr>
      <xdr:spPr>
        <a:xfrm>
          <a:off x="38100" y="4048125"/>
          <a:ext cx="4133850" cy="0"/>
        </a:xfrm>
        <a:prstGeom prst="rect">
          <a:avLst/>
        </a:prstGeom>
        <a:solidFill>
          <a:srgbClr val="BF0334"/>
        </a:solidFill>
        <a:ln w="9525" cmpd="sng">
          <a:solidFill>
            <a:srgbClr val="000000"/>
          </a:solidFill>
          <a:headEnd type="none"/>
          <a:tailEnd type="none"/>
        </a:ln>
      </xdr:spPr>
      <xdr:txBody>
        <a:bodyPr vertOverflow="clip" wrap="square" lIns="27432" tIns="18288" rIns="0" bIns="0"/>
        <a:p>
          <a:pPr algn="l">
            <a:defRPr/>
          </a:pPr>
          <a:r>
            <a:rPr lang="en-US" cap="none" sz="1000" b="1" i="0" u="none" baseline="0">
              <a:solidFill>
                <a:srgbClr val="FFFF00"/>
              </a:solidFill>
              <a:latin typeface="Arial"/>
              <a:ea typeface="Arial"/>
              <a:cs typeface="Arial"/>
            </a:rPr>
            <a:t>Ovanstående stycke används för företag som är mb och db. Observera att översta koncernbolags ÅR ska med till PRV!</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N849"/>
  <sheetViews>
    <sheetView showGridLines="0" zoomScale="85" zoomScaleNormal="85" zoomScalePageLayoutView="0" workbookViewId="0" topLeftCell="A1">
      <selection activeCell="C8" sqref="C8"/>
    </sheetView>
  </sheetViews>
  <sheetFormatPr defaultColWidth="0" defaultRowHeight="15" customHeight="1"/>
  <cols>
    <col min="1" max="1" width="2.7109375" style="260" customWidth="1"/>
    <col min="2" max="2" width="52.28125" style="290" customWidth="1"/>
    <col min="3" max="3" width="5.8515625" style="286" customWidth="1"/>
    <col min="4" max="4" width="6.7109375" style="287" customWidth="1"/>
    <col min="5" max="5" width="7.28125" style="287" customWidth="1"/>
    <col min="6" max="6" width="4.28125" style="287" customWidth="1"/>
    <col min="7" max="7" width="7.28125" style="287" customWidth="1"/>
    <col min="8" max="8" width="4.140625" style="287" customWidth="1"/>
    <col min="9" max="9" width="35.28125" style="291" customWidth="1"/>
    <col min="10" max="10" width="19.140625" style="292" hidden="1" customWidth="1"/>
    <col min="11" max="11" width="13.8515625" style="292" hidden="1" customWidth="1"/>
    <col min="12" max="12" width="14.28125" style="262" hidden="1" customWidth="1"/>
    <col min="13" max="13" width="11.00390625" style="261" hidden="1" customWidth="1"/>
    <col min="14" max="14" width="11.140625" style="261" hidden="1" customWidth="1"/>
    <col min="15" max="17" width="11.140625" style="263" hidden="1" customWidth="1"/>
    <col min="18" max="16384" width="9.140625" style="263" hidden="1" customWidth="1"/>
  </cols>
  <sheetData>
    <row r="1" spans="2:14" s="293" customFormat="1" ht="9" customHeight="1">
      <c r="B1" s="294"/>
      <c r="C1" s="295"/>
      <c r="D1" s="296"/>
      <c r="E1" s="296"/>
      <c r="F1" s="296" t="s">
        <v>8</v>
      </c>
      <c r="G1" s="296"/>
      <c r="H1" s="296"/>
      <c r="I1" s="296"/>
      <c r="J1" s="297"/>
      <c r="K1" s="297"/>
      <c r="M1" s="297"/>
      <c r="N1" s="297"/>
    </row>
    <row r="2" spans="2:14" s="293" customFormat="1" ht="18.75" customHeight="1">
      <c r="B2" s="298" t="s">
        <v>204</v>
      </c>
      <c r="C2" s="299" t="s">
        <v>0</v>
      </c>
      <c r="D2" s="296"/>
      <c r="E2" s="296"/>
      <c r="F2" s="296"/>
      <c r="G2" s="300"/>
      <c r="H2" s="296"/>
      <c r="I2" s="296"/>
      <c r="J2" s="296"/>
      <c r="K2" s="297"/>
      <c r="M2" s="297"/>
      <c r="N2" s="297"/>
    </row>
    <row r="3" spans="2:14" s="301" customFormat="1" ht="9" customHeight="1">
      <c r="B3" s="302"/>
      <c r="C3" s="303" t="s">
        <v>354</v>
      </c>
      <c r="D3" s="304"/>
      <c r="E3" s="304"/>
      <c r="F3" s="304"/>
      <c r="G3" s="304"/>
      <c r="H3" s="304"/>
      <c r="I3" s="304"/>
      <c r="J3" s="304"/>
      <c r="K3" s="305"/>
      <c r="M3" s="305"/>
      <c r="N3" s="305"/>
    </row>
    <row r="4" spans="1:14" s="259" customFormat="1" ht="18">
      <c r="A4" s="255"/>
      <c r="B4" s="306" t="s">
        <v>1</v>
      </c>
      <c r="C4" s="363" t="s">
        <v>359</v>
      </c>
      <c r="D4" s="356"/>
      <c r="E4" s="356"/>
      <c r="F4" s="356"/>
      <c r="G4" s="356"/>
      <c r="H4" s="356"/>
      <c r="I4" s="356"/>
      <c r="J4" s="256"/>
      <c r="K4" s="257"/>
      <c r="L4" s="258"/>
      <c r="M4" s="257"/>
      <c r="N4" s="257"/>
    </row>
    <row r="5" spans="2:11" ht="18">
      <c r="B5" s="307" t="s">
        <v>2</v>
      </c>
      <c r="C5" s="355" t="s">
        <v>360</v>
      </c>
      <c r="D5" s="356"/>
      <c r="E5" s="356"/>
      <c r="F5" s="356"/>
      <c r="G5" s="356"/>
      <c r="H5" s="356"/>
      <c r="I5" s="356"/>
      <c r="J5" s="256"/>
      <c r="K5" s="261"/>
    </row>
    <row r="6" spans="2:11" ht="15.75">
      <c r="B6" s="307" t="s">
        <v>3</v>
      </c>
      <c r="C6" s="308" t="s">
        <v>369</v>
      </c>
      <c r="D6" s="309"/>
      <c r="E6" s="310" t="s">
        <v>4</v>
      </c>
      <c r="F6" s="309"/>
      <c r="G6" s="310" t="s">
        <v>5</v>
      </c>
      <c r="H6" s="311"/>
      <c r="I6" s="254"/>
      <c r="J6" s="265"/>
      <c r="K6" s="261"/>
    </row>
    <row r="7" spans="2:11" ht="15.75">
      <c r="B7" s="307" t="s">
        <v>6</v>
      </c>
      <c r="C7" s="308" t="s">
        <v>369</v>
      </c>
      <c r="D7" s="309"/>
      <c r="E7" s="310" t="s">
        <v>269</v>
      </c>
      <c r="F7" s="309"/>
      <c r="G7" s="310" t="s">
        <v>269</v>
      </c>
      <c r="H7" s="309"/>
      <c r="I7" s="254"/>
      <c r="J7" s="265"/>
      <c r="K7" s="261"/>
    </row>
    <row r="8" spans="2:11" ht="15.75">
      <c r="B8" s="307" t="s">
        <v>7</v>
      </c>
      <c r="C8" s="308" t="s">
        <v>319</v>
      </c>
      <c r="D8" s="309"/>
      <c r="E8" s="310" t="s">
        <v>4</v>
      </c>
      <c r="F8" s="309"/>
      <c r="G8" s="310" t="s">
        <v>5</v>
      </c>
      <c r="H8" s="311"/>
      <c r="I8" s="254" t="s">
        <v>8</v>
      </c>
      <c r="J8" s="265"/>
      <c r="K8" s="261"/>
    </row>
    <row r="9" spans="2:11" ht="15.75">
      <c r="B9" s="307" t="s">
        <v>9</v>
      </c>
      <c r="C9" s="308" t="s">
        <v>319</v>
      </c>
      <c r="D9" s="309"/>
      <c r="E9" s="310" t="s">
        <v>269</v>
      </c>
      <c r="F9" s="309"/>
      <c r="G9" s="310" t="s">
        <v>269</v>
      </c>
      <c r="H9" s="309"/>
      <c r="I9" s="254"/>
      <c r="J9" s="265"/>
      <c r="K9" s="261"/>
    </row>
    <row r="10" spans="2:11" ht="15.75">
      <c r="B10" s="307" t="s">
        <v>10</v>
      </c>
      <c r="C10" s="364" t="s">
        <v>271</v>
      </c>
      <c r="D10" s="365"/>
      <c r="E10" s="365"/>
      <c r="F10" s="365"/>
      <c r="G10" s="365"/>
      <c r="H10" s="365"/>
      <c r="I10" s="365"/>
      <c r="J10" s="264"/>
      <c r="K10" s="261"/>
    </row>
    <row r="11" spans="2:11" ht="15" customHeight="1">
      <c r="B11" s="307" t="s">
        <v>11</v>
      </c>
      <c r="C11" s="355" t="s">
        <v>298</v>
      </c>
      <c r="D11" s="356"/>
      <c r="E11" s="356"/>
      <c r="F11" s="356"/>
      <c r="G11" s="356"/>
      <c r="H11" s="356"/>
      <c r="I11" s="356"/>
      <c r="J11" s="266"/>
      <c r="K11" s="261"/>
    </row>
    <row r="12" spans="2:11" ht="15" customHeight="1">
      <c r="B12" s="307" t="s">
        <v>12</v>
      </c>
      <c r="C12" s="361" t="s">
        <v>352</v>
      </c>
      <c r="D12" s="359"/>
      <c r="E12" s="359"/>
      <c r="F12" s="266"/>
      <c r="G12" s="266"/>
      <c r="H12" s="266"/>
      <c r="I12" s="266"/>
      <c r="J12" s="266"/>
      <c r="K12" s="261"/>
    </row>
    <row r="13" spans="2:11" ht="15" customHeight="1">
      <c r="B13" s="307" t="s">
        <v>13</v>
      </c>
      <c r="C13" s="361" t="s">
        <v>352</v>
      </c>
      <c r="D13" s="365"/>
      <c r="E13" s="365"/>
      <c r="F13" s="266"/>
      <c r="G13" s="359"/>
      <c r="H13" s="360"/>
      <c r="I13" s="360"/>
      <c r="J13" s="266"/>
      <c r="K13" s="261"/>
    </row>
    <row r="14" spans="2:11" ht="15" customHeight="1">
      <c r="B14" s="307" t="s">
        <v>211</v>
      </c>
      <c r="C14" s="361" t="s">
        <v>352</v>
      </c>
      <c r="D14" s="362"/>
      <c r="E14" s="362"/>
      <c r="F14" s="266"/>
      <c r="G14" s="313" t="s">
        <v>14</v>
      </c>
      <c r="H14" s="314"/>
      <c r="I14" s="266"/>
      <c r="J14" s="266"/>
      <c r="K14" s="261"/>
    </row>
    <row r="15" spans="2:11" ht="15" customHeight="1">
      <c r="B15" s="307" t="s">
        <v>15</v>
      </c>
      <c r="C15" s="308" t="s">
        <v>351</v>
      </c>
      <c r="D15" s="312"/>
      <c r="E15" s="312"/>
      <c r="F15" s="312"/>
      <c r="G15" s="315"/>
      <c r="H15" s="316"/>
      <c r="I15" s="316"/>
      <c r="J15" s="267"/>
      <c r="K15" s="261"/>
    </row>
    <row r="16" spans="2:11" ht="15" customHeight="1">
      <c r="B16" s="307" t="s">
        <v>16</v>
      </c>
      <c r="C16" s="308"/>
      <c r="D16" s="312"/>
      <c r="E16" s="312"/>
      <c r="F16" s="312"/>
      <c r="G16" s="315"/>
      <c r="H16" s="316"/>
      <c r="I16" s="316"/>
      <c r="J16" s="267"/>
      <c r="K16" s="261"/>
    </row>
    <row r="17" spans="2:11" ht="15" customHeight="1">
      <c r="B17" s="307" t="s">
        <v>17</v>
      </c>
      <c r="C17" s="308"/>
      <c r="D17" s="312"/>
      <c r="E17" s="312"/>
      <c r="F17" s="312"/>
      <c r="G17" s="315"/>
      <c r="H17" s="316"/>
      <c r="I17" s="316"/>
      <c r="J17" s="267"/>
      <c r="K17" s="261"/>
    </row>
    <row r="18" spans="2:11" ht="15" customHeight="1">
      <c r="B18" s="307" t="s">
        <v>18</v>
      </c>
      <c r="C18" s="308"/>
      <c r="D18" s="312"/>
      <c r="E18" s="312"/>
      <c r="F18" s="312"/>
      <c r="G18" s="315"/>
      <c r="H18" s="316"/>
      <c r="I18" s="316"/>
      <c r="J18" s="267"/>
      <c r="K18" s="261"/>
    </row>
    <row r="19" spans="2:11" ht="15" customHeight="1">
      <c r="B19" s="307" t="s">
        <v>19</v>
      </c>
      <c r="C19" s="308"/>
      <c r="D19" s="312"/>
      <c r="E19" s="312"/>
      <c r="F19" s="312"/>
      <c r="G19" s="315"/>
      <c r="H19" s="316"/>
      <c r="I19" s="316"/>
      <c r="J19" s="268"/>
      <c r="K19" s="261"/>
    </row>
    <row r="20" spans="2:11" ht="15" customHeight="1">
      <c r="B20" s="307" t="s">
        <v>165</v>
      </c>
      <c r="C20" s="355" t="s">
        <v>274</v>
      </c>
      <c r="D20" s="356"/>
      <c r="E20" s="356"/>
      <c r="F20" s="356"/>
      <c r="G20" s="357" t="s">
        <v>257</v>
      </c>
      <c r="H20" s="358"/>
      <c r="I20" s="358"/>
      <c r="J20" s="269"/>
      <c r="K20" s="261"/>
    </row>
    <row r="21" spans="2:14" s="260" customFormat="1" ht="15" customHeight="1">
      <c r="B21" s="270"/>
      <c r="C21" s="271"/>
      <c r="D21" s="271"/>
      <c r="E21" s="271"/>
      <c r="F21" s="271"/>
      <c r="G21" s="271"/>
      <c r="H21" s="271"/>
      <c r="I21" s="272"/>
      <c r="J21" s="273"/>
      <c r="K21" s="273"/>
      <c r="L21" s="272"/>
      <c r="M21" s="273"/>
      <c r="N21" s="273"/>
    </row>
    <row r="22" spans="2:14" s="260" customFormat="1" ht="15" customHeight="1">
      <c r="B22" s="274"/>
      <c r="C22" s="275"/>
      <c r="D22" s="275"/>
      <c r="E22" s="275"/>
      <c r="F22" s="275"/>
      <c r="G22" s="275"/>
      <c r="H22" s="275"/>
      <c r="I22" s="271"/>
      <c r="J22" s="273"/>
      <c r="K22" s="273"/>
      <c r="L22" s="272"/>
      <c r="M22" s="273"/>
      <c r="N22" s="273"/>
    </row>
    <row r="23" spans="2:14" s="260" customFormat="1" ht="15" customHeight="1">
      <c r="B23" s="276"/>
      <c r="C23" s="271"/>
      <c r="D23" s="271"/>
      <c r="E23" s="271"/>
      <c r="F23" s="271"/>
      <c r="G23" s="271"/>
      <c r="H23" s="271"/>
      <c r="I23" s="271"/>
      <c r="J23" s="273"/>
      <c r="K23" s="273"/>
      <c r="L23" s="272"/>
      <c r="M23" s="273"/>
      <c r="N23" s="273"/>
    </row>
    <row r="24" spans="2:14" s="260" customFormat="1" ht="15" customHeight="1">
      <c r="B24" s="270"/>
      <c r="C24" s="271"/>
      <c r="D24" s="271"/>
      <c r="E24" s="271"/>
      <c r="F24" s="271"/>
      <c r="G24" s="271"/>
      <c r="H24" s="271"/>
      <c r="I24" s="271"/>
      <c r="J24" s="273"/>
      <c r="K24" s="273"/>
      <c r="L24" s="272"/>
      <c r="M24" s="273"/>
      <c r="N24" s="273"/>
    </row>
    <row r="25" spans="2:14" s="260" customFormat="1" ht="15" customHeight="1">
      <c r="B25" s="270"/>
      <c r="C25" s="271"/>
      <c r="D25" s="271"/>
      <c r="E25" s="271"/>
      <c r="F25" s="271"/>
      <c r="G25" s="271"/>
      <c r="H25" s="271"/>
      <c r="I25" s="271"/>
      <c r="J25" s="273"/>
      <c r="K25" s="273"/>
      <c r="L25" s="272"/>
      <c r="M25" s="273"/>
      <c r="N25" s="273"/>
    </row>
    <row r="26" spans="2:14" s="260" customFormat="1" ht="15" customHeight="1">
      <c r="B26" s="270"/>
      <c r="C26" s="271"/>
      <c r="D26" s="271"/>
      <c r="E26" s="271"/>
      <c r="F26" s="271"/>
      <c r="G26" s="271"/>
      <c r="H26" s="271"/>
      <c r="I26" s="271"/>
      <c r="J26" s="273"/>
      <c r="K26" s="273"/>
      <c r="L26" s="272"/>
      <c r="M26" s="273"/>
      <c r="N26" s="273"/>
    </row>
    <row r="27" spans="2:14" s="260" customFormat="1" ht="15" customHeight="1">
      <c r="B27" s="270"/>
      <c r="C27" s="271"/>
      <c r="D27" s="271"/>
      <c r="E27" s="271"/>
      <c r="F27" s="271"/>
      <c r="G27" s="271"/>
      <c r="H27" s="271"/>
      <c r="I27" s="271"/>
      <c r="J27" s="273"/>
      <c r="K27" s="273"/>
      <c r="L27" s="272"/>
      <c r="M27" s="273"/>
      <c r="N27" s="273"/>
    </row>
    <row r="28" spans="2:14" s="260" customFormat="1" ht="15" customHeight="1">
      <c r="B28" s="270"/>
      <c r="C28" s="271"/>
      <c r="D28" s="271"/>
      <c r="E28" s="271"/>
      <c r="F28" s="271"/>
      <c r="G28" s="271"/>
      <c r="H28" s="271"/>
      <c r="I28" s="271"/>
      <c r="J28" s="273"/>
      <c r="K28" s="273"/>
      <c r="L28" s="272"/>
      <c r="M28" s="273"/>
      <c r="N28" s="273"/>
    </row>
    <row r="29" spans="2:14" s="260" customFormat="1" ht="15" customHeight="1">
      <c r="B29" s="270"/>
      <c r="C29" s="271"/>
      <c r="D29" s="271"/>
      <c r="E29" s="271"/>
      <c r="F29" s="271"/>
      <c r="G29" s="271"/>
      <c r="H29" s="271"/>
      <c r="I29" s="271"/>
      <c r="J29" s="273"/>
      <c r="K29" s="273"/>
      <c r="L29" s="272"/>
      <c r="M29" s="273"/>
      <c r="N29" s="273"/>
    </row>
    <row r="30" spans="2:14" s="260" customFormat="1" ht="15" customHeight="1">
      <c r="B30" s="270"/>
      <c r="C30" s="271"/>
      <c r="D30" s="271"/>
      <c r="E30" s="271"/>
      <c r="F30" s="271"/>
      <c r="G30" s="271"/>
      <c r="H30" s="271"/>
      <c r="I30" s="271"/>
      <c r="J30" s="273"/>
      <c r="K30" s="273"/>
      <c r="L30" s="272"/>
      <c r="M30" s="273"/>
      <c r="N30" s="273"/>
    </row>
    <row r="31" spans="2:14" s="260" customFormat="1" ht="15" customHeight="1">
      <c r="B31" s="274"/>
      <c r="C31" s="275"/>
      <c r="D31" s="275"/>
      <c r="E31" s="275"/>
      <c r="F31" s="275"/>
      <c r="G31" s="275"/>
      <c r="H31" s="275"/>
      <c r="I31" s="271"/>
      <c r="J31" s="273"/>
      <c r="K31" s="273"/>
      <c r="L31" s="272"/>
      <c r="M31" s="273"/>
      <c r="N31" s="273"/>
    </row>
    <row r="32" spans="2:14" s="260" customFormat="1" ht="15" customHeight="1">
      <c r="B32" s="274"/>
      <c r="C32" s="275"/>
      <c r="D32" s="275"/>
      <c r="E32" s="275"/>
      <c r="F32" s="275"/>
      <c r="G32" s="275"/>
      <c r="H32" s="275"/>
      <c r="I32" s="271"/>
      <c r="J32" s="273"/>
      <c r="K32" s="273"/>
      <c r="L32" s="272"/>
      <c r="M32" s="273"/>
      <c r="N32" s="273"/>
    </row>
    <row r="33" spans="2:14" s="260" customFormat="1" ht="15" customHeight="1">
      <c r="B33" s="277"/>
      <c r="C33" s="275"/>
      <c r="D33" s="275"/>
      <c r="E33" s="275"/>
      <c r="F33" s="275"/>
      <c r="G33" s="275"/>
      <c r="H33" s="275"/>
      <c r="I33" s="271"/>
      <c r="J33" s="273"/>
      <c r="K33" s="273"/>
      <c r="L33" s="272"/>
      <c r="M33" s="273"/>
      <c r="N33" s="273"/>
    </row>
    <row r="34" spans="2:14" s="260" customFormat="1" ht="15" customHeight="1">
      <c r="B34" s="276"/>
      <c r="C34" s="271"/>
      <c r="D34" s="271"/>
      <c r="E34" s="271"/>
      <c r="F34" s="271"/>
      <c r="G34" s="271"/>
      <c r="H34" s="271"/>
      <c r="I34" s="271"/>
      <c r="J34" s="273"/>
      <c r="K34" s="273"/>
      <c r="L34" s="272"/>
      <c r="M34" s="273"/>
      <c r="N34" s="273"/>
    </row>
    <row r="35" spans="2:14" s="260" customFormat="1" ht="15" customHeight="1">
      <c r="B35" s="270"/>
      <c r="C35" s="271"/>
      <c r="D35" s="271"/>
      <c r="E35" s="271"/>
      <c r="F35" s="271"/>
      <c r="G35" s="271"/>
      <c r="H35" s="271"/>
      <c r="I35" s="271"/>
      <c r="J35" s="273"/>
      <c r="K35" s="273"/>
      <c r="L35" s="272"/>
      <c r="M35" s="273"/>
      <c r="N35" s="273"/>
    </row>
    <row r="36" spans="2:14" s="260" customFormat="1" ht="15" customHeight="1">
      <c r="B36" s="270"/>
      <c r="C36" s="271"/>
      <c r="D36" s="271"/>
      <c r="E36" s="271"/>
      <c r="F36" s="271"/>
      <c r="G36" s="271"/>
      <c r="H36" s="271"/>
      <c r="I36" s="271"/>
      <c r="J36" s="273"/>
      <c r="K36" s="273"/>
      <c r="L36" s="272"/>
      <c r="M36" s="273"/>
      <c r="N36" s="273"/>
    </row>
    <row r="37" spans="2:14" s="260" customFormat="1" ht="15" customHeight="1">
      <c r="B37" s="270"/>
      <c r="C37" s="271"/>
      <c r="D37" s="271"/>
      <c r="E37" s="271"/>
      <c r="F37" s="271"/>
      <c r="G37" s="271"/>
      <c r="H37" s="271"/>
      <c r="I37" s="271"/>
      <c r="J37" s="273"/>
      <c r="K37" s="273"/>
      <c r="L37" s="272"/>
      <c r="M37" s="273"/>
      <c r="N37" s="273"/>
    </row>
    <row r="38" spans="2:14" s="260" customFormat="1" ht="15" customHeight="1">
      <c r="B38" s="274"/>
      <c r="C38" s="275"/>
      <c r="D38" s="275"/>
      <c r="E38" s="275"/>
      <c r="F38" s="275"/>
      <c r="G38" s="275"/>
      <c r="H38" s="275"/>
      <c r="I38" s="271"/>
      <c r="J38" s="273"/>
      <c r="K38" s="273"/>
      <c r="L38" s="272"/>
      <c r="M38" s="273"/>
      <c r="N38" s="273"/>
    </row>
    <row r="39" spans="2:14" s="260" customFormat="1" ht="15" customHeight="1">
      <c r="B39" s="276"/>
      <c r="C39" s="271"/>
      <c r="D39" s="271"/>
      <c r="E39" s="271"/>
      <c r="F39" s="271"/>
      <c r="G39" s="271"/>
      <c r="H39" s="271"/>
      <c r="I39" s="271"/>
      <c r="J39" s="273"/>
      <c r="K39" s="273"/>
      <c r="L39" s="272"/>
      <c r="M39" s="273"/>
      <c r="N39" s="273"/>
    </row>
    <row r="40" spans="2:14" s="260" customFormat="1" ht="15" customHeight="1">
      <c r="B40" s="270"/>
      <c r="C40" s="271"/>
      <c r="D40" s="271"/>
      <c r="E40" s="271"/>
      <c r="F40" s="271"/>
      <c r="G40" s="271"/>
      <c r="H40" s="271"/>
      <c r="I40" s="271"/>
      <c r="J40" s="273"/>
      <c r="K40" s="273"/>
      <c r="L40" s="272"/>
      <c r="M40" s="273"/>
      <c r="N40" s="273"/>
    </row>
    <row r="41" spans="2:14" s="260" customFormat="1" ht="15" customHeight="1">
      <c r="B41" s="270"/>
      <c r="C41" s="271"/>
      <c r="D41" s="271"/>
      <c r="E41" s="271"/>
      <c r="F41" s="271"/>
      <c r="G41" s="271"/>
      <c r="H41" s="271"/>
      <c r="I41" s="271"/>
      <c r="J41" s="273"/>
      <c r="K41" s="273"/>
      <c r="L41" s="272"/>
      <c r="M41" s="273"/>
      <c r="N41" s="273"/>
    </row>
    <row r="42" spans="2:14" s="260" customFormat="1" ht="15" customHeight="1">
      <c r="B42" s="270"/>
      <c r="C42" s="271"/>
      <c r="D42" s="271"/>
      <c r="E42" s="271"/>
      <c r="F42" s="271"/>
      <c r="G42" s="271"/>
      <c r="H42" s="271"/>
      <c r="I42" s="271"/>
      <c r="J42" s="273"/>
      <c r="K42" s="273"/>
      <c r="L42" s="272"/>
      <c r="M42" s="273"/>
      <c r="N42" s="273"/>
    </row>
    <row r="43" spans="2:14" s="260" customFormat="1" ht="15" customHeight="1">
      <c r="B43" s="270"/>
      <c r="C43" s="271"/>
      <c r="D43" s="271"/>
      <c r="E43" s="271"/>
      <c r="F43" s="271"/>
      <c r="G43" s="271"/>
      <c r="H43" s="271"/>
      <c r="I43" s="271"/>
      <c r="J43" s="273"/>
      <c r="K43" s="273"/>
      <c r="L43" s="272"/>
      <c r="M43" s="273"/>
      <c r="N43" s="273"/>
    </row>
    <row r="44" spans="2:14" s="260" customFormat="1" ht="15" customHeight="1">
      <c r="B44" s="270"/>
      <c r="C44" s="271"/>
      <c r="D44" s="271"/>
      <c r="E44" s="271"/>
      <c r="F44" s="271"/>
      <c r="G44" s="271"/>
      <c r="H44" s="271"/>
      <c r="I44" s="271"/>
      <c r="J44" s="273"/>
      <c r="K44" s="273"/>
      <c r="L44" s="272"/>
      <c r="M44" s="273"/>
      <c r="N44" s="273"/>
    </row>
    <row r="45" spans="2:14" s="260" customFormat="1" ht="15" customHeight="1">
      <c r="B45" s="274"/>
      <c r="C45" s="275"/>
      <c r="D45" s="275"/>
      <c r="E45" s="275"/>
      <c r="F45" s="275"/>
      <c r="G45" s="275"/>
      <c r="H45" s="275"/>
      <c r="I45" s="271"/>
      <c r="J45" s="273"/>
      <c r="K45" s="273"/>
      <c r="L45" s="272"/>
      <c r="M45" s="273"/>
      <c r="N45" s="273"/>
    </row>
    <row r="46" spans="2:14" s="260" customFormat="1" ht="15" customHeight="1">
      <c r="B46" s="274"/>
      <c r="C46" s="275"/>
      <c r="D46" s="275"/>
      <c r="E46" s="275"/>
      <c r="F46" s="275"/>
      <c r="G46" s="275"/>
      <c r="H46" s="275"/>
      <c r="I46" s="271"/>
      <c r="J46" s="273"/>
      <c r="K46" s="273"/>
      <c r="L46" s="272"/>
      <c r="M46" s="273"/>
      <c r="N46" s="273"/>
    </row>
    <row r="47" spans="2:14" s="260" customFormat="1" ht="15" customHeight="1">
      <c r="B47" s="277"/>
      <c r="C47" s="275"/>
      <c r="D47" s="275"/>
      <c r="E47" s="275"/>
      <c r="F47" s="275"/>
      <c r="G47" s="275"/>
      <c r="H47" s="275"/>
      <c r="I47" s="271"/>
      <c r="J47" s="273"/>
      <c r="K47" s="273"/>
      <c r="L47" s="272"/>
      <c r="M47" s="273"/>
      <c r="N47" s="273"/>
    </row>
    <row r="48" spans="2:14" s="260" customFormat="1" ht="15" customHeight="1">
      <c r="B48" s="276"/>
      <c r="C48" s="271"/>
      <c r="D48" s="271"/>
      <c r="E48" s="271"/>
      <c r="F48" s="271"/>
      <c r="G48" s="271"/>
      <c r="H48" s="271"/>
      <c r="I48" s="271"/>
      <c r="J48" s="273"/>
      <c r="K48" s="273"/>
      <c r="L48" s="272"/>
      <c r="M48" s="273"/>
      <c r="N48" s="273"/>
    </row>
    <row r="49" spans="2:14" s="260" customFormat="1" ht="15" customHeight="1">
      <c r="B49" s="270"/>
      <c r="C49" s="271"/>
      <c r="D49" s="271"/>
      <c r="E49" s="271"/>
      <c r="F49" s="271"/>
      <c r="G49" s="271"/>
      <c r="H49" s="271"/>
      <c r="I49" s="271"/>
      <c r="J49" s="273"/>
      <c r="K49" s="273"/>
      <c r="L49" s="272"/>
      <c r="M49" s="273"/>
      <c r="N49" s="273"/>
    </row>
    <row r="50" spans="2:14" s="260" customFormat="1" ht="15" customHeight="1">
      <c r="B50" s="270"/>
      <c r="C50" s="271"/>
      <c r="D50" s="271"/>
      <c r="E50" s="271"/>
      <c r="F50" s="271"/>
      <c r="G50" s="271"/>
      <c r="H50" s="271"/>
      <c r="I50" s="271"/>
      <c r="J50" s="273"/>
      <c r="K50" s="273"/>
      <c r="L50" s="272"/>
      <c r="M50" s="273"/>
      <c r="N50" s="273"/>
    </row>
    <row r="51" spans="2:14" s="260" customFormat="1" ht="15" customHeight="1">
      <c r="B51" s="276"/>
      <c r="C51" s="271"/>
      <c r="D51" s="271"/>
      <c r="E51" s="271"/>
      <c r="F51" s="271"/>
      <c r="G51" s="271"/>
      <c r="H51" s="271"/>
      <c r="I51" s="271"/>
      <c r="J51" s="273"/>
      <c r="K51" s="273"/>
      <c r="L51" s="272"/>
      <c r="M51" s="273"/>
      <c r="N51" s="273"/>
    </row>
    <row r="52" spans="2:14" s="260" customFormat="1" ht="15" customHeight="1">
      <c r="B52" s="278"/>
      <c r="C52" s="275"/>
      <c r="D52" s="275"/>
      <c r="E52" s="275"/>
      <c r="F52" s="275"/>
      <c r="G52" s="275"/>
      <c r="H52" s="275"/>
      <c r="I52" s="271"/>
      <c r="J52" s="273"/>
      <c r="K52" s="273"/>
      <c r="L52" s="272"/>
      <c r="M52" s="273"/>
      <c r="N52" s="273"/>
    </row>
    <row r="53" spans="2:14" s="260" customFormat="1" ht="15" customHeight="1">
      <c r="B53" s="276"/>
      <c r="C53" s="279"/>
      <c r="D53" s="271"/>
      <c r="E53" s="271"/>
      <c r="F53" s="271"/>
      <c r="G53" s="271"/>
      <c r="H53" s="271"/>
      <c r="I53" s="271"/>
      <c r="J53" s="273"/>
      <c r="K53" s="273"/>
      <c r="L53" s="272"/>
      <c r="M53" s="273"/>
      <c r="N53" s="273"/>
    </row>
    <row r="54" spans="2:14" s="260" customFormat="1" ht="15" customHeight="1">
      <c r="B54" s="278"/>
      <c r="C54" s="279"/>
      <c r="D54" s="279"/>
      <c r="E54" s="279"/>
      <c r="F54" s="279"/>
      <c r="G54" s="279"/>
      <c r="H54" s="279"/>
      <c r="I54" s="279"/>
      <c r="J54" s="273"/>
      <c r="K54" s="273"/>
      <c r="L54" s="272"/>
      <c r="M54" s="273"/>
      <c r="N54" s="273"/>
    </row>
    <row r="55" spans="2:14" s="260" customFormat="1" ht="15" customHeight="1">
      <c r="B55" s="270"/>
      <c r="C55" s="271"/>
      <c r="D55" s="271"/>
      <c r="E55" s="271"/>
      <c r="F55" s="271"/>
      <c r="G55" s="271"/>
      <c r="H55" s="271"/>
      <c r="I55" s="279"/>
      <c r="J55" s="273"/>
      <c r="K55" s="273"/>
      <c r="L55" s="272"/>
      <c r="M55" s="273"/>
      <c r="N55" s="273"/>
    </row>
    <row r="56" spans="2:14" s="260" customFormat="1" ht="15" customHeight="1">
      <c r="B56" s="270"/>
      <c r="C56" s="271"/>
      <c r="D56" s="271"/>
      <c r="E56" s="271"/>
      <c r="F56" s="271"/>
      <c r="G56" s="271"/>
      <c r="H56" s="271"/>
      <c r="I56" s="279"/>
      <c r="J56" s="272"/>
      <c r="K56" s="272"/>
      <c r="L56" s="272"/>
      <c r="M56" s="273"/>
      <c r="N56" s="273"/>
    </row>
    <row r="57" spans="2:14" s="260" customFormat="1" ht="15" customHeight="1">
      <c r="B57" s="270"/>
      <c r="C57" s="271"/>
      <c r="D57" s="271"/>
      <c r="E57" s="271"/>
      <c r="F57" s="271"/>
      <c r="G57" s="271"/>
      <c r="H57" s="271"/>
      <c r="I57" s="279"/>
      <c r="J57" s="272"/>
      <c r="K57" s="272"/>
      <c r="L57" s="272"/>
      <c r="M57" s="273"/>
      <c r="N57" s="273"/>
    </row>
    <row r="58" spans="2:14" s="260" customFormat="1" ht="15" customHeight="1">
      <c r="B58" s="270"/>
      <c r="C58" s="271"/>
      <c r="D58" s="271"/>
      <c r="E58" s="271"/>
      <c r="F58" s="271"/>
      <c r="G58" s="271"/>
      <c r="H58" s="271"/>
      <c r="I58" s="279"/>
      <c r="J58" s="272"/>
      <c r="K58" s="272"/>
      <c r="L58" s="272"/>
      <c r="M58" s="273"/>
      <c r="N58" s="273"/>
    </row>
    <row r="59" spans="2:14" s="260" customFormat="1" ht="15" customHeight="1">
      <c r="B59" s="270"/>
      <c r="C59" s="271"/>
      <c r="D59" s="271"/>
      <c r="E59" s="271"/>
      <c r="F59" s="271"/>
      <c r="G59" s="271"/>
      <c r="H59" s="271"/>
      <c r="I59" s="279"/>
      <c r="J59" s="272"/>
      <c r="K59" s="272"/>
      <c r="L59" s="272"/>
      <c r="M59" s="273"/>
      <c r="N59" s="273"/>
    </row>
    <row r="60" spans="2:14" s="260" customFormat="1" ht="15" customHeight="1">
      <c r="B60" s="270"/>
      <c r="C60" s="271"/>
      <c r="D60" s="271"/>
      <c r="E60" s="271"/>
      <c r="F60" s="271"/>
      <c r="G60" s="271"/>
      <c r="H60" s="271"/>
      <c r="I60" s="279"/>
      <c r="J60" s="272"/>
      <c r="K60" s="272"/>
      <c r="L60" s="272"/>
      <c r="M60" s="273"/>
      <c r="N60" s="273"/>
    </row>
    <row r="61" spans="2:14" s="260" customFormat="1" ht="15" customHeight="1">
      <c r="B61" s="270"/>
      <c r="C61" s="271"/>
      <c r="D61" s="271"/>
      <c r="E61" s="271"/>
      <c r="F61" s="271"/>
      <c r="G61" s="271"/>
      <c r="H61" s="271"/>
      <c r="I61" s="279"/>
      <c r="J61" s="272"/>
      <c r="K61" s="272"/>
      <c r="L61" s="272"/>
      <c r="M61" s="273"/>
      <c r="N61" s="273"/>
    </row>
    <row r="62" spans="2:14" s="260" customFormat="1" ht="15" customHeight="1">
      <c r="B62" s="270"/>
      <c r="C62" s="271"/>
      <c r="D62" s="271"/>
      <c r="E62" s="271"/>
      <c r="F62" s="271"/>
      <c r="G62" s="271"/>
      <c r="H62" s="271"/>
      <c r="I62" s="279"/>
      <c r="J62" s="272"/>
      <c r="K62" s="272"/>
      <c r="L62" s="272"/>
      <c r="M62" s="273"/>
      <c r="N62" s="273"/>
    </row>
    <row r="63" spans="2:14" s="260" customFormat="1" ht="15" customHeight="1">
      <c r="B63" s="270"/>
      <c r="C63" s="271"/>
      <c r="D63" s="271"/>
      <c r="E63" s="271"/>
      <c r="F63" s="271"/>
      <c r="G63" s="271"/>
      <c r="H63" s="271"/>
      <c r="I63" s="279"/>
      <c r="J63" s="272"/>
      <c r="K63" s="272"/>
      <c r="L63" s="272"/>
      <c r="M63" s="273"/>
      <c r="N63" s="273"/>
    </row>
    <row r="64" spans="2:14" s="260" customFormat="1" ht="15" customHeight="1">
      <c r="B64" s="270"/>
      <c r="C64" s="271"/>
      <c r="D64" s="271"/>
      <c r="E64" s="271"/>
      <c r="F64" s="271"/>
      <c r="G64" s="271"/>
      <c r="H64" s="271"/>
      <c r="I64" s="279"/>
      <c r="J64" s="272"/>
      <c r="K64" s="272"/>
      <c r="L64" s="272"/>
      <c r="M64" s="273"/>
      <c r="N64" s="273"/>
    </row>
    <row r="65" spans="2:14" s="260" customFormat="1" ht="15" customHeight="1">
      <c r="B65" s="270"/>
      <c r="C65" s="271"/>
      <c r="D65" s="271"/>
      <c r="E65" s="271"/>
      <c r="F65" s="271"/>
      <c r="G65" s="271"/>
      <c r="H65" s="271"/>
      <c r="I65" s="279"/>
      <c r="J65" s="272"/>
      <c r="K65" s="272"/>
      <c r="L65" s="272"/>
      <c r="M65" s="273"/>
      <c r="N65" s="273"/>
    </row>
    <row r="66" spans="1:14" s="285" customFormat="1" ht="15" customHeight="1">
      <c r="A66" s="260"/>
      <c r="B66" s="280"/>
      <c r="C66" s="281"/>
      <c r="D66" s="281"/>
      <c r="E66" s="281"/>
      <c r="F66" s="281"/>
      <c r="G66" s="281"/>
      <c r="H66" s="281"/>
      <c r="I66" s="282"/>
      <c r="J66" s="283"/>
      <c r="K66" s="283"/>
      <c r="L66" s="283"/>
      <c r="M66" s="284"/>
      <c r="N66" s="284"/>
    </row>
    <row r="67" spans="2:11" ht="15" customHeight="1">
      <c r="B67" s="286"/>
      <c r="C67" s="287"/>
      <c r="I67" s="288"/>
      <c r="J67" s="262"/>
      <c r="K67" s="262"/>
    </row>
    <row r="68" spans="2:11" ht="15" customHeight="1">
      <c r="B68" s="286"/>
      <c r="C68" s="287"/>
      <c r="I68" s="288"/>
      <c r="J68" s="262"/>
      <c r="K68" s="262"/>
    </row>
    <row r="69" spans="2:11" ht="15" customHeight="1">
      <c r="B69" s="286"/>
      <c r="C69" s="287"/>
      <c r="I69" s="288"/>
      <c r="J69" s="262"/>
      <c r="K69" s="262"/>
    </row>
    <row r="70" spans="2:11" ht="15" customHeight="1">
      <c r="B70" s="286"/>
      <c r="C70" s="287"/>
      <c r="I70" s="288"/>
      <c r="J70" s="262"/>
      <c r="K70" s="262"/>
    </row>
    <row r="71" spans="2:11" ht="15" customHeight="1">
      <c r="B71" s="286"/>
      <c r="C71" s="287"/>
      <c r="I71" s="287"/>
      <c r="J71" s="262"/>
      <c r="K71" s="262"/>
    </row>
    <row r="72" spans="2:11" ht="15" customHeight="1">
      <c r="B72" s="286"/>
      <c r="C72" s="287"/>
      <c r="I72" s="287"/>
      <c r="J72" s="262"/>
      <c r="K72" s="262"/>
    </row>
    <row r="73" spans="2:11" ht="15" customHeight="1">
      <c r="B73" s="286"/>
      <c r="C73" s="287"/>
      <c r="I73" s="287"/>
      <c r="J73" s="262"/>
      <c r="K73" s="262"/>
    </row>
    <row r="74" spans="2:11" ht="15" customHeight="1">
      <c r="B74" s="286"/>
      <c r="C74" s="287"/>
      <c r="I74" s="287"/>
      <c r="J74" s="262"/>
      <c r="K74" s="262"/>
    </row>
    <row r="75" spans="2:11" ht="15" customHeight="1">
      <c r="B75" s="286"/>
      <c r="C75" s="287"/>
      <c r="I75" s="287"/>
      <c r="J75" s="262"/>
      <c r="K75" s="262"/>
    </row>
    <row r="76" spans="2:11" ht="15" customHeight="1">
      <c r="B76" s="286"/>
      <c r="C76" s="287"/>
      <c r="I76" s="287"/>
      <c r="J76" s="261"/>
      <c r="K76" s="261"/>
    </row>
    <row r="77" spans="2:11" ht="15" customHeight="1">
      <c r="B77" s="286"/>
      <c r="C77" s="287"/>
      <c r="I77" s="287"/>
      <c r="J77" s="261"/>
      <c r="K77" s="261"/>
    </row>
    <row r="78" spans="2:11" ht="15" customHeight="1">
      <c r="B78" s="286"/>
      <c r="C78" s="287"/>
      <c r="I78" s="287"/>
      <c r="J78" s="261"/>
      <c r="K78" s="261"/>
    </row>
    <row r="79" spans="2:11" ht="15" customHeight="1">
      <c r="B79" s="289"/>
      <c r="C79" s="288"/>
      <c r="D79" s="288"/>
      <c r="E79" s="288"/>
      <c r="F79" s="288"/>
      <c r="G79" s="288"/>
      <c r="H79" s="288"/>
      <c r="I79" s="288"/>
      <c r="J79" s="261"/>
      <c r="K79" s="261"/>
    </row>
    <row r="80" spans="2:11" ht="15" customHeight="1">
      <c r="B80" s="289"/>
      <c r="C80" s="288"/>
      <c r="D80" s="288"/>
      <c r="E80" s="288"/>
      <c r="F80" s="288"/>
      <c r="G80" s="288"/>
      <c r="H80" s="288"/>
      <c r="I80" s="288"/>
      <c r="J80" s="261"/>
      <c r="K80" s="261"/>
    </row>
    <row r="81" spans="2:11" ht="15" customHeight="1">
      <c r="B81" s="289"/>
      <c r="C81" s="288"/>
      <c r="D81" s="288"/>
      <c r="E81" s="288"/>
      <c r="F81" s="288"/>
      <c r="G81" s="288"/>
      <c r="H81" s="288"/>
      <c r="I81" s="288"/>
      <c r="J81" s="261"/>
      <c r="K81" s="261"/>
    </row>
    <row r="82" spans="2:11" ht="15" customHeight="1">
      <c r="B82" s="289"/>
      <c r="C82" s="288"/>
      <c r="I82" s="287"/>
      <c r="J82" s="261"/>
      <c r="K82" s="261"/>
    </row>
    <row r="83" spans="2:11" ht="15" customHeight="1">
      <c r="B83" s="289"/>
      <c r="C83" s="288"/>
      <c r="I83" s="287"/>
      <c r="J83" s="261"/>
      <c r="K83" s="261"/>
    </row>
    <row r="84" spans="2:11" ht="15" customHeight="1">
      <c r="B84" s="289"/>
      <c r="C84" s="288"/>
      <c r="I84" s="287"/>
      <c r="J84" s="261"/>
      <c r="K84" s="261"/>
    </row>
    <row r="85" spans="2:11" ht="15" customHeight="1">
      <c r="B85" s="289"/>
      <c r="C85" s="288"/>
      <c r="I85" s="287"/>
      <c r="J85" s="261"/>
      <c r="K85" s="261"/>
    </row>
    <row r="86" spans="2:11" ht="15" customHeight="1">
      <c r="B86" s="289"/>
      <c r="C86" s="288"/>
      <c r="I86" s="287"/>
      <c r="J86" s="261"/>
      <c r="K86" s="261"/>
    </row>
    <row r="87" spans="2:11" ht="15" customHeight="1">
      <c r="B87" s="289"/>
      <c r="C87" s="288"/>
      <c r="I87" s="287"/>
      <c r="J87" s="261"/>
      <c r="K87" s="261"/>
    </row>
    <row r="88" spans="2:11" ht="15" customHeight="1">
      <c r="B88" s="289"/>
      <c r="C88" s="288"/>
      <c r="I88" s="287"/>
      <c r="J88" s="261"/>
      <c r="K88" s="261"/>
    </row>
    <row r="89" spans="2:11" ht="15" customHeight="1">
      <c r="B89" s="289"/>
      <c r="C89" s="288"/>
      <c r="I89" s="287"/>
      <c r="J89" s="261"/>
      <c r="K89" s="261"/>
    </row>
    <row r="90" spans="2:11" ht="15" customHeight="1">
      <c r="B90" s="289"/>
      <c r="C90" s="288"/>
      <c r="I90" s="287"/>
      <c r="J90" s="261"/>
      <c r="K90" s="261"/>
    </row>
    <row r="91" spans="2:11" ht="15" customHeight="1">
      <c r="B91" s="289"/>
      <c r="C91" s="288"/>
      <c r="I91" s="287"/>
      <c r="J91" s="261"/>
      <c r="K91" s="261"/>
    </row>
    <row r="92" spans="2:11" ht="15" customHeight="1">
      <c r="B92" s="289"/>
      <c r="C92" s="288"/>
      <c r="I92" s="287"/>
      <c r="J92" s="261"/>
      <c r="K92" s="261"/>
    </row>
    <row r="93" spans="2:11" ht="15" customHeight="1">
      <c r="B93" s="289"/>
      <c r="C93" s="288"/>
      <c r="I93" s="287"/>
      <c r="J93" s="261"/>
      <c r="K93" s="261"/>
    </row>
    <row r="94" spans="2:11" ht="15" customHeight="1">
      <c r="B94" s="289"/>
      <c r="C94" s="288"/>
      <c r="I94" s="287"/>
      <c r="J94" s="261"/>
      <c r="K94" s="261"/>
    </row>
    <row r="95" spans="2:11" ht="15" customHeight="1">
      <c r="B95" s="289"/>
      <c r="C95" s="288"/>
      <c r="I95" s="287"/>
      <c r="J95" s="261"/>
      <c r="K95" s="261"/>
    </row>
    <row r="96" spans="2:11" ht="15" customHeight="1">
      <c r="B96" s="289"/>
      <c r="C96" s="288"/>
      <c r="I96" s="287"/>
      <c r="J96" s="261"/>
      <c r="K96" s="261"/>
    </row>
    <row r="97" spans="2:11" ht="15" customHeight="1">
      <c r="B97" s="289"/>
      <c r="C97" s="288"/>
      <c r="I97" s="287"/>
      <c r="J97" s="261"/>
      <c r="K97" s="261"/>
    </row>
    <row r="98" spans="2:11" ht="15" customHeight="1">
      <c r="B98" s="289"/>
      <c r="C98" s="288"/>
      <c r="I98" s="287"/>
      <c r="J98" s="261"/>
      <c r="K98" s="261"/>
    </row>
    <row r="99" spans="2:11" ht="15" customHeight="1">
      <c r="B99" s="289"/>
      <c r="C99" s="288"/>
      <c r="I99" s="287"/>
      <c r="J99" s="261"/>
      <c r="K99" s="261"/>
    </row>
    <row r="100" spans="2:11" ht="15" customHeight="1">
      <c r="B100" s="289"/>
      <c r="C100" s="288"/>
      <c r="I100" s="287"/>
      <c r="J100" s="261"/>
      <c r="K100" s="261"/>
    </row>
    <row r="101" spans="2:11" ht="15" customHeight="1">
      <c r="B101" s="289"/>
      <c r="C101" s="288"/>
      <c r="I101" s="287"/>
      <c r="J101" s="261"/>
      <c r="K101" s="261"/>
    </row>
    <row r="102" spans="2:11" ht="15" customHeight="1">
      <c r="B102" s="289"/>
      <c r="C102" s="288"/>
      <c r="I102" s="287"/>
      <c r="J102" s="261"/>
      <c r="K102" s="261"/>
    </row>
    <row r="103" spans="2:11" ht="15" customHeight="1">
      <c r="B103" s="289"/>
      <c r="C103" s="288"/>
      <c r="I103" s="287"/>
      <c r="J103" s="261"/>
      <c r="K103" s="261"/>
    </row>
    <row r="104" spans="2:11" ht="15" customHeight="1">
      <c r="B104" s="289"/>
      <c r="C104" s="288"/>
      <c r="I104" s="287"/>
      <c r="J104" s="261"/>
      <c r="K104" s="261"/>
    </row>
    <row r="105" spans="2:11" ht="15" customHeight="1">
      <c r="B105" s="289"/>
      <c r="C105" s="288"/>
      <c r="I105" s="287"/>
      <c r="J105" s="261"/>
      <c r="K105" s="261"/>
    </row>
    <row r="106" spans="2:11" ht="15" customHeight="1">
      <c r="B106" s="289"/>
      <c r="C106" s="288"/>
      <c r="I106" s="287"/>
      <c r="J106" s="261"/>
      <c r="K106" s="261"/>
    </row>
    <row r="107" spans="2:11" ht="15" customHeight="1">
      <c r="B107" s="289"/>
      <c r="C107" s="288"/>
      <c r="I107" s="287"/>
      <c r="J107" s="261"/>
      <c r="K107" s="261"/>
    </row>
    <row r="108" spans="2:11" ht="15" customHeight="1">
      <c r="B108" s="289"/>
      <c r="C108" s="288"/>
      <c r="I108" s="287"/>
      <c r="J108" s="261"/>
      <c r="K108" s="261"/>
    </row>
    <row r="109" spans="1:14" s="262" customFormat="1" ht="15" customHeight="1">
      <c r="A109" s="272"/>
      <c r="B109" s="289"/>
      <c r="C109" s="288"/>
      <c r="D109" s="287"/>
      <c r="E109" s="287"/>
      <c r="F109" s="287"/>
      <c r="G109" s="287"/>
      <c r="H109" s="287"/>
      <c r="I109" s="287"/>
      <c r="J109" s="261"/>
      <c r="K109" s="261"/>
      <c r="M109" s="261"/>
      <c r="N109" s="261"/>
    </row>
    <row r="110" spans="1:14" s="262" customFormat="1" ht="15" customHeight="1">
      <c r="A110" s="272"/>
      <c r="B110" s="289"/>
      <c r="C110" s="288"/>
      <c r="D110" s="287"/>
      <c r="E110" s="287"/>
      <c r="F110" s="287"/>
      <c r="G110" s="287"/>
      <c r="H110" s="287"/>
      <c r="I110" s="287"/>
      <c r="J110" s="261"/>
      <c r="K110" s="261"/>
      <c r="M110" s="261"/>
      <c r="N110" s="261"/>
    </row>
    <row r="111" spans="1:14" s="262" customFormat="1" ht="15" customHeight="1">
      <c r="A111" s="272"/>
      <c r="B111" s="289"/>
      <c r="C111" s="288"/>
      <c r="D111" s="287"/>
      <c r="E111" s="287"/>
      <c r="F111" s="287"/>
      <c r="G111" s="287"/>
      <c r="H111" s="287"/>
      <c r="I111" s="287"/>
      <c r="J111" s="261"/>
      <c r="K111" s="261"/>
      <c r="M111" s="261"/>
      <c r="N111" s="261"/>
    </row>
    <row r="112" spans="1:14" s="262" customFormat="1" ht="15" customHeight="1">
      <c r="A112" s="272"/>
      <c r="B112" s="289"/>
      <c r="C112" s="288"/>
      <c r="D112" s="287"/>
      <c r="E112" s="287"/>
      <c r="F112" s="287"/>
      <c r="G112" s="287"/>
      <c r="H112" s="287"/>
      <c r="I112" s="287"/>
      <c r="J112" s="261"/>
      <c r="K112" s="261"/>
      <c r="M112" s="261"/>
      <c r="N112" s="261"/>
    </row>
    <row r="113" spans="1:14" s="262" customFormat="1" ht="15" customHeight="1">
      <c r="A113" s="272"/>
      <c r="B113" s="289"/>
      <c r="C113" s="288"/>
      <c r="D113" s="287"/>
      <c r="E113" s="287"/>
      <c r="F113" s="287"/>
      <c r="G113" s="287"/>
      <c r="H113" s="287"/>
      <c r="I113" s="287"/>
      <c r="J113" s="261"/>
      <c r="K113" s="261"/>
      <c r="M113" s="261"/>
      <c r="N113" s="261"/>
    </row>
    <row r="114" spans="1:14" s="262" customFormat="1" ht="15" customHeight="1">
      <c r="A114" s="272"/>
      <c r="B114" s="289"/>
      <c r="C114" s="288"/>
      <c r="D114" s="287"/>
      <c r="E114" s="287"/>
      <c r="F114" s="287"/>
      <c r="G114" s="287"/>
      <c r="H114" s="287"/>
      <c r="I114" s="287"/>
      <c r="J114" s="261"/>
      <c r="K114" s="261"/>
      <c r="M114" s="261"/>
      <c r="N114" s="261"/>
    </row>
    <row r="115" spans="1:14" s="262" customFormat="1" ht="15" customHeight="1">
      <c r="A115" s="272"/>
      <c r="B115" s="289"/>
      <c r="C115" s="288"/>
      <c r="D115" s="287"/>
      <c r="E115" s="287"/>
      <c r="F115" s="287"/>
      <c r="G115" s="287"/>
      <c r="H115" s="287"/>
      <c r="I115" s="287"/>
      <c r="J115" s="261"/>
      <c r="K115" s="261"/>
      <c r="M115" s="261"/>
      <c r="N115" s="261"/>
    </row>
    <row r="116" spans="1:14" s="262" customFormat="1" ht="15" customHeight="1">
      <c r="A116" s="272"/>
      <c r="B116" s="289"/>
      <c r="C116" s="288"/>
      <c r="D116" s="287"/>
      <c r="E116" s="287"/>
      <c r="F116" s="287"/>
      <c r="G116" s="287"/>
      <c r="H116" s="287"/>
      <c r="I116" s="287"/>
      <c r="J116" s="261"/>
      <c r="K116" s="261"/>
      <c r="M116" s="261"/>
      <c r="N116" s="261"/>
    </row>
    <row r="117" spans="1:14" s="262" customFormat="1" ht="15" customHeight="1">
      <c r="A117" s="272"/>
      <c r="B117" s="289"/>
      <c r="C117" s="288"/>
      <c r="D117" s="287"/>
      <c r="E117" s="287"/>
      <c r="F117" s="287"/>
      <c r="G117" s="287"/>
      <c r="H117" s="287"/>
      <c r="I117" s="287"/>
      <c r="J117" s="261"/>
      <c r="K117" s="261"/>
      <c r="M117" s="261"/>
      <c r="N117" s="261"/>
    </row>
    <row r="118" spans="1:14" s="262" customFormat="1" ht="15" customHeight="1">
      <c r="A118" s="272"/>
      <c r="B118" s="289"/>
      <c r="C118" s="288"/>
      <c r="D118" s="287"/>
      <c r="E118" s="287"/>
      <c r="F118" s="287"/>
      <c r="G118" s="287"/>
      <c r="H118" s="287"/>
      <c r="I118" s="287"/>
      <c r="J118" s="261"/>
      <c r="K118" s="261"/>
      <c r="M118" s="261"/>
      <c r="N118" s="261"/>
    </row>
    <row r="119" spans="1:14" s="262" customFormat="1" ht="15" customHeight="1">
      <c r="A119" s="272"/>
      <c r="B119" s="289"/>
      <c r="C119" s="288"/>
      <c r="D119" s="287"/>
      <c r="E119" s="287"/>
      <c r="F119" s="287"/>
      <c r="G119" s="287"/>
      <c r="H119" s="287"/>
      <c r="I119" s="287"/>
      <c r="J119" s="261"/>
      <c r="K119" s="261"/>
      <c r="M119" s="261"/>
      <c r="N119" s="261"/>
    </row>
    <row r="120" spans="1:14" s="262" customFormat="1" ht="15" customHeight="1">
      <c r="A120" s="272"/>
      <c r="B120" s="289"/>
      <c r="C120" s="288"/>
      <c r="D120" s="287"/>
      <c r="E120" s="287"/>
      <c r="F120" s="287"/>
      <c r="G120" s="287"/>
      <c r="H120" s="287"/>
      <c r="I120" s="287"/>
      <c r="J120" s="261"/>
      <c r="K120" s="261"/>
      <c r="M120" s="261"/>
      <c r="N120" s="261"/>
    </row>
    <row r="121" spans="1:14" s="262" customFormat="1" ht="15" customHeight="1">
      <c r="A121" s="272"/>
      <c r="B121" s="289"/>
      <c r="C121" s="288"/>
      <c r="D121" s="287"/>
      <c r="E121" s="287"/>
      <c r="F121" s="287"/>
      <c r="G121" s="287"/>
      <c r="H121" s="287"/>
      <c r="I121" s="287"/>
      <c r="J121" s="261"/>
      <c r="K121" s="261"/>
      <c r="M121" s="261"/>
      <c r="N121" s="261"/>
    </row>
    <row r="122" spans="1:14" s="262" customFormat="1" ht="15" customHeight="1">
      <c r="A122" s="272"/>
      <c r="B122" s="289"/>
      <c r="C122" s="288"/>
      <c r="D122" s="287"/>
      <c r="E122" s="287"/>
      <c r="F122" s="287"/>
      <c r="G122" s="287"/>
      <c r="H122" s="287"/>
      <c r="I122" s="287"/>
      <c r="J122" s="261"/>
      <c r="K122" s="261"/>
      <c r="M122" s="261"/>
      <c r="N122" s="261"/>
    </row>
    <row r="123" spans="1:14" s="262" customFormat="1" ht="15" customHeight="1">
      <c r="A123" s="272"/>
      <c r="B123" s="289"/>
      <c r="C123" s="288"/>
      <c r="D123" s="287"/>
      <c r="E123" s="287"/>
      <c r="F123" s="287"/>
      <c r="G123" s="287"/>
      <c r="H123" s="287"/>
      <c r="I123" s="287"/>
      <c r="J123" s="261"/>
      <c r="K123" s="261"/>
      <c r="M123" s="261"/>
      <c r="N123" s="261"/>
    </row>
    <row r="124" spans="1:14" s="262" customFormat="1" ht="15" customHeight="1">
      <c r="A124" s="272"/>
      <c r="B124" s="289"/>
      <c r="C124" s="288"/>
      <c r="D124" s="287"/>
      <c r="E124" s="287"/>
      <c r="F124" s="287"/>
      <c r="G124" s="287"/>
      <c r="H124" s="287"/>
      <c r="I124" s="287"/>
      <c r="J124" s="261"/>
      <c r="K124" s="261"/>
      <c r="M124" s="261"/>
      <c r="N124" s="261"/>
    </row>
    <row r="125" spans="1:14" s="262" customFormat="1" ht="15" customHeight="1">
      <c r="A125" s="272"/>
      <c r="B125" s="289"/>
      <c r="C125" s="288"/>
      <c r="D125" s="287"/>
      <c r="E125" s="287"/>
      <c r="F125" s="287"/>
      <c r="G125" s="287"/>
      <c r="H125" s="287"/>
      <c r="I125" s="287"/>
      <c r="J125" s="261"/>
      <c r="K125" s="261"/>
      <c r="M125" s="261"/>
      <c r="N125" s="261"/>
    </row>
    <row r="126" spans="1:14" s="262" customFormat="1" ht="15" customHeight="1">
      <c r="A126" s="272"/>
      <c r="B126" s="289"/>
      <c r="C126" s="288"/>
      <c r="D126" s="287"/>
      <c r="E126" s="287"/>
      <c r="F126" s="287"/>
      <c r="G126" s="287"/>
      <c r="H126" s="287"/>
      <c r="I126" s="287"/>
      <c r="J126" s="261"/>
      <c r="K126" s="261"/>
      <c r="M126" s="261"/>
      <c r="N126" s="261"/>
    </row>
    <row r="127" spans="1:14" s="262" customFormat="1" ht="15" customHeight="1">
      <c r="A127" s="272"/>
      <c r="B127" s="289"/>
      <c r="C127" s="288"/>
      <c r="D127" s="287"/>
      <c r="E127" s="287"/>
      <c r="F127" s="287"/>
      <c r="G127" s="287"/>
      <c r="H127" s="287"/>
      <c r="I127" s="287"/>
      <c r="J127" s="261"/>
      <c r="K127" s="261"/>
      <c r="M127" s="261"/>
      <c r="N127" s="261"/>
    </row>
    <row r="128" spans="1:14" s="262" customFormat="1" ht="15" customHeight="1">
      <c r="A128" s="272"/>
      <c r="B128" s="289"/>
      <c r="C128" s="288"/>
      <c r="D128" s="287"/>
      <c r="E128" s="287"/>
      <c r="F128" s="287"/>
      <c r="G128" s="287"/>
      <c r="H128" s="287"/>
      <c r="I128" s="287"/>
      <c r="J128" s="261"/>
      <c r="K128" s="261"/>
      <c r="M128" s="261"/>
      <c r="N128" s="261"/>
    </row>
    <row r="129" spans="1:14" s="262" customFormat="1" ht="15" customHeight="1">
      <c r="A129" s="272"/>
      <c r="B129" s="289"/>
      <c r="C129" s="288"/>
      <c r="D129" s="287"/>
      <c r="E129" s="287"/>
      <c r="F129" s="287"/>
      <c r="G129" s="287"/>
      <c r="H129" s="287"/>
      <c r="I129" s="287"/>
      <c r="J129" s="261"/>
      <c r="K129" s="261"/>
      <c r="M129" s="261"/>
      <c r="N129" s="261"/>
    </row>
    <row r="130" spans="1:14" s="262" customFormat="1" ht="15" customHeight="1">
      <c r="A130" s="272"/>
      <c r="B130" s="289"/>
      <c r="C130" s="288"/>
      <c r="D130" s="287"/>
      <c r="E130" s="287"/>
      <c r="F130" s="287"/>
      <c r="G130" s="287"/>
      <c r="H130" s="287"/>
      <c r="I130" s="287"/>
      <c r="J130" s="261"/>
      <c r="K130" s="261"/>
      <c r="M130" s="261"/>
      <c r="N130" s="261"/>
    </row>
    <row r="131" spans="1:14" s="262" customFormat="1" ht="15" customHeight="1">
      <c r="A131" s="272"/>
      <c r="B131" s="289"/>
      <c r="C131" s="288"/>
      <c r="D131" s="287"/>
      <c r="E131" s="287"/>
      <c r="F131" s="287"/>
      <c r="G131" s="287"/>
      <c r="H131" s="287"/>
      <c r="I131" s="287"/>
      <c r="J131" s="261"/>
      <c r="K131" s="261"/>
      <c r="M131" s="261"/>
      <c r="N131" s="261"/>
    </row>
    <row r="132" spans="1:14" s="262" customFormat="1" ht="15" customHeight="1">
      <c r="A132" s="272"/>
      <c r="B132" s="289"/>
      <c r="C132" s="288"/>
      <c r="D132" s="287"/>
      <c r="E132" s="287"/>
      <c r="F132" s="287"/>
      <c r="G132" s="287"/>
      <c r="H132" s="287"/>
      <c r="I132" s="287"/>
      <c r="J132" s="261"/>
      <c r="K132" s="261"/>
      <c r="M132" s="261"/>
      <c r="N132" s="261"/>
    </row>
    <row r="133" spans="1:14" s="262" customFormat="1" ht="15" customHeight="1">
      <c r="A133" s="272"/>
      <c r="B133" s="289"/>
      <c r="C133" s="288"/>
      <c r="D133" s="287"/>
      <c r="E133" s="287"/>
      <c r="F133" s="287"/>
      <c r="G133" s="287"/>
      <c r="H133" s="287"/>
      <c r="I133" s="287"/>
      <c r="J133" s="261"/>
      <c r="K133" s="261"/>
      <c r="M133" s="261"/>
      <c r="N133" s="261"/>
    </row>
    <row r="134" spans="1:14" s="262" customFormat="1" ht="15" customHeight="1">
      <c r="A134" s="272"/>
      <c r="B134" s="289"/>
      <c r="C134" s="288"/>
      <c r="D134" s="287"/>
      <c r="E134" s="287"/>
      <c r="F134" s="287"/>
      <c r="G134" s="287"/>
      <c r="H134" s="287"/>
      <c r="I134" s="287"/>
      <c r="J134" s="261"/>
      <c r="K134" s="261"/>
      <c r="M134" s="261"/>
      <c r="N134" s="261"/>
    </row>
    <row r="135" spans="1:14" s="262" customFormat="1" ht="15" customHeight="1">
      <c r="A135" s="272"/>
      <c r="B135" s="289"/>
      <c r="C135" s="288"/>
      <c r="D135" s="287"/>
      <c r="E135" s="287"/>
      <c r="F135" s="287"/>
      <c r="G135" s="287"/>
      <c r="H135" s="287"/>
      <c r="I135" s="287"/>
      <c r="J135" s="261"/>
      <c r="K135" s="261"/>
      <c r="M135" s="261"/>
      <c r="N135" s="261"/>
    </row>
    <row r="136" spans="1:14" s="262" customFormat="1" ht="15" customHeight="1">
      <c r="A136" s="272"/>
      <c r="B136" s="289"/>
      <c r="C136" s="288"/>
      <c r="D136" s="287"/>
      <c r="E136" s="287"/>
      <c r="F136" s="287"/>
      <c r="G136" s="287"/>
      <c r="H136" s="287"/>
      <c r="I136" s="287"/>
      <c r="J136" s="261"/>
      <c r="K136" s="261"/>
      <c r="M136" s="261"/>
      <c r="N136" s="261"/>
    </row>
    <row r="137" spans="1:14" s="262" customFormat="1" ht="15" customHeight="1">
      <c r="A137" s="272"/>
      <c r="B137" s="289"/>
      <c r="C137" s="288"/>
      <c r="D137" s="287"/>
      <c r="E137" s="287"/>
      <c r="F137" s="287"/>
      <c r="G137" s="287"/>
      <c r="H137" s="287"/>
      <c r="I137" s="287"/>
      <c r="J137" s="261"/>
      <c r="K137" s="261"/>
      <c r="M137" s="261"/>
      <c r="N137" s="261"/>
    </row>
    <row r="138" spans="1:14" s="262" customFormat="1" ht="15" customHeight="1">
      <c r="A138" s="272"/>
      <c r="B138" s="289"/>
      <c r="C138" s="288"/>
      <c r="D138" s="287"/>
      <c r="E138" s="287"/>
      <c r="F138" s="287"/>
      <c r="G138" s="287"/>
      <c r="H138" s="287"/>
      <c r="I138" s="287"/>
      <c r="J138" s="261"/>
      <c r="K138" s="261"/>
      <c r="M138" s="261"/>
      <c r="N138" s="261"/>
    </row>
    <row r="139" spans="1:14" s="262" customFormat="1" ht="15" customHeight="1">
      <c r="A139" s="272"/>
      <c r="B139" s="289"/>
      <c r="C139" s="288"/>
      <c r="D139" s="287"/>
      <c r="E139" s="287"/>
      <c r="F139" s="287"/>
      <c r="G139" s="287"/>
      <c r="H139" s="287"/>
      <c r="I139" s="287"/>
      <c r="J139" s="261"/>
      <c r="K139" s="261"/>
      <c r="M139" s="261"/>
      <c r="N139" s="261"/>
    </row>
    <row r="140" spans="1:14" s="262" customFormat="1" ht="15" customHeight="1">
      <c r="A140" s="272"/>
      <c r="B140" s="289"/>
      <c r="C140" s="288"/>
      <c r="D140" s="287"/>
      <c r="E140" s="287"/>
      <c r="F140" s="287"/>
      <c r="G140" s="287"/>
      <c r="H140" s="287"/>
      <c r="I140" s="287"/>
      <c r="J140" s="261"/>
      <c r="K140" s="261"/>
      <c r="M140" s="261"/>
      <c r="N140" s="261"/>
    </row>
    <row r="141" spans="1:14" s="262" customFormat="1" ht="15" customHeight="1">
      <c r="A141" s="272"/>
      <c r="B141" s="289"/>
      <c r="C141" s="288"/>
      <c r="D141" s="287"/>
      <c r="E141" s="287"/>
      <c r="F141" s="287"/>
      <c r="G141" s="287"/>
      <c r="H141" s="287"/>
      <c r="I141" s="287"/>
      <c r="J141" s="261"/>
      <c r="K141" s="261"/>
      <c r="M141" s="261"/>
      <c r="N141" s="261"/>
    </row>
    <row r="142" spans="1:14" s="262" customFormat="1" ht="15" customHeight="1">
      <c r="A142" s="272"/>
      <c r="B142" s="289"/>
      <c r="C142" s="288"/>
      <c r="D142" s="287"/>
      <c r="E142" s="287"/>
      <c r="F142" s="287"/>
      <c r="G142" s="287"/>
      <c r="H142" s="287"/>
      <c r="I142" s="287"/>
      <c r="J142" s="261"/>
      <c r="K142" s="261"/>
      <c r="M142" s="261"/>
      <c r="N142" s="261"/>
    </row>
    <row r="143" spans="1:14" s="262" customFormat="1" ht="15" customHeight="1">
      <c r="A143" s="272"/>
      <c r="B143" s="289"/>
      <c r="C143" s="288"/>
      <c r="D143" s="287"/>
      <c r="E143" s="287"/>
      <c r="F143" s="287"/>
      <c r="G143" s="287"/>
      <c r="H143" s="287"/>
      <c r="I143" s="287"/>
      <c r="J143" s="261"/>
      <c r="K143" s="261"/>
      <c r="M143" s="261"/>
      <c r="N143" s="261"/>
    </row>
    <row r="144" spans="1:14" s="262" customFormat="1" ht="15" customHeight="1">
      <c r="A144" s="272"/>
      <c r="B144" s="289"/>
      <c r="C144" s="288"/>
      <c r="D144" s="287"/>
      <c r="E144" s="287"/>
      <c r="F144" s="287"/>
      <c r="G144" s="287"/>
      <c r="H144" s="287"/>
      <c r="I144" s="287"/>
      <c r="J144" s="261"/>
      <c r="K144" s="261"/>
      <c r="M144" s="261"/>
      <c r="N144" s="261"/>
    </row>
    <row r="145" spans="1:14" s="262" customFormat="1" ht="15" customHeight="1">
      <c r="A145" s="272"/>
      <c r="B145" s="289"/>
      <c r="C145" s="288"/>
      <c r="D145" s="287"/>
      <c r="E145" s="287"/>
      <c r="F145" s="287"/>
      <c r="G145" s="287"/>
      <c r="H145" s="287"/>
      <c r="I145" s="287"/>
      <c r="J145" s="261"/>
      <c r="K145" s="261"/>
      <c r="M145" s="261"/>
      <c r="N145" s="261"/>
    </row>
    <row r="146" spans="1:14" s="262" customFormat="1" ht="15" customHeight="1">
      <c r="A146" s="272"/>
      <c r="B146" s="289"/>
      <c r="C146" s="288"/>
      <c r="D146" s="287"/>
      <c r="E146" s="287"/>
      <c r="F146" s="287"/>
      <c r="G146" s="287"/>
      <c r="H146" s="287"/>
      <c r="I146" s="287"/>
      <c r="J146" s="261"/>
      <c r="K146" s="261"/>
      <c r="M146" s="261"/>
      <c r="N146" s="261"/>
    </row>
    <row r="147" spans="1:14" s="262" customFormat="1" ht="15" customHeight="1">
      <c r="A147" s="272"/>
      <c r="B147" s="289"/>
      <c r="C147" s="288"/>
      <c r="D147" s="287"/>
      <c r="E147" s="287"/>
      <c r="F147" s="287"/>
      <c r="G147" s="287"/>
      <c r="H147" s="287"/>
      <c r="I147" s="287"/>
      <c r="J147" s="261"/>
      <c r="K147" s="261"/>
      <c r="M147" s="261"/>
      <c r="N147" s="261"/>
    </row>
    <row r="148" spans="1:14" s="262" customFormat="1" ht="15" customHeight="1">
      <c r="A148" s="272"/>
      <c r="B148" s="289"/>
      <c r="C148" s="288"/>
      <c r="D148" s="287"/>
      <c r="E148" s="287"/>
      <c r="F148" s="287"/>
      <c r="G148" s="287"/>
      <c r="H148" s="287"/>
      <c r="I148" s="287"/>
      <c r="J148" s="261"/>
      <c r="K148" s="261"/>
      <c r="M148" s="261"/>
      <c r="N148" s="261"/>
    </row>
    <row r="149" spans="1:14" s="262" customFormat="1" ht="15" customHeight="1">
      <c r="A149" s="272"/>
      <c r="B149" s="289"/>
      <c r="C149" s="288"/>
      <c r="D149" s="287"/>
      <c r="E149" s="287"/>
      <c r="F149" s="287"/>
      <c r="G149" s="287"/>
      <c r="H149" s="287"/>
      <c r="I149" s="287"/>
      <c r="J149" s="261"/>
      <c r="K149" s="261"/>
      <c r="M149" s="261"/>
      <c r="N149" s="261"/>
    </row>
    <row r="150" spans="1:14" s="262" customFormat="1" ht="15" customHeight="1">
      <c r="A150" s="272"/>
      <c r="B150" s="289"/>
      <c r="C150" s="288"/>
      <c r="D150" s="287"/>
      <c r="E150" s="287"/>
      <c r="F150" s="287"/>
      <c r="G150" s="287"/>
      <c r="H150" s="287"/>
      <c r="I150" s="287"/>
      <c r="J150" s="261"/>
      <c r="K150" s="261"/>
      <c r="M150" s="261"/>
      <c r="N150" s="261"/>
    </row>
    <row r="151" spans="1:14" s="262" customFormat="1" ht="15" customHeight="1">
      <c r="A151" s="272"/>
      <c r="B151" s="289"/>
      <c r="C151" s="288"/>
      <c r="D151" s="287"/>
      <c r="E151" s="287"/>
      <c r="F151" s="287"/>
      <c r="G151" s="287"/>
      <c r="H151" s="287"/>
      <c r="I151" s="287"/>
      <c r="J151" s="261"/>
      <c r="K151" s="261"/>
      <c r="M151" s="261"/>
      <c r="N151" s="261"/>
    </row>
    <row r="152" spans="1:14" s="262" customFormat="1" ht="15" customHeight="1">
      <c r="A152" s="272"/>
      <c r="B152" s="289"/>
      <c r="C152" s="288"/>
      <c r="D152" s="287"/>
      <c r="E152" s="287"/>
      <c r="F152" s="287"/>
      <c r="G152" s="287"/>
      <c r="H152" s="287"/>
      <c r="I152" s="287"/>
      <c r="J152" s="261"/>
      <c r="K152" s="261"/>
      <c r="M152" s="261"/>
      <c r="N152" s="261"/>
    </row>
    <row r="153" spans="1:14" s="262" customFormat="1" ht="15" customHeight="1">
      <c r="A153" s="272"/>
      <c r="B153" s="289"/>
      <c r="C153" s="288"/>
      <c r="D153" s="287"/>
      <c r="E153" s="287"/>
      <c r="F153" s="287"/>
      <c r="G153" s="287"/>
      <c r="H153" s="287"/>
      <c r="I153" s="287"/>
      <c r="J153" s="261"/>
      <c r="K153" s="261"/>
      <c r="M153" s="261"/>
      <c r="N153" s="261"/>
    </row>
    <row r="154" spans="1:14" s="262" customFormat="1" ht="15" customHeight="1">
      <c r="A154" s="272"/>
      <c r="B154" s="289"/>
      <c r="C154" s="288"/>
      <c r="D154" s="287"/>
      <c r="E154" s="287"/>
      <c r="F154" s="287"/>
      <c r="G154" s="287"/>
      <c r="H154" s="287"/>
      <c r="I154" s="287"/>
      <c r="J154" s="261"/>
      <c r="K154" s="261"/>
      <c r="M154" s="261"/>
      <c r="N154" s="261"/>
    </row>
    <row r="155" spans="1:14" s="262" customFormat="1" ht="15" customHeight="1">
      <c r="A155" s="272"/>
      <c r="B155" s="289"/>
      <c r="C155" s="288"/>
      <c r="D155" s="287"/>
      <c r="E155" s="287"/>
      <c r="F155" s="287"/>
      <c r="G155" s="287"/>
      <c r="H155" s="287"/>
      <c r="I155" s="287"/>
      <c r="J155" s="261"/>
      <c r="K155" s="261"/>
      <c r="M155" s="261"/>
      <c r="N155" s="261"/>
    </row>
    <row r="156" spans="1:14" s="262" customFormat="1" ht="15" customHeight="1">
      <c r="A156" s="272"/>
      <c r="B156" s="289"/>
      <c r="C156" s="288"/>
      <c r="D156" s="287"/>
      <c r="E156" s="287"/>
      <c r="F156" s="287"/>
      <c r="G156" s="287"/>
      <c r="H156" s="287"/>
      <c r="I156" s="287"/>
      <c r="J156" s="261"/>
      <c r="K156" s="261"/>
      <c r="M156" s="261"/>
      <c r="N156" s="261"/>
    </row>
    <row r="157" spans="1:14" s="262" customFormat="1" ht="15" customHeight="1">
      <c r="A157" s="272"/>
      <c r="B157" s="289"/>
      <c r="C157" s="288"/>
      <c r="D157" s="287"/>
      <c r="E157" s="287"/>
      <c r="F157" s="287"/>
      <c r="G157" s="287"/>
      <c r="H157" s="287"/>
      <c r="I157" s="287"/>
      <c r="J157" s="261"/>
      <c r="K157" s="261"/>
      <c r="M157" s="261"/>
      <c r="N157" s="261"/>
    </row>
    <row r="158" spans="1:14" s="262" customFormat="1" ht="15" customHeight="1">
      <c r="A158" s="272"/>
      <c r="B158" s="289"/>
      <c r="C158" s="288"/>
      <c r="D158" s="287"/>
      <c r="E158" s="287"/>
      <c r="F158" s="287"/>
      <c r="G158" s="287"/>
      <c r="H158" s="287"/>
      <c r="I158" s="287"/>
      <c r="J158" s="261"/>
      <c r="K158" s="261"/>
      <c r="M158" s="261"/>
      <c r="N158" s="261"/>
    </row>
    <row r="159" spans="1:14" s="262" customFormat="1" ht="15" customHeight="1">
      <c r="A159" s="272"/>
      <c r="B159" s="289"/>
      <c r="C159" s="288"/>
      <c r="D159" s="287"/>
      <c r="E159" s="287"/>
      <c r="F159" s="287"/>
      <c r="G159" s="287"/>
      <c r="H159" s="287"/>
      <c r="I159" s="287"/>
      <c r="J159" s="261"/>
      <c r="K159" s="261"/>
      <c r="M159" s="261"/>
      <c r="N159" s="261"/>
    </row>
    <row r="160" spans="1:14" s="262" customFormat="1" ht="15" customHeight="1">
      <c r="A160" s="272"/>
      <c r="B160" s="289"/>
      <c r="C160" s="288"/>
      <c r="D160" s="287"/>
      <c r="E160" s="287"/>
      <c r="F160" s="287"/>
      <c r="G160" s="287"/>
      <c r="H160" s="287"/>
      <c r="I160" s="287"/>
      <c r="J160" s="261"/>
      <c r="K160" s="261"/>
      <c r="M160" s="261"/>
      <c r="N160" s="261"/>
    </row>
    <row r="161" spans="1:14" s="262" customFormat="1" ht="15" customHeight="1">
      <c r="A161" s="272"/>
      <c r="B161" s="289"/>
      <c r="C161" s="288"/>
      <c r="D161" s="287"/>
      <c r="E161" s="287"/>
      <c r="F161" s="287"/>
      <c r="G161" s="287"/>
      <c r="H161" s="287"/>
      <c r="I161" s="287"/>
      <c r="J161" s="261"/>
      <c r="K161" s="261"/>
      <c r="M161" s="261"/>
      <c r="N161" s="261"/>
    </row>
    <row r="162" spans="1:14" s="262" customFormat="1" ht="15" customHeight="1">
      <c r="A162" s="272"/>
      <c r="B162" s="289"/>
      <c r="C162" s="288"/>
      <c r="D162" s="287"/>
      <c r="E162" s="287"/>
      <c r="F162" s="287"/>
      <c r="G162" s="287"/>
      <c r="H162" s="287"/>
      <c r="I162" s="287"/>
      <c r="J162" s="261"/>
      <c r="K162" s="261"/>
      <c r="M162" s="261"/>
      <c r="N162" s="261"/>
    </row>
    <row r="163" spans="1:14" s="262" customFormat="1" ht="15" customHeight="1">
      <c r="A163" s="272"/>
      <c r="B163" s="289"/>
      <c r="C163" s="288"/>
      <c r="D163" s="287"/>
      <c r="E163" s="287"/>
      <c r="F163" s="287"/>
      <c r="G163" s="287"/>
      <c r="H163" s="287"/>
      <c r="I163" s="287"/>
      <c r="J163" s="261"/>
      <c r="K163" s="261"/>
      <c r="M163" s="261"/>
      <c r="N163" s="261"/>
    </row>
    <row r="164" spans="1:14" s="262" customFormat="1" ht="15" customHeight="1">
      <c r="A164" s="272"/>
      <c r="B164" s="289"/>
      <c r="C164" s="288"/>
      <c r="D164" s="287"/>
      <c r="E164" s="287"/>
      <c r="F164" s="287"/>
      <c r="G164" s="287"/>
      <c r="H164" s="287"/>
      <c r="I164" s="287"/>
      <c r="J164" s="261"/>
      <c r="K164" s="261"/>
      <c r="M164" s="261"/>
      <c r="N164" s="261"/>
    </row>
    <row r="165" spans="1:14" s="262" customFormat="1" ht="15" customHeight="1">
      <c r="A165" s="272"/>
      <c r="B165" s="289"/>
      <c r="C165" s="288"/>
      <c r="D165" s="287"/>
      <c r="E165" s="287"/>
      <c r="F165" s="287"/>
      <c r="G165" s="287"/>
      <c r="H165" s="287"/>
      <c r="I165" s="287"/>
      <c r="J165" s="261"/>
      <c r="K165" s="261"/>
      <c r="M165" s="261"/>
      <c r="N165" s="261"/>
    </row>
    <row r="166" spans="1:14" s="262" customFormat="1" ht="15" customHeight="1">
      <c r="A166" s="272"/>
      <c r="B166" s="289"/>
      <c r="C166" s="288"/>
      <c r="D166" s="287"/>
      <c r="E166" s="287"/>
      <c r="F166" s="287"/>
      <c r="G166" s="287"/>
      <c r="H166" s="287"/>
      <c r="I166" s="287"/>
      <c r="J166" s="261"/>
      <c r="K166" s="261"/>
      <c r="M166" s="261"/>
      <c r="N166" s="261"/>
    </row>
    <row r="167" spans="1:14" s="262" customFormat="1" ht="15" customHeight="1">
      <c r="A167" s="272"/>
      <c r="B167" s="289"/>
      <c r="C167" s="288"/>
      <c r="D167" s="287"/>
      <c r="E167" s="287"/>
      <c r="F167" s="287"/>
      <c r="G167" s="287"/>
      <c r="H167" s="287"/>
      <c r="I167" s="287"/>
      <c r="J167" s="261"/>
      <c r="K167" s="261"/>
      <c r="M167" s="261"/>
      <c r="N167" s="261"/>
    </row>
    <row r="168" spans="1:14" s="262" customFormat="1" ht="15" customHeight="1">
      <c r="A168" s="272"/>
      <c r="B168" s="289"/>
      <c r="C168" s="288"/>
      <c r="D168" s="287"/>
      <c r="E168" s="287"/>
      <c r="F168" s="287"/>
      <c r="G168" s="287"/>
      <c r="H168" s="287"/>
      <c r="I168" s="287"/>
      <c r="J168" s="261"/>
      <c r="K168" s="261"/>
      <c r="M168" s="261"/>
      <c r="N168" s="261"/>
    </row>
    <row r="169" spans="1:14" s="262" customFormat="1" ht="15" customHeight="1">
      <c r="A169" s="272"/>
      <c r="B169" s="289"/>
      <c r="C169" s="288"/>
      <c r="D169" s="287"/>
      <c r="E169" s="287"/>
      <c r="F169" s="287"/>
      <c r="G169" s="287"/>
      <c r="H169" s="287"/>
      <c r="I169" s="287"/>
      <c r="J169" s="261"/>
      <c r="K169" s="261"/>
      <c r="M169" s="261"/>
      <c r="N169" s="261"/>
    </row>
    <row r="170" spans="1:14" s="262" customFormat="1" ht="15" customHeight="1">
      <c r="A170" s="272"/>
      <c r="B170" s="289"/>
      <c r="C170" s="288"/>
      <c r="D170" s="287"/>
      <c r="E170" s="287"/>
      <c r="F170" s="287"/>
      <c r="G170" s="287"/>
      <c r="H170" s="287"/>
      <c r="I170" s="287"/>
      <c r="J170" s="261"/>
      <c r="K170" s="261"/>
      <c r="M170" s="261"/>
      <c r="N170" s="261"/>
    </row>
    <row r="171" spans="1:14" s="262" customFormat="1" ht="15" customHeight="1">
      <c r="A171" s="272"/>
      <c r="B171" s="289"/>
      <c r="C171" s="288"/>
      <c r="D171" s="287"/>
      <c r="E171" s="287"/>
      <c r="F171" s="287"/>
      <c r="G171" s="287"/>
      <c r="H171" s="287"/>
      <c r="I171" s="287"/>
      <c r="J171" s="261"/>
      <c r="K171" s="261"/>
      <c r="M171" s="261"/>
      <c r="N171" s="261"/>
    </row>
    <row r="172" spans="1:14" s="262" customFormat="1" ht="15" customHeight="1">
      <c r="A172" s="272"/>
      <c r="B172" s="289"/>
      <c r="C172" s="288"/>
      <c r="D172" s="287"/>
      <c r="E172" s="287"/>
      <c r="F172" s="287"/>
      <c r="G172" s="287"/>
      <c r="H172" s="287"/>
      <c r="I172" s="287"/>
      <c r="J172" s="261"/>
      <c r="K172" s="261"/>
      <c r="M172" s="261"/>
      <c r="N172" s="261"/>
    </row>
    <row r="173" spans="1:14" s="262" customFormat="1" ht="15" customHeight="1">
      <c r="A173" s="272"/>
      <c r="B173" s="289"/>
      <c r="C173" s="288"/>
      <c r="D173" s="287"/>
      <c r="E173" s="287"/>
      <c r="F173" s="287"/>
      <c r="G173" s="287"/>
      <c r="H173" s="287"/>
      <c r="I173" s="287"/>
      <c r="J173" s="261"/>
      <c r="K173" s="261"/>
      <c r="M173" s="261"/>
      <c r="N173" s="261"/>
    </row>
    <row r="174" spans="1:14" s="262" customFormat="1" ht="15" customHeight="1">
      <c r="A174" s="272"/>
      <c r="B174" s="289"/>
      <c r="C174" s="288"/>
      <c r="D174" s="287"/>
      <c r="E174" s="287"/>
      <c r="F174" s="287"/>
      <c r="G174" s="287"/>
      <c r="H174" s="287"/>
      <c r="I174" s="287"/>
      <c r="J174" s="261"/>
      <c r="K174" s="261"/>
      <c r="M174" s="261"/>
      <c r="N174" s="261"/>
    </row>
    <row r="175" spans="1:14" s="262" customFormat="1" ht="15" customHeight="1">
      <c r="A175" s="272"/>
      <c r="B175" s="289"/>
      <c r="C175" s="288"/>
      <c r="D175" s="287"/>
      <c r="E175" s="287"/>
      <c r="F175" s="287"/>
      <c r="G175" s="287"/>
      <c r="H175" s="287"/>
      <c r="I175" s="287"/>
      <c r="J175" s="261"/>
      <c r="K175" s="261"/>
      <c r="M175" s="261"/>
      <c r="N175" s="261"/>
    </row>
    <row r="176" spans="1:14" s="262" customFormat="1" ht="15" customHeight="1">
      <c r="A176" s="272"/>
      <c r="B176" s="289"/>
      <c r="C176" s="288"/>
      <c r="D176" s="287"/>
      <c r="E176" s="287"/>
      <c r="F176" s="287"/>
      <c r="G176" s="287"/>
      <c r="H176" s="287"/>
      <c r="I176" s="287"/>
      <c r="J176" s="261"/>
      <c r="K176" s="261"/>
      <c r="M176" s="261"/>
      <c r="N176" s="261"/>
    </row>
    <row r="177" spans="1:14" s="262" customFormat="1" ht="15" customHeight="1">
      <c r="A177" s="272"/>
      <c r="B177" s="289"/>
      <c r="C177" s="288"/>
      <c r="D177" s="287"/>
      <c r="E177" s="287"/>
      <c r="F177" s="287"/>
      <c r="G177" s="287"/>
      <c r="H177" s="287"/>
      <c r="I177" s="287"/>
      <c r="J177" s="261"/>
      <c r="K177" s="261"/>
      <c r="M177" s="261"/>
      <c r="N177" s="261"/>
    </row>
    <row r="178" spans="1:14" s="262" customFormat="1" ht="15" customHeight="1">
      <c r="A178" s="272"/>
      <c r="B178" s="289"/>
      <c r="C178" s="288"/>
      <c r="D178" s="287"/>
      <c r="E178" s="287"/>
      <c r="F178" s="287"/>
      <c r="G178" s="287"/>
      <c r="H178" s="287"/>
      <c r="I178" s="287"/>
      <c r="J178" s="261"/>
      <c r="K178" s="261"/>
      <c r="M178" s="261"/>
      <c r="N178" s="261"/>
    </row>
    <row r="179" spans="1:14" s="262" customFormat="1" ht="15" customHeight="1">
      <c r="A179" s="272"/>
      <c r="B179" s="289"/>
      <c r="C179" s="288"/>
      <c r="D179" s="287"/>
      <c r="E179" s="287"/>
      <c r="F179" s="287"/>
      <c r="G179" s="287"/>
      <c r="H179" s="287"/>
      <c r="I179" s="287"/>
      <c r="J179" s="261"/>
      <c r="K179" s="261"/>
      <c r="M179" s="261"/>
      <c r="N179" s="261"/>
    </row>
    <row r="180" spans="1:14" s="262" customFormat="1" ht="15" customHeight="1">
      <c r="A180" s="272"/>
      <c r="B180" s="289"/>
      <c r="C180" s="288"/>
      <c r="D180" s="287"/>
      <c r="E180" s="287"/>
      <c r="F180" s="287"/>
      <c r="G180" s="287"/>
      <c r="H180" s="287"/>
      <c r="I180" s="287"/>
      <c r="J180" s="261"/>
      <c r="K180" s="261"/>
      <c r="M180" s="261"/>
      <c r="N180" s="261"/>
    </row>
    <row r="181" spans="1:14" s="262" customFormat="1" ht="15" customHeight="1">
      <c r="A181" s="272"/>
      <c r="B181" s="289"/>
      <c r="C181" s="288"/>
      <c r="D181" s="287"/>
      <c r="E181" s="287"/>
      <c r="F181" s="287"/>
      <c r="G181" s="287"/>
      <c r="H181" s="287"/>
      <c r="I181" s="287"/>
      <c r="J181" s="261"/>
      <c r="K181" s="261"/>
      <c r="M181" s="261"/>
      <c r="N181" s="261"/>
    </row>
    <row r="182" spans="1:14" s="262" customFormat="1" ht="15" customHeight="1">
      <c r="A182" s="272"/>
      <c r="B182" s="289"/>
      <c r="C182" s="288"/>
      <c r="D182" s="287"/>
      <c r="E182" s="287"/>
      <c r="F182" s="287"/>
      <c r="G182" s="287"/>
      <c r="H182" s="287"/>
      <c r="I182" s="287"/>
      <c r="J182" s="261"/>
      <c r="K182" s="261"/>
      <c r="M182" s="261"/>
      <c r="N182" s="261"/>
    </row>
    <row r="183" spans="1:14" s="262" customFormat="1" ht="15" customHeight="1">
      <c r="A183" s="272"/>
      <c r="B183" s="289"/>
      <c r="C183" s="288"/>
      <c r="D183" s="287"/>
      <c r="E183" s="287"/>
      <c r="F183" s="287"/>
      <c r="G183" s="287"/>
      <c r="H183" s="287"/>
      <c r="I183" s="287"/>
      <c r="J183" s="261"/>
      <c r="K183" s="261"/>
      <c r="M183" s="261"/>
      <c r="N183" s="261"/>
    </row>
    <row r="184" spans="1:14" s="262" customFormat="1" ht="15" customHeight="1">
      <c r="A184" s="272"/>
      <c r="B184" s="289"/>
      <c r="C184" s="288"/>
      <c r="D184" s="287"/>
      <c r="E184" s="287"/>
      <c r="F184" s="287"/>
      <c r="G184" s="287"/>
      <c r="H184" s="287"/>
      <c r="I184" s="287"/>
      <c r="J184" s="261"/>
      <c r="K184" s="261"/>
      <c r="M184" s="261"/>
      <c r="N184" s="261"/>
    </row>
    <row r="185" spans="1:14" s="262" customFormat="1" ht="15" customHeight="1">
      <c r="A185" s="272"/>
      <c r="B185" s="289"/>
      <c r="C185" s="288"/>
      <c r="D185" s="287"/>
      <c r="E185" s="287"/>
      <c r="F185" s="287"/>
      <c r="G185" s="287"/>
      <c r="H185" s="287"/>
      <c r="I185" s="287"/>
      <c r="J185" s="261"/>
      <c r="K185" s="261"/>
      <c r="M185" s="261"/>
      <c r="N185" s="261"/>
    </row>
    <row r="186" spans="1:14" s="262" customFormat="1" ht="15" customHeight="1">
      <c r="A186" s="272"/>
      <c r="B186" s="289"/>
      <c r="C186" s="288"/>
      <c r="D186" s="287"/>
      <c r="E186" s="287"/>
      <c r="F186" s="287"/>
      <c r="G186" s="287"/>
      <c r="H186" s="287"/>
      <c r="I186" s="287"/>
      <c r="J186" s="261"/>
      <c r="K186" s="261"/>
      <c r="M186" s="261"/>
      <c r="N186" s="261"/>
    </row>
    <row r="187" spans="1:14" s="262" customFormat="1" ht="15" customHeight="1">
      <c r="A187" s="272"/>
      <c r="B187" s="289"/>
      <c r="C187" s="288"/>
      <c r="D187" s="287"/>
      <c r="E187" s="287"/>
      <c r="F187" s="287"/>
      <c r="G187" s="287"/>
      <c r="H187" s="287"/>
      <c r="I187" s="287"/>
      <c r="J187" s="261"/>
      <c r="K187" s="261"/>
      <c r="M187" s="261"/>
      <c r="N187" s="261"/>
    </row>
    <row r="188" spans="1:14" s="262" customFormat="1" ht="15" customHeight="1">
      <c r="A188" s="272"/>
      <c r="B188" s="289"/>
      <c r="C188" s="288"/>
      <c r="D188" s="287"/>
      <c r="E188" s="287"/>
      <c r="F188" s="287"/>
      <c r="G188" s="287"/>
      <c r="H188" s="287"/>
      <c r="I188" s="287"/>
      <c r="J188" s="261"/>
      <c r="K188" s="261"/>
      <c r="M188" s="261"/>
      <c r="N188" s="261"/>
    </row>
    <row r="189" spans="1:14" s="262" customFormat="1" ht="15" customHeight="1">
      <c r="A189" s="272"/>
      <c r="B189" s="289"/>
      <c r="C189" s="288"/>
      <c r="D189" s="287"/>
      <c r="E189" s="287"/>
      <c r="F189" s="287"/>
      <c r="G189" s="287"/>
      <c r="H189" s="287"/>
      <c r="I189" s="287"/>
      <c r="J189" s="261"/>
      <c r="K189" s="261"/>
      <c r="M189" s="261"/>
      <c r="N189" s="261"/>
    </row>
    <row r="190" spans="1:14" s="262" customFormat="1" ht="15" customHeight="1">
      <c r="A190" s="272"/>
      <c r="B190" s="289"/>
      <c r="C190" s="288"/>
      <c r="D190" s="287"/>
      <c r="E190" s="287"/>
      <c r="F190" s="287"/>
      <c r="G190" s="287"/>
      <c r="H190" s="287"/>
      <c r="I190" s="287"/>
      <c r="J190" s="261"/>
      <c r="K190" s="261"/>
      <c r="M190" s="261"/>
      <c r="N190" s="261"/>
    </row>
    <row r="191" spans="1:14" s="262" customFormat="1" ht="15" customHeight="1">
      <c r="A191" s="272"/>
      <c r="B191" s="289"/>
      <c r="C191" s="288"/>
      <c r="D191" s="287"/>
      <c r="E191" s="287"/>
      <c r="F191" s="287"/>
      <c r="G191" s="287"/>
      <c r="H191" s="287"/>
      <c r="I191" s="287"/>
      <c r="J191" s="261"/>
      <c r="K191" s="261"/>
      <c r="M191" s="261"/>
      <c r="N191" s="261"/>
    </row>
    <row r="192" spans="1:14" s="262" customFormat="1" ht="15" customHeight="1">
      <c r="A192" s="272"/>
      <c r="B192" s="289"/>
      <c r="C192" s="288"/>
      <c r="D192" s="287"/>
      <c r="E192" s="287"/>
      <c r="F192" s="287"/>
      <c r="G192" s="287"/>
      <c r="H192" s="287"/>
      <c r="I192" s="287"/>
      <c r="J192" s="261"/>
      <c r="K192" s="261"/>
      <c r="M192" s="261"/>
      <c r="N192" s="261"/>
    </row>
    <row r="193" spans="1:14" s="262" customFormat="1" ht="15" customHeight="1">
      <c r="A193" s="272"/>
      <c r="B193" s="289"/>
      <c r="C193" s="288"/>
      <c r="D193" s="287"/>
      <c r="E193" s="287"/>
      <c r="F193" s="287"/>
      <c r="G193" s="287"/>
      <c r="H193" s="287"/>
      <c r="I193" s="287"/>
      <c r="J193" s="261"/>
      <c r="K193" s="261"/>
      <c r="M193" s="261"/>
      <c r="N193" s="261"/>
    </row>
    <row r="194" spans="1:14" s="262" customFormat="1" ht="15" customHeight="1">
      <c r="A194" s="272"/>
      <c r="B194" s="289"/>
      <c r="C194" s="288"/>
      <c r="D194" s="287"/>
      <c r="E194" s="287"/>
      <c r="F194" s="287"/>
      <c r="G194" s="287"/>
      <c r="H194" s="287"/>
      <c r="I194" s="287"/>
      <c r="J194" s="261"/>
      <c r="K194" s="261"/>
      <c r="M194" s="261"/>
      <c r="N194" s="261"/>
    </row>
    <row r="195" spans="1:14" s="262" customFormat="1" ht="15" customHeight="1">
      <c r="A195" s="272"/>
      <c r="B195" s="289"/>
      <c r="C195" s="288"/>
      <c r="D195" s="287"/>
      <c r="E195" s="287"/>
      <c r="F195" s="287"/>
      <c r="G195" s="287"/>
      <c r="H195" s="287"/>
      <c r="I195" s="287"/>
      <c r="J195" s="261"/>
      <c r="K195" s="261"/>
      <c r="M195" s="261"/>
      <c r="N195" s="261"/>
    </row>
    <row r="196" spans="1:14" s="262" customFormat="1" ht="15" customHeight="1">
      <c r="A196" s="272"/>
      <c r="B196" s="289"/>
      <c r="C196" s="288"/>
      <c r="D196" s="287"/>
      <c r="E196" s="287"/>
      <c r="F196" s="287"/>
      <c r="G196" s="287"/>
      <c r="H196" s="287"/>
      <c r="I196" s="287"/>
      <c r="J196" s="261"/>
      <c r="K196" s="261"/>
      <c r="M196" s="261"/>
      <c r="N196" s="261"/>
    </row>
    <row r="197" spans="1:14" s="262" customFormat="1" ht="15" customHeight="1">
      <c r="A197" s="272"/>
      <c r="B197" s="289"/>
      <c r="C197" s="288"/>
      <c r="D197" s="287"/>
      <c r="E197" s="287"/>
      <c r="F197" s="287"/>
      <c r="G197" s="287"/>
      <c r="H197" s="287"/>
      <c r="I197" s="287"/>
      <c r="J197" s="261"/>
      <c r="K197" s="261"/>
      <c r="M197" s="261"/>
      <c r="N197" s="261"/>
    </row>
    <row r="198" spans="1:14" s="262" customFormat="1" ht="15" customHeight="1">
      <c r="A198" s="272"/>
      <c r="B198" s="289"/>
      <c r="C198" s="288"/>
      <c r="D198" s="287"/>
      <c r="E198" s="287"/>
      <c r="F198" s="287"/>
      <c r="G198" s="287"/>
      <c r="H198" s="287"/>
      <c r="I198" s="287"/>
      <c r="J198" s="261"/>
      <c r="K198" s="261"/>
      <c r="M198" s="261"/>
      <c r="N198" s="261"/>
    </row>
    <row r="199" spans="1:14" s="262" customFormat="1" ht="15" customHeight="1">
      <c r="A199" s="272"/>
      <c r="B199" s="289"/>
      <c r="C199" s="288"/>
      <c r="D199" s="287"/>
      <c r="E199" s="287"/>
      <c r="F199" s="287"/>
      <c r="G199" s="287"/>
      <c r="H199" s="287"/>
      <c r="I199" s="287"/>
      <c r="J199" s="261"/>
      <c r="K199" s="261"/>
      <c r="M199" s="261"/>
      <c r="N199" s="261"/>
    </row>
    <row r="200" spans="1:14" s="262" customFormat="1" ht="15" customHeight="1">
      <c r="A200" s="272"/>
      <c r="B200" s="289"/>
      <c r="C200" s="288"/>
      <c r="D200" s="287"/>
      <c r="E200" s="287"/>
      <c r="F200" s="287"/>
      <c r="G200" s="287"/>
      <c r="H200" s="287"/>
      <c r="I200" s="287"/>
      <c r="J200" s="261"/>
      <c r="K200" s="261"/>
      <c r="M200" s="261"/>
      <c r="N200" s="261"/>
    </row>
    <row r="201" spans="1:14" s="262" customFormat="1" ht="15" customHeight="1">
      <c r="A201" s="272"/>
      <c r="B201" s="289"/>
      <c r="C201" s="288"/>
      <c r="D201" s="287"/>
      <c r="E201" s="287"/>
      <c r="F201" s="287"/>
      <c r="G201" s="287"/>
      <c r="H201" s="287"/>
      <c r="I201" s="287"/>
      <c r="J201" s="261"/>
      <c r="K201" s="261"/>
      <c r="M201" s="261"/>
      <c r="N201" s="261"/>
    </row>
    <row r="202" spans="1:14" s="262" customFormat="1" ht="15" customHeight="1">
      <c r="A202" s="272"/>
      <c r="B202" s="289"/>
      <c r="C202" s="288"/>
      <c r="D202" s="287"/>
      <c r="E202" s="287"/>
      <c r="F202" s="287"/>
      <c r="G202" s="287"/>
      <c r="H202" s="287"/>
      <c r="I202" s="287"/>
      <c r="J202" s="261"/>
      <c r="K202" s="261"/>
      <c r="M202" s="261"/>
      <c r="N202" s="261"/>
    </row>
    <row r="203" spans="1:14" s="262" customFormat="1" ht="15" customHeight="1">
      <c r="A203" s="272"/>
      <c r="B203" s="289"/>
      <c r="C203" s="288"/>
      <c r="D203" s="287"/>
      <c r="E203" s="287"/>
      <c r="F203" s="287"/>
      <c r="G203" s="287"/>
      <c r="H203" s="287"/>
      <c r="I203" s="287"/>
      <c r="J203" s="261"/>
      <c r="K203" s="261"/>
      <c r="M203" s="261"/>
      <c r="N203" s="261"/>
    </row>
    <row r="204" spans="1:14" s="262" customFormat="1" ht="15" customHeight="1">
      <c r="A204" s="272"/>
      <c r="B204" s="289"/>
      <c r="C204" s="288"/>
      <c r="D204" s="287"/>
      <c r="E204" s="287"/>
      <c r="F204" s="287"/>
      <c r="G204" s="287"/>
      <c r="H204" s="287"/>
      <c r="I204" s="287"/>
      <c r="J204" s="261"/>
      <c r="K204" s="261"/>
      <c r="M204" s="261"/>
      <c r="N204" s="261"/>
    </row>
    <row r="205" spans="1:14" s="262" customFormat="1" ht="15" customHeight="1">
      <c r="A205" s="272"/>
      <c r="B205" s="289"/>
      <c r="C205" s="288"/>
      <c r="D205" s="287"/>
      <c r="E205" s="287"/>
      <c r="F205" s="287"/>
      <c r="G205" s="287"/>
      <c r="H205" s="287"/>
      <c r="I205" s="287"/>
      <c r="J205" s="261"/>
      <c r="K205" s="261"/>
      <c r="M205" s="261"/>
      <c r="N205" s="261"/>
    </row>
    <row r="206" spans="1:14" s="262" customFormat="1" ht="15" customHeight="1">
      <c r="A206" s="272"/>
      <c r="B206" s="289"/>
      <c r="C206" s="288"/>
      <c r="D206" s="287"/>
      <c r="E206" s="287"/>
      <c r="F206" s="287"/>
      <c r="G206" s="287"/>
      <c r="H206" s="287"/>
      <c r="I206" s="287"/>
      <c r="J206" s="261"/>
      <c r="K206" s="261"/>
      <c r="M206" s="261"/>
      <c r="N206" s="261"/>
    </row>
    <row r="207" spans="1:14" s="262" customFormat="1" ht="15" customHeight="1">
      <c r="A207" s="272"/>
      <c r="B207" s="289"/>
      <c r="C207" s="288"/>
      <c r="D207" s="287"/>
      <c r="E207" s="287"/>
      <c r="F207" s="287"/>
      <c r="G207" s="287"/>
      <c r="H207" s="287"/>
      <c r="I207" s="287"/>
      <c r="J207" s="261"/>
      <c r="K207" s="261"/>
      <c r="M207" s="261"/>
      <c r="N207" s="261"/>
    </row>
    <row r="208" spans="1:14" s="262" customFormat="1" ht="15" customHeight="1">
      <c r="A208" s="272"/>
      <c r="B208" s="289"/>
      <c r="C208" s="288"/>
      <c r="D208" s="287"/>
      <c r="E208" s="287"/>
      <c r="F208" s="287"/>
      <c r="G208" s="287"/>
      <c r="H208" s="287"/>
      <c r="I208" s="287"/>
      <c r="J208" s="261"/>
      <c r="K208" s="261"/>
      <c r="M208" s="261"/>
      <c r="N208" s="261"/>
    </row>
    <row r="209" spans="1:14" s="262" customFormat="1" ht="15" customHeight="1">
      <c r="A209" s="272"/>
      <c r="B209" s="289"/>
      <c r="C209" s="288"/>
      <c r="D209" s="287"/>
      <c r="E209" s="287"/>
      <c r="F209" s="287"/>
      <c r="G209" s="287"/>
      <c r="H209" s="287"/>
      <c r="I209" s="287"/>
      <c r="J209" s="261"/>
      <c r="K209" s="261"/>
      <c r="M209" s="261"/>
      <c r="N209" s="261"/>
    </row>
    <row r="210" spans="1:14" s="262" customFormat="1" ht="15" customHeight="1">
      <c r="A210" s="272"/>
      <c r="B210" s="289"/>
      <c r="C210" s="288"/>
      <c r="D210" s="287"/>
      <c r="E210" s="287"/>
      <c r="F210" s="287"/>
      <c r="G210" s="287"/>
      <c r="H210" s="287"/>
      <c r="I210" s="287"/>
      <c r="J210" s="261"/>
      <c r="K210" s="261"/>
      <c r="M210" s="261"/>
      <c r="N210" s="261"/>
    </row>
    <row r="211" spans="1:14" s="262" customFormat="1" ht="15" customHeight="1">
      <c r="A211" s="272"/>
      <c r="B211" s="289"/>
      <c r="C211" s="288"/>
      <c r="D211" s="287"/>
      <c r="E211" s="287"/>
      <c r="F211" s="287"/>
      <c r="G211" s="287"/>
      <c r="H211" s="287"/>
      <c r="I211" s="287"/>
      <c r="J211" s="261"/>
      <c r="K211" s="261"/>
      <c r="M211" s="261"/>
      <c r="N211" s="261"/>
    </row>
    <row r="212" spans="1:14" s="262" customFormat="1" ht="15" customHeight="1">
      <c r="A212" s="272"/>
      <c r="B212" s="289"/>
      <c r="C212" s="288"/>
      <c r="D212" s="287"/>
      <c r="E212" s="287"/>
      <c r="F212" s="287"/>
      <c r="G212" s="287"/>
      <c r="H212" s="287"/>
      <c r="I212" s="287"/>
      <c r="J212" s="261"/>
      <c r="K212" s="261"/>
      <c r="M212" s="261"/>
      <c r="N212" s="261"/>
    </row>
    <row r="213" spans="1:14" s="262" customFormat="1" ht="15" customHeight="1">
      <c r="A213" s="272"/>
      <c r="B213" s="289"/>
      <c r="C213" s="288"/>
      <c r="D213" s="287"/>
      <c r="E213" s="287"/>
      <c r="F213" s="287"/>
      <c r="G213" s="287"/>
      <c r="H213" s="287"/>
      <c r="I213" s="287"/>
      <c r="J213" s="261"/>
      <c r="K213" s="261"/>
      <c r="M213" s="261"/>
      <c r="N213" s="261"/>
    </row>
    <row r="214" spans="1:14" s="262" customFormat="1" ht="15" customHeight="1">
      <c r="A214" s="272"/>
      <c r="B214" s="289"/>
      <c r="C214" s="288"/>
      <c r="D214" s="287"/>
      <c r="E214" s="287"/>
      <c r="F214" s="287"/>
      <c r="G214" s="287"/>
      <c r="H214" s="287"/>
      <c r="I214" s="287"/>
      <c r="J214" s="261"/>
      <c r="K214" s="261"/>
      <c r="M214" s="261"/>
      <c r="N214" s="261"/>
    </row>
    <row r="215" spans="1:14" s="262" customFormat="1" ht="15" customHeight="1">
      <c r="A215" s="272"/>
      <c r="B215" s="289"/>
      <c r="C215" s="288"/>
      <c r="D215" s="287"/>
      <c r="E215" s="287"/>
      <c r="F215" s="287"/>
      <c r="G215" s="287"/>
      <c r="H215" s="287"/>
      <c r="I215" s="287"/>
      <c r="J215" s="261"/>
      <c r="K215" s="261"/>
      <c r="M215" s="261"/>
      <c r="N215" s="261"/>
    </row>
    <row r="216" spans="1:14" s="262" customFormat="1" ht="15" customHeight="1">
      <c r="A216" s="272"/>
      <c r="B216" s="289"/>
      <c r="C216" s="288"/>
      <c r="D216" s="287"/>
      <c r="E216" s="287"/>
      <c r="F216" s="287"/>
      <c r="G216" s="287"/>
      <c r="H216" s="287"/>
      <c r="I216" s="287"/>
      <c r="J216" s="261"/>
      <c r="K216" s="261"/>
      <c r="M216" s="261"/>
      <c r="N216" s="261"/>
    </row>
    <row r="217" spans="1:14" s="262" customFormat="1" ht="15" customHeight="1">
      <c r="A217" s="272"/>
      <c r="B217" s="289"/>
      <c r="C217" s="288"/>
      <c r="D217" s="287"/>
      <c r="E217" s="287"/>
      <c r="F217" s="287"/>
      <c r="G217" s="287"/>
      <c r="H217" s="287"/>
      <c r="I217" s="287"/>
      <c r="J217" s="261"/>
      <c r="K217" s="261"/>
      <c r="M217" s="261"/>
      <c r="N217" s="261"/>
    </row>
    <row r="218" spans="1:14" s="262" customFormat="1" ht="15" customHeight="1">
      <c r="A218" s="272"/>
      <c r="B218" s="289"/>
      <c r="C218" s="288"/>
      <c r="D218" s="287"/>
      <c r="E218" s="287"/>
      <c r="F218" s="287"/>
      <c r="G218" s="287"/>
      <c r="H218" s="287"/>
      <c r="I218" s="287"/>
      <c r="J218" s="261"/>
      <c r="K218" s="261"/>
      <c r="M218" s="261"/>
      <c r="N218" s="261"/>
    </row>
    <row r="219" spans="1:14" s="262" customFormat="1" ht="15" customHeight="1">
      <c r="A219" s="272"/>
      <c r="B219" s="289"/>
      <c r="C219" s="288"/>
      <c r="D219" s="287"/>
      <c r="E219" s="287"/>
      <c r="F219" s="287"/>
      <c r="G219" s="287"/>
      <c r="H219" s="287"/>
      <c r="I219" s="287"/>
      <c r="J219" s="261"/>
      <c r="K219" s="261"/>
      <c r="M219" s="261"/>
      <c r="N219" s="261"/>
    </row>
    <row r="220" spans="1:14" s="262" customFormat="1" ht="15" customHeight="1">
      <c r="A220" s="272"/>
      <c r="B220" s="289"/>
      <c r="C220" s="288"/>
      <c r="D220" s="287"/>
      <c r="E220" s="287"/>
      <c r="F220" s="287"/>
      <c r="G220" s="287"/>
      <c r="H220" s="287"/>
      <c r="I220" s="287"/>
      <c r="J220" s="261"/>
      <c r="K220" s="261"/>
      <c r="M220" s="261"/>
      <c r="N220" s="261"/>
    </row>
    <row r="221" spans="1:14" s="262" customFormat="1" ht="15" customHeight="1">
      <c r="A221" s="272"/>
      <c r="B221" s="289"/>
      <c r="C221" s="288"/>
      <c r="D221" s="287"/>
      <c r="E221" s="287"/>
      <c r="F221" s="287"/>
      <c r="G221" s="287"/>
      <c r="H221" s="287"/>
      <c r="I221" s="287"/>
      <c r="J221" s="261"/>
      <c r="K221" s="261"/>
      <c r="M221" s="261"/>
      <c r="N221" s="261"/>
    </row>
    <row r="222" spans="1:14" s="262" customFormat="1" ht="15" customHeight="1">
      <c r="A222" s="272"/>
      <c r="B222" s="289"/>
      <c r="C222" s="288"/>
      <c r="D222" s="287"/>
      <c r="E222" s="287"/>
      <c r="F222" s="287"/>
      <c r="G222" s="287"/>
      <c r="H222" s="287"/>
      <c r="I222" s="287"/>
      <c r="J222" s="261"/>
      <c r="K222" s="261"/>
      <c r="M222" s="261"/>
      <c r="N222" s="261"/>
    </row>
    <row r="223" spans="1:14" s="262" customFormat="1" ht="15" customHeight="1">
      <c r="A223" s="272"/>
      <c r="B223" s="289"/>
      <c r="C223" s="288"/>
      <c r="D223" s="287"/>
      <c r="E223" s="287"/>
      <c r="F223" s="287"/>
      <c r="G223" s="287"/>
      <c r="H223" s="287"/>
      <c r="I223" s="287"/>
      <c r="J223" s="261"/>
      <c r="K223" s="261"/>
      <c r="M223" s="261"/>
      <c r="N223" s="261"/>
    </row>
    <row r="224" spans="1:14" s="262" customFormat="1" ht="15" customHeight="1">
      <c r="A224" s="272"/>
      <c r="B224" s="289"/>
      <c r="C224" s="288"/>
      <c r="D224" s="287"/>
      <c r="E224" s="287"/>
      <c r="F224" s="287"/>
      <c r="G224" s="287"/>
      <c r="H224" s="287"/>
      <c r="I224" s="287"/>
      <c r="J224" s="261"/>
      <c r="K224" s="261"/>
      <c r="M224" s="261"/>
      <c r="N224" s="261"/>
    </row>
    <row r="225" spans="1:14" s="262" customFormat="1" ht="15" customHeight="1">
      <c r="A225" s="272"/>
      <c r="B225" s="289"/>
      <c r="C225" s="288"/>
      <c r="D225" s="287"/>
      <c r="E225" s="287"/>
      <c r="F225" s="287"/>
      <c r="G225" s="287"/>
      <c r="H225" s="287"/>
      <c r="I225" s="287"/>
      <c r="J225" s="261"/>
      <c r="K225" s="261"/>
      <c r="M225" s="261"/>
      <c r="N225" s="261"/>
    </row>
    <row r="226" spans="1:14" s="262" customFormat="1" ht="15" customHeight="1">
      <c r="A226" s="272"/>
      <c r="B226" s="289"/>
      <c r="C226" s="288"/>
      <c r="D226" s="287"/>
      <c r="E226" s="287"/>
      <c r="F226" s="287"/>
      <c r="G226" s="287"/>
      <c r="H226" s="287"/>
      <c r="I226" s="287"/>
      <c r="J226" s="261"/>
      <c r="K226" s="261"/>
      <c r="M226" s="261"/>
      <c r="N226" s="261"/>
    </row>
    <row r="227" spans="1:14" s="262" customFormat="1" ht="15" customHeight="1">
      <c r="A227" s="272"/>
      <c r="B227" s="289"/>
      <c r="C227" s="288"/>
      <c r="D227" s="287"/>
      <c r="E227" s="287"/>
      <c r="F227" s="287"/>
      <c r="G227" s="287"/>
      <c r="H227" s="287"/>
      <c r="I227" s="287"/>
      <c r="J227" s="261"/>
      <c r="K227" s="261"/>
      <c r="M227" s="261"/>
      <c r="N227" s="261"/>
    </row>
    <row r="228" spans="1:14" s="262" customFormat="1" ht="15" customHeight="1">
      <c r="A228" s="272"/>
      <c r="B228" s="289"/>
      <c r="C228" s="288"/>
      <c r="D228" s="287"/>
      <c r="E228" s="287"/>
      <c r="F228" s="287"/>
      <c r="G228" s="287"/>
      <c r="H228" s="287"/>
      <c r="I228" s="287"/>
      <c r="J228" s="261"/>
      <c r="K228" s="261"/>
      <c r="M228" s="261"/>
      <c r="N228" s="261"/>
    </row>
    <row r="229" spans="1:14" s="262" customFormat="1" ht="15" customHeight="1">
      <c r="A229" s="272"/>
      <c r="B229" s="289"/>
      <c r="C229" s="288"/>
      <c r="D229" s="287"/>
      <c r="E229" s="287"/>
      <c r="F229" s="287"/>
      <c r="G229" s="287"/>
      <c r="H229" s="287"/>
      <c r="I229" s="287"/>
      <c r="J229" s="261"/>
      <c r="K229" s="261"/>
      <c r="M229" s="261"/>
      <c r="N229" s="261"/>
    </row>
    <row r="230" spans="1:14" s="262" customFormat="1" ht="15" customHeight="1">
      <c r="A230" s="272"/>
      <c r="B230" s="289"/>
      <c r="C230" s="288"/>
      <c r="D230" s="287"/>
      <c r="E230" s="287"/>
      <c r="F230" s="287"/>
      <c r="G230" s="287"/>
      <c r="H230" s="287"/>
      <c r="I230" s="287"/>
      <c r="J230" s="261"/>
      <c r="K230" s="261"/>
      <c r="M230" s="261"/>
      <c r="N230" s="261"/>
    </row>
    <row r="231" spans="1:14" s="262" customFormat="1" ht="15" customHeight="1">
      <c r="A231" s="272"/>
      <c r="B231" s="289"/>
      <c r="C231" s="288"/>
      <c r="D231" s="287"/>
      <c r="E231" s="287"/>
      <c r="F231" s="287"/>
      <c r="G231" s="287"/>
      <c r="H231" s="287"/>
      <c r="I231" s="287"/>
      <c r="J231" s="261"/>
      <c r="K231" s="261"/>
      <c r="M231" s="261"/>
      <c r="N231" s="261"/>
    </row>
    <row r="232" spans="1:14" s="262" customFormat="1" ht="15" customHeight="1">
      <c r="A232" s="272"/>
      <c r="B232" s="289"/>
      <c r="C232" s="288"/>
      <c r="D232" s="287"/>
      <c r="E232" s="287"/>
      <c r="F232" s="287"/>
      <c r="G232" s="287"/>
      <c r="H232" s="287"/>
      <c r="I232" s="287"/>
      <c r="J232" s="261"/>
      <c r="K232" s="261"/>
      <c r="M232" s="261"/>
      <c r="N232" s="261"/>
    </row>
    <row r="233" spans="1:14" s="262" customFormat="1" ht="15" customHeight="1">
      <c r="A233" s="272"/>
      <c r="B233" s="289"/>
      <c r="C233" s="288"/>
      <c r="D233" s="287"/>
      <c r="E233" s="287"/>
      <c r="F233" s="287"/>
      <c r="G233" s="287"/>
      <c r="H233" s="287"/>
      <c r="I233" s="287"/>
      <c r="J233" s="261"/>
      <c r="K233" s="261"/>
      <c r="M233" s="261"/>
      <c r="N233" s="261"/>
    </row>
    <row r="234" spans="1:14" s="262" customFormat="1" ht="15" customHeight="1">
      <c r="A234" s="272"/>
      <c r="B234" s="289"/>
      <c r="C234" s="288"/>
      <c r="D234" s="287"/>
      <c r="E234" s="287"/>
      <c r="F234" s="287"/>
      <c r="G234" s="287"/>
      <c r="H234" s="287"/>
      <c r="I234" s="287"/>
      <c r="J234" s="261"/>
      <c r="K234" s="261"/>
      <c r="M234" s="261"/>
      <c r="N234" s="261"/>
    </row>
    <row r="235" spans="1:14" s="262" customFormat="1" ht="15" customHeight="1">
      <c r="A235" s="272"/>
      <c r="B235" s="289"/>
      <c r="C235" s="288"/>
      <c r="D235" s="287"/>
      <c r="E235" s="287"/>
      <c r="F235" s="287"/>
      <c r="G235" s="287"/>
      <c r="H235" s="287"/>
      <c r="I235" s="287"/>
      <c r="J235" s="261"/>
      <c r="K235" s="261"/>
      <c r="M235" s="261"/>
      <c r="N235" s="261"/>
    </row>
    <row r="236" spans="1:14" s="262" customFormat="1" ht="15" customHeight="1">
      <c r="A236" s="272"/>
      <c r="B236" s="289"/>
      <c r="C236" s="288"/>
      <c r="D236" s="287"/>
      <c r="E236" s="287"/>
      <c r="F236" s="287"/>
      <c r="G236" s="287"/>
      <c r="H236" s="287"/>
      <c r="I236" s="287"/>
      <c r="J236" s="261"/>
      <c r="K236" s="261"/>
      <c r="M236" s="261"/>
      <c r="N236" s="261"/>
    </row>
    <row r="237" spans="1:14" s="262" customFormat="1" ht="15" customHeight="1">
      <c r="A237" s="272"/>
      <c r="B237" s="289"/>
      <c r="C237" s="288"/>
      <c r="D237" s="287"/>
      <c r="E237" s="287"/>
      <c r="F237" s="287"/>
      <c r="G237" s="287"/>
      <c r="H237" s="287"/>
      <c r="I237" s="287"/>
      <c r="J237" s="261"/>
      <c r="K237" s="261"/>
      <c r="M237" s="261"/>
      <c r="N237" s="261"/>
    </row>
    <row r="238" spans="1:14" s="262" customFormat="1" ht="15" customHeight="1">
      <c r="A238" s="272"/>
      <c r="B238" s="289"/>
      <c r="C238" s="288"/>
      <c r="D238" s="287"/>
      <c r="E238" s="287"/>
      <c r="F238" s="287"/>
      <c r="G238" s="287"/>
      <c r="H238" s="287"/>
      <c r="I238" s="287"/>
      <c r="J238" s="261"/>
      <c r="K238" s="261"/>
      <c r="M238" s="261"/>
      <c r="N238" s="261"/>
    </row>
    <row r="239" spans="1:14" s="262" customFormat="1" ht="15" customHeight="1">
      <c r="A239" s="272"/>
      <c r="B239" s="289"/>
      <c r="C239" s="288"/>
      <c r="D239" s="287"/>
      <c r="E239" s="287"/>
      <c r="F239" s="287"/>
      <c r="G239" s="287"/>
      <c r="H239" s="287"/>
      <c r="I239" s="287"/>
      <c r="J239" s="261"/>
      <c r="K239" s="261"/>
      <c r="M239" s="261"/>
      <c r="N239" s="261"/>
    </row>
    <row r="240" spans="1:14" s="262" customFormat="1" ht="15" customHeight="1">
      <c r="A240" s="272"/>
      <c r="B240" s="289"/>
      <c r="C240" s="288"/>
      <c r="D240" s="287"/>
      <c r="E240" s="287"/>
      <c r="F240" s="287"/>
      <c r="G240" s="287"/>
      <c r="H240" s="287"/>
      <c r="I240" s="287"/>
      <c r="J240" s="261"/>
      <c r="K240" s="261"/>
      <c r="M240" s="261"/>
      <c r="N240" s="261"/>
    </row>
    <row r="241" spans="1:14" s="262" customFormat="1" ht="15" customHeight="1">
      <c r="A241" s="272"/>
      <c r="B241" s="289"/>
      <c r="C241" s="288"/>
      <c r="D241" s="287"/>
      <c r="E241" s="287"/>
      <c r="F241" s="287"/>
      <c r="G241" s="287"/>
      <c r="H241" s="287"/>
      <c r="I241" s="287"/>
      <c r="J241" s="261"/>
      <c r="K241" s="261"/>
      <c r="M241" s="261"/>
      <c r="N241" s="261"/>
    </row>
    <row r="242" spans="1:14" s="262" customFormat="1" ht="15" customHeight="1">
      <c r="A242" s="272"/>
      <c r="B242" s="289"/>
      <c r="C242" s="288"/>
      <c r="D242" s="287"/>
      <c r="E242" s="287"/>
      <c r="F242" s="287"/>
      <c r="G242" s="287"/>
      <c r="H242" s="287"/>
      <c r="I242" s="287"/>
      <c r="J242" s="261"/>
      <c r="K242" s="261"/>
      <c r="M242" s="261"/>
      <c r="N242" s="261"/>
    </row>
    <row r="243" spans="1:14" s="262" customFormat="1" ht="15" customHeight="1">
      <c r="A243" s="272"/>
      <c r="B243" s="289"/>
      <c r="C243" s="288"/>
      <c r="D243" s="287"/>
      <c r="E243" s="287"/>
      <c r="F243" s="287"/>
      <c r="G243" s="287"/>
      <c r="H243" s="287"/>
      <c r="I243" s="287"/>
      <c r="J243" s="261"/>
      <c r="K243" s="261"/>
      <c r="M243" s="261"/>
      <c r="N243" s="261"/>
    </row>
    <row r="244" spans="1:14" s="262" customFormat="1" ht="15" customHeight="1">
      <c r="A244" s="272"/>
      <c r="B244" s="289"/>
      <c r="C244" s="288"/>
      <c r="D244" s="287"/>
      <c r="E244" s="287"/>
      <c r="F244" s="287"/>
      <c r="G244" s="287"/>
      <c r="H244" s="287"/>
      <c r="I244" s="287"/>
      <c r="J244" s="261"/>
      <c r="K244" s="261"/>
      <c r="M244" s="261"/>
      <c r="N244" s="261"/>
    </row>
    <row r="245" spans="1:14" s="262" customFormat="1" ht="15" customHeight="1">
      <c r="A245" s="272"/>
      <c r="B245" s="289"/>
      <c r="C245" s="288"/>
      <c r="D245" s="287"/>
      <c r="E245" s="287"/>
      <c r="F245" s="287"/>
      <c r="G245" s="287"/>
      <c r="H245" s="287"/>
      <c r="I245" s="287"/>
      <c r="J245" s="261"/>
      <c r="K245" s="261"/>
      <c r="M245" s="261"/>
      <c r="N245" s="261"/>
    </row>
    <row r="246" spans="1:14" s="262" customFormat="1" ht="15" customHeight="1">
      <c r="A246" s="272"/>
      <c r="B246" s="289"/>
      <c r="C246" s="288"/>
      <c r="D246" s="287"/>
      <c r="E246" s="287"/>
      <c r="F246" s="287"/>
      <c r="G246" s="287"/>
      <c r="H246" s="287"/>
      <c r="I246" s="287"/>
      <c r="J246" s="261"/>
      <c r="K246" s="261"/>
      <c r="M246" s="261"/>
      <c r="N246" s="261"/>
    </row>
    <row r="247" spans="1:14" s="262" customFormat="1" ht="15" customHeight="1">
      <c r="A247" s="272"/>
      <c r="B247" s="289"/>
      <c r="C247" s="288"/>
      <c r="D247" s="287"/>
      <c r="E247" s="287"/>
      <c r="F247" s="287"/>
      <c r="G247" s="287"/>
      <c r="H247" s="287"/>
      <c r="I247" s="287"/>
      <c r="J247" s="261"/>
      <c r="K247" s="261"/>
      <c r="M247" s="261"/>
      <c r="N247" s="261"/>
    </row>
    <row r="248" spans="1:14" s="262" customFormat="1" ht="15" customHeight="1">
      <c r="A248" s="272"/>
      <c r="B248" s="289"/>
      <c r="C248" s="288"/>
      <c r="D248" s="287"/>
      <c r="E248" s="287"/>
      <c r="F248" s="287"/>
      <c r="G248" s="287"/>
      <c r="H248" s="287"/>
      <c r="I248" s="287"/>
      <c r="J248" s="261"/>
      <c r="K248" s="261"/>
      <c r="M248" s="261"/>
      <c r="N248" s="261"/>
    </row>
    <row r="249" spans="1:14" s="262" customFormat="1" ht="15" customHeight="1">
      <c r="A249" s="272"/>
      <c r="B249" s="289"/>
      <c r="C249" s="288"/>
      <c r="D249" s="287"/>
      <c r="E249" s="287"/>
      <c r="F249" s="287"/>
      <c r="G249" s="287"/>
      <c r="H249" s="287"/>
      <c r="I249" s="287"/>
      <c r="J249" s="261"/>
      <c r="K249" s="261"/>
      <c r="M249" s="261"/>
      <c r="N249" s="261"/>
    </row>
    <row r="250" spans="1:14" s="262" customFormat="1" ht="15" customHeight="1">
      <c r="A250" s="272"/>
      <c r="B250" s="289"/>
      <c r="C250" s="288"/>
      <c r="D250" s="287"/>
      <c r="E250" s="287"/>
      <c r="F250" s="287"/>
      <c r="G250" s="287"/>
      <c r="H250" s="287"/>
      <c r="I250" s="287"/>
      <c r="J250" s="261"/>
      <c r="K250" s="261"/>
      <c r="M250" s="261"/>
      <c r="N250" s="261"/>
    </row>
    <row r="251" spans="1:14" s="262" customFormat="1" ht="15" customHeight="1">
      <c r="A251" s="272"/>
      <c r="B251" s="289"/>
      <c r="C251" s="288"/>
      <c r="D251" s="287"/>
      <c r="E251" s="287"/>
      <c r="F251" s="287"/>
      <c r="G251" s="287"/>
      <c r="H251" s="287"/>
      <c r="I251" s="287"/>
      <c r="J251" s="261"/>
      <c r="K251" s="261"/>
      <c r="M251" s="261"/>
      <c r="N251" s="261"/>
    </row>
    <row r="252" spans="1:14" s="262" customFormat="1" ht="15" customHeight="1">
      <c r="A252" s="272"/>
      <c r="B252" s="289"/>
      <c r="C252" s="288"/>
      <c r="D252" s="287"/>
      <c r="E252" s="287"/>
      <c r="F252" s="287"/>
      <c r="G252" s="287"/>
      <c r="H252" s="287"/>
      <c r="I252" s="287"/>
      <c r="J252" s="261"/>
      <c r="K252" s="261"/>
      <c r="M252" s="261"/>
      <c r="N252" s="261"/>
    </row>
    <row r="253" spans="1:14" s="262" customFormat="1" ht="15" customHeight="1">
      <c r="A253" s="272"/>
      <c r="B253" s="289"/>
      <c r="C253" s="288"/>
      <c r="D253" s="287"/>
      <c r="E253" s="287"/>
      <c r="F253" s="287"/>
      <c r="G253" s="287"/>
      <c r="H253" s="287"/>
      <c r="I253" s="287"/>
      <c r="J253" s="261"/>
      <c r="K253" s="261"/>
      <c r="M253" s="261"/>
      <c r="N253" s="261"/>
    </row>
    <row r="254" spans="1:14" s="262" customFormat="1" ht="15" customHeight="1">
      <c r="A254" s="272"/>
      <c r="B254" s="289"/>
      <c r="C254" s="288"/>
      <c r="D254" s="287"/>
      <c r="E254" s="287"/>
      <c r="F254" s="287"/>
      <c r="G254" s="287"/>
      <c r="H254" s="287"/>
      <c r="I254" s="287"/>
      <c r="J254" s="261"/>
      <c r="K254" s="261"/>
      <c r="M254" s="261"/>
      <c r="N254" s="261"/>
    </row>
    <row r="255" spans="1:14" s="262" customFormat="1" ht="15" customHeight="1">
      <c r="A255" s="272"/>
      <c r="B255" s="289"/>
      <c r="C255" s="288"/>
      <c r="D255" s="287"/>
      <c r="E255" s="287"/>
      <c r="F255" s="287"/>
      <c r="G255" s="287"/>
      <c r="H255" s="287"/>
      <c r="I255" s="287"/>
      <c r="J255" s="261"/>
      <c r="K255" s="261"/>
      <c r="M255" s="261"/>
      <c r="N255" s="261"/>
    </row>
    <row r="256" spans="1:14" s="262" customFormat="1" ht="15" customHeight="1">
      <c r="A256" s="272"/>
      <c r="B256" s="289"/>
      <c r="C256" s="288"/>
      <c r="D256" s="287"/>
      <c r="E256" s="287"/>
      <c r="F256" s="287"/>
      <c r="G256" s="287"/>
      <c r="H256" s="287"/>
      <c r="I256" s="287"/>
      <c r="J256" s="261"/>
      <c r="K256" s="261"/>
      <c r="M256" s="261"/>
      <c r="N256" s="261"/>
    </row>
    <row r="257" spans="1:14" s="262" customFormat="1" ht="15" customHeight="1">
      <c r="A257" s="272"/>
      <c r="B257" s="289"/>
      <c r="C257" s="288"/>
      <c r="D257" s="287"/>
      <c r="E257" s="287"/>
      <c r="F257" s="287"/>
      <c r="G257" s="287"/>
      <c r="H257" s="287"/>
      <c r="I257" s="287"/>
      <c r="J257" s="261"/>
      <c r="K257" s="261"/>
      <c r="M257" s="261"/>
      <c r="N257" s="261"/>
    </row>
    <row r="258" spans="1:14" s="262" customFormat="1" ht="15" customHeight="1">
      <c r="A258" s="272"/>
      <c r="B258" s="289"/>
      <c r="C258" s="288"/>
      <c r="D258" s="287"/>
      <c r="E258" s="287"/>
      <c r="F258" s="287"/>
      <c r="G258" s="287"/>
      <c r="H258" s="287"/>
      <c r="I258" s="287"/>
      <c r="J258" s="261"/>
      <c r="K258" s="261"/>
      <c r="M258" s="261"/>
      <c r="N258" s="261"/>
    </row>
    <row r="259" spans="1:14" s="262" customFormat="1" ht="15" customHeight="1">
      <c r="A259" s="272"/>
      <c r="B259" s="289"/>
      <c r="C259" s="288"/>
      <c r="D259" s="287"/>
      <c r="E259" s="287"/>
      <c r="F259" s="287"/>
      <c r="G259" s="287"/>
      <c r="H259" s="287"/>
      <c r="I259" s="287"/>
      <c r="J259" s="261"/>
      <c r="K259" s="261"/>
      <c r="M259" s="261"/>
      <c r="N259" s="261"/>
    </row>
    <row r="260" spans="1:14" s="262" customFormat="1" ht="15" customHeight="1">
      <c r="A260" s="272"/>
      <c r="B260" s="289"/>
      <c r="C260" s="288"/>
      <c r="D260" s="287"/>
      <c r="E260" s="287"/>
      <c r="F260" s="287"/>
      <c r="G260" s="287"/>
      <c r="H260" s="287"/>
      <c r="I260" s="287"/>
      <c r="J260" s="261"/>
      <c r="K260" s="261"/>
      <c r="M260" s="261"/>
      <c r="N260" s="261"/>
    </row>
    <row r="261" spans="1:14" s="262" customFormat="1" ht="15" customHeight="1">
      <c r="A261" s="272"/>
      <c r="B261" s="289"/>
      <c r="C261" s="288"/>
      <c r="D261" s="287"/>
      <c r="E261" s="287"/>
      <c r="F261" s="287"/>
      <c r="G261" s="287"/>
      <c r="H261" s="287"/>
      <c r="I261" s="287"/>
      <c r="J261" s="261"/>
      <c r="K261" s="261"/>
      <c r="M261" s="261"/>
      <c r="N261" s="261"/>
    </row>
    <row r="262" spans="1:14" s="262" customFormat="1" ht="15" customHeight="1">
      <c r="A262" s="272"/>
      <c r="B262" s="289"/>
      <c r="C262" s="288"/>
      <c r="D262" s="287"/>
      <c r="E262" s="287"/>
      <c r="F262" s="287"/>
      <c r="G262" s="287"/>
      <c r="H262" s="287"/>
      <c r="I262" s="287"/>
      <c r="J262" s="261"/>
      <c r="K262" s="261"/>
      <c r="M262" s="261"/>
      <c r="N262" s="261"/>
    </row>
    <row r="263" spans="1:14" s="262" customFormat="1" ht="15" customHeight="1">
      <c r="A263" s="272"/>
      <c r="B263" s="289"/>
      <c r="C263" s="288"/>
      <c r="D263" s="287"/>
      <c r="E263" s="287"/>
      <c r="F263" s="287"/>
      <c r="G263" s="287"/>
      <c r="H263" s="287"/>
      <c r="I263" s="287"/>
      <c r="J263" s="261"/>
      <c r="K263" s="261"/>
      <c r="M263" s="261"/>
      <c r="N263" s="261"/>
    </row>
    <row r="264" spans="1:14" s="262" customFormat="1" ht="15" customHeight="1">
      <c r="A264" s="272"/>
      <c r="B264" s="289"/>
      <c r="C264" s="288"/>
      <c r="D264" s="287"/>
      <c r="E264" s="287"/>
      <c r="F264" s="287"/>
      <c r="G264" s="287"/>
      <c r="H264" s="287"/>
      <c r="I264" s="287"/>
      <c r="J264" s="261"/>
      <c r="K264" s="261"/>
      <c r="M264" s="261"/>
      <c r="N264" s="261"/>
    </row>
    <row r="265" spans="1:14" s="262" customFormat="1" ht="15" customHeight="1">
      <c r="A265" s="272"/>
      <c r="B265" s="289"/>
      <c r="C265" s="288"/>
      <c r="D265" s="287"/>
      <c r="E265" s="287"/>
      <c r="F265" s="287"/>
      <c r="G265" s="287"/>
      <c r="H265" s="287"/>
      <c r="I265" s="287"/>
      <c r="J265" s="261"/>
      <c r="K265" s="261"/>
      <c r="M265" s="261"/>
      <c r="N265" s="261"/>
    </row>
    <row r="266" spans="1:14" s="262" customFormat="1" ht="15" customHeight="1">
      <c r="A266" s="272"/>
      <c r="B266" s="289"/>
      <c r="C266" s="288"/>
      <c r="D266" s="287"/>
      <c r="E266" s="287"/>
      <c r="F266" s="287"/>
      <c r="G266" s="287"/>
      <c r="H266" s="287"/>
      <c r="I266" s="287"/>
      <c r="J266" s="261"/>
      <c r="K266" s="261"/>
      <c r="M266" s="261"/>
      <c r="N266" s="261"/>
    </row>
    <row r="267" spans="1:14" s="262" customFormat="1" ht="15" customHeight="1">
      <c r="A267" s="272"/>
      <c r="B267" s="289"/>
      <c r="C267" s="288"/>
      <c r="D267" s="287"/>
      <c r="E267" s="287"/>
      <c r="F267" s="287"/>
      <c r="G267" s="287"/>
      <c r="H267" s="287"/>
      <c r="I267" s="287"/>
      <c r="J267" s="261"/>
      <c r="K267" s="261"/>
      <c r="M267" s="261"/>
      <c r="N267" s="261"/>
    </row>
    <row r="268" spans="1:14" s="262" customFormat="1" ht="15" customHeight="1">
      <c r="A268" s="272"/>
      <c r="B268" s="289"/>
      <c r="C268" s="288"/>
      <c r="D268" s="287"/>
      <c r="E268" s="287"/>
      <c r="F268" s="287"/>
      <c r="G268" s="287"/>
      <c r="H268" s="287"/>
      <c r="I268" s="287"/>
      <c r="J268" s="261"/>
      <c r="K268" s="261"/>
      <c r="M268" s="261"/>
      <c r="N268" s="261"/>
    </row>
    <row r="269" spans="1:14" s="262" customFormat="1" ht="15" customHeight="1">
      <c r="A269" s="272"/>
      <c r="B269" s="289"/>
      <c r="C269" s="288"/>
      <c r="D269" s="287"/>
      <c r="E269" s="287"/>
      <c r="F269" s="287"/>
      <c r="G269" s="287"/>
      <c r="H269" s="287"/>
      <c r="I269" s="287"/>
      <c r="J269" s="261"/>
      <c r="K269" s="261"/>
      <c r="M269" s="261"/>
      <c r="N269" s="261"/>
    </row>
    <row r="270" spans="1:14" s="262" customFormat="1" ht="15" customHeight="1">
      <c r="A270" s="272"/>
      <c r="B270" s="289"/>
      <c r="C270" s="288"/>
      <c r="D270" s="287"/>
      <c r="E270" s="287"/>
      <c r="F270" s="287"/>
      <c r="G270" s="287"/>
      <c r="H270" s="287"/>
      <c r="I270" s="287"/>
      <c r="J270" s="261"/>
      <c r="K270" s="261"/>
      <c r="M270" s="261"/>
      <c r="N270" s="261"/>
    </row>
    <row r="271" spans="1:14" s="262" customFormat="1" ht="15" customHeight="1">
      <c r="A271" s="272"/>
      <c r="B271" s="289"/>
      <c r="C271" s="288"/>
      <c r="D271" s="287"/>
      <c r="E271" s="287"/>
      <c r="F271" s="287"/>
      <c r="G271" s="287"/>
      <c r="H271" s="287"/>
      <c r="I271" s="287"/>
      <c r="J271" s="261"/>
      <c r="K271" s="261"/>
      <c r="M271" s="261"/>
      <c r="N271" s="261"/>
    </row>
    <row r="272" spans="1:14" s="262" customFormat="1" ht="15" customHeight="1">
      <c r="A272" s="272"/>
      <c r="B272" s="289"/>
      <c r="C272" s="288"/>
      <c r="D272" s="287"/>
      <c r="E272" s="287"/>
      <c r="F272" s="287"/>
      <c r="G272" s="287"/>
      <c r="H272" s="287"/>
      <c r="I272" s="287"/>
      <c r="J272" s="261"/>
      <c r="K272" s="261"/>
      <c r="M272" s="261"/>
      <c r="N272" s="261"/>
    </row>
    <row r="273" spans="1:14" s="262" customFormat="1" ht="15" customHeight="1">
      <c r="A273" s="272"/>
      <c r="B273" s="289"/>
      <c r="C273" s="288"/>
      <c r="D273" s="287"/>
      <c r="E273" s="287"/>
      <c r="F273" s="287"/>
      <c r="G273" s="287"/>
      <c r="H273" s="287"/>
      <c r="I273" s="287"/>
      <c r="J273" s="261"/>
      <c r="K273" s="261"/>
      <c r="M273" s="261"/>
      <c r="N273" s="261"/>
    </row>
    <row r="274" spans="1:14" s="262" customFormat="1" ht="15" customHeight="1">
      <c r="A274" s="272"/>
      <c r="B274" s="289"/>
      <c r="C274" s="288"/>
      <c r="D274" s="287"/>
      <c r="E274" s="287"/>
      <c r="F274" s="287"/>
      <c r="G274" s="287"/>
      <c r="H274" s="287"/>
      <c r="I274" s="287"/>
      <c r="J274" s="261"/>
      <c r="K274" s="261"/>
      <c r="M274" s="261"/>
      <c r="N274" s="261"/>
    </row>
    <row r="275" spans="1:14" s="262" customFormat="1" ht="15" customHeight="1">
      <c r="A275" s="272"/>
      <c r="B275" s="289"/>
      <c r="C275" s="288"/>
      <c r="D275" s="287"/>
      <c r="E275" s="287"/>
      <c r="F275" s="287"/>
      <c r="G275" s="287"/>
      <c r="H275" s="287"/>
      <c r="I275" s="287"/>
      <c r="J275" s="261"/>
      <c r="K275" s="261"/>
      <c r="M275" s="261"/>
      <c r="N275" s="261"/>
    </row>
    <row r="276" spans="1:14" s="262" customFormat="1" ht="15" customHeight="1">
      <c r="A276" s="272"/>
      <c r="B276" s="289"/>
      <c r="C276" s="288"/>
      <c r="D276" s="287"/>
      <c r="E276" s="287"/>
      <c r="F276" s="287"/>
      <c r="G276" s="287"/>
      <c r="H276" s="287"/>
      <c r="I276" s="287"/>
      <c r="J276" s="261"/>
      <c r="K276" s="261"/>
      <c r="M276" s="261"/>
      <c r="N276" s="261"/>
    </row>
    <row r="277" spans="1:14" s="262" customFormat="1" ht="15" customHeight="1">
      <c r="A277" s="272"/>
      <c r="B277" s="289"/>
      <c r="C277" s="288"/>
      <c r="D277" s="287"/>
      <c r="E277" s="287"/>
      <c r="F277" s="287"/>
      <c r="G277" s="287"/>
      <c r="H277" s="287"/>
      <c r="I277" s="287"/>
      <c r="J277" s="261"/>
      <c r="K277" s="261"/>
      <c r="M277" s="261"/>
      <c r="N277" s="261"/>
    </row>
    <row r="278" spans="1:14" s="262" customFormat="1" ht="15" customHeight="1">
      <c r="A278" s="272"/>
      <c r="B278" s="289"/>
      <c r="C278" s="288"/>
      <c r="D278" s="287"/>
      <c r="E278" s="287"/>
      <c r="F278" s="287"/>
      <c r="G278" s="287"/>
      <c r="H278" s="287"/>
      <c r="I278" s="287"/>
      <c r="J278" s="261"/>
      <c r="K278" s="261"/>
      <c r="M278" s="261"/>
      <c r="N278" s="261"/>
    </row>
    <row r="279" spans="1:14" s="262" customFormat="1" ht="15" customHeight="1">
      <c r="A279" s="272"/>
      <c r="B279" s="289"/>
      <c r="C279" s="288"/>
      <c r="D279" s="287"/>
      <c r="E279" s="287"/>
      <c r="F279" s="287"/>
      <c r="G279" s="287"/>
      <c r="H279" s="287"/>
      <c r="I279" s="287"/>
      <c r="J279" s="261"/>
      <c r="K279" s="261"/>
      <c r="M279" s="261"/>
      <c r="N279" s="261"/>
    </row>
    <row r="280" spans="1:14" s="262" customFormat="1" ht="15" customHeight="1">
      <c r="A280" s="272"/>
      <c r="B280" s="289"/>
      <c r="C280" s="288"/>
      <c r="D280" s="287"/>
      <c r="E280" s="287"/>
      <c r="F280" s="287"/>
      <c r="G280" s="287"/>
      <c r="H280" s="287"/>
      <c r="I280" s="287"/>
      <c r="J280" s="261"/>
      <c r="K280" s="261"/>
      <c r="M280" s="261"/>
      <c r="N280" s="261"/>
    </row>
    <row r="281" spans="1:14" s="262" customFormat="1" ht="15" customHeight="1">
      <c r="A281" s="272"/>
      <c r="B281" s="289"/>
      <c r="C281" s="288"/>
      <c r="D281" s="287"/>
      <c r="E281" s="287"/>
      <c r="F281" s="287"/>
      <c r="G281" s="287"/>
      <c r="H281" s="287"/>
      <c r="I281" s="287"/>
      <c r="J281" s="261"/>
      <c r="K281" s="261"/>
      <c r="M281" s="261"/>
      <c r="N281" s="261"/>
    </row>
    <row r="282" spans="1:14" s="262" customFormat="1" ht="15" customHeight="1">
      <c r="A282" s="272"/>
      <c r="B282" s="289"/>
      <c r="C282" s="288"/>
      <c r="D282" s="287"/>
      <c r="E282" s="287"/>
      <c r="F282" s="287"/>
      <c r="G282" s="287"/>
      <c r="H282" s="287"/>
      <c r="I282" s="287"/>
      <c r="J282" s="261"/>
      <c r="K282" s="261"/>
      <c r="M282" s="261"/>
      <c r="N282" s="261"/>
    </row>
    <row r="283" spans="1:14" s="262" customFormat="1" ht="15" customHeight="1">
      <c r="A283" s="272"/>
      <c r="B283" s="289"/>
      <c r="C283" s="288"/>
      <c r="D283" s="287"/>
      <c r="E283" s="287"/>
      <c r="F283" s="287"/>
      <c r="G283" s="287"/>
      <c r="H283" s="287"/>
      <c r="I283" s="287"/>
      <c r="J283" s="261"/>
      <c r="K283" s="261"/>
      <c r="M283" s="261"/>
      <c r="N283" s="261"/>
    </row>
    <row r="284" spans="1:14" s="262" customFormat="1" ht="15" customHeight="1">
      <c r="A284" s="272"/>
      <c r="B284" s="289"/>
      <c r="C284" s="288"/>
      <c r="D284" s="287"/>
      <c r="E284" s="287"/>
      <c r="F284" s="287"/>
      <c r="G284" s="287"/>
      <c r="H284" s="287"/>
      <c r="I284" s="287"/>
      <c r="J284" s="261"/>
      <c r="K284" s="261"/>
      <c r="M284" s="261"/>
      <c r="N284" s="261"/>
    </row>
    <row r="285" spans="1:14" s="262" customFormat="1" ht="15" customHeight="1">
      <c r="A285" s="272"/>
      <c r="B285" s="289"/>
      <c r="C285" s="288"/>
      <c r="D285" s="287"/>
      <c r="E285" s="287"/>
      <c r="F285" s="287"/>
      <c r="G285" s="287"/>
      <c r="H285" s="287"/>
      <c r="I285" s="287"/>
      <c r="J285" s="261"/>
      <c r="K285" s="261"/>
      <c r="M285" s="261"/>
      <c r="N285" s="261"/>
    </row>
    <row r="286" spans="1:14" s="262" customFormat="1" ht="15" customHeight="1">
      <c r="A286" s="272"/>
      <c r="B286" s="289"/>
      <c r="C286" s="288"/>
      <c r="D286" s="287"/>
      <c r="E286" s="287"/>
      <c r="F286" s="287"/>
      <c r="G286" s="287"/>
      <c r="H286" s="287"/>
      <c r="I286" s="287"/>
      <c r="J286" s="261"/>
      <c r="K286" s="261"/>
      <c r="M286" s="261"/>
      <c r="N286" s="261"/>
    </row>
    <row r="287" spans="1:14" s="262" customFormat="1" ht="15" customHeight="1">
      <c r="A287" s="272"/>
      <c r="B287" s="289"/>
      <c r="C287" s="288"/>
      <c r="D287" s="287"/>
      <c r="E287" s="287"/>
      <c r="F287" s="287"/>
      <c r="G287" s="287"/>
      <c r="H287" s="287"/>
      <c r="I287" s="287"/>
      <c r="J287" s="261"/>
      <c r="K287" s="261"/>
      <c r="M287" s="261"/>
      <c r="N287" s="261"/>
    </row>
    <row r="288" spans="1:14" s="262" customFormat="1" ht="15" customHeight="1">
      <c r="A288" s="272"/>
      <c r="B288" s="289"/>
      <c r="C288" s="288"/>
      <c r="D288" s="287"/>
      <c r="E288" s="287"/>
      <c r="F288" s="287"/>
      <c r="G288" s="287"/>
      <c r="H288" s="287"/>
      <c r="I288" s="287"/>
      <c r="J288" s="261"/>
      <c r="K288" s="261"/>
      <c r="M288" s="261"/>
      <c r="N288" s="261"/>
    </row>
    <row r="289" spans="1:14" s="262" customFormat="1" ht="15" customHeight="1">
      <c r="A289" s="272"/>
      <c r="B289" s="289"/>
      <c r="C289" s="288"/>
      <c r="D289" s="287"/>
      <c r="E289" s="287"/>
      <c r="F289" s="287"/>
      <c r="G289" s="287"/>
      <c r="H289" s="287"/>
      <c r="I289" s="287"/>
      <c r="J289" s="261"/>
      <c r="K289" s="261"/>
      <c r="M289" s="261"/>
      <c r="N289" s="261"/>
    </row>
    <row r="290" spans="1:14" s="262" customFormat="1" ht="15" customHeight="1">
      <c r="A290" s="272"/>
      <c r="B290" s="289"/>
      <c r="C290" s="288"/>
      <c r="D290" s="287"/>
      <c r="E290" s="287"/>
      <c r="F290" s="287"/>
      <c r="G290" s="287"/>
      <c r="H290" s="287"/>
      <c r="I290" s="287"/>
      <c r="J290" s="261"/>
      <c r="K290" s="261"/>
      <c r="M290" s="261"/>
      <c r="N290" s="261"/>
    </row>
    <row r="291" spans="1:14" s="262" customFormat="1" ht="15" customHeight="1">
      <c r="A291" s="272"/>
      <c r="B291" s="289"/>
      <c r="C291" s="288"/>
      <c r="D291" s="287"/>
      <c r="E291" s="287"/>
      <c r="F291" s="287"/>
      <c r="G291" s="287"/>
      <c r="H291" s="287"/>
      <c r="I291" s="287"/>
      <c r="J291" s="261"/>
      <c r="K291" s="261"/>
      <c r="M291" s="261"/>
      <c r="N291" s="261"/>
    </row>
    <row r="292" spans="1:14" s="262" customFormat="1" ht="15" customHeight="1">
      <c r="A292" s="272"/>
      <c r="B292" s="289"/>
      <c r="C292" s="288"/>
      <c r="D292" s="287"/>
      <c r="E292" s="287"/>
      <c r="F292" s="287"/>
      <c r="G292" s="287"/>
      <c r="H292" s="287"/>
      <c r="I292" s="287"/>
      <c r="J292" s="261"/>
      <c r="K292" s="261"/>
      <c r="M292" s="261"/>
      <c r="N292" s="261"/>
    </row>
    <row r="293" spans="1:14" s="262" customFormat="1" ht="15" customHeight="1">
      <c r="A293" s="272"/>
      <c r="B293" s="289"/>
      <c r="C293" s="288"/>
      <c r="D293" s="287"/>
      <c r="E293" s="287"/>
      <c r="F293" s="287"/>
      <c r="G293" s="287"/>
      <c r="H293" s="287"/>
      <c r="I293" s="287"/>
      <c r="J293" s="261"/>
      <c r="K293" s="261"/>
      <c r="M293" s="261"/>
      <c r="N293" s="261"/>
    </row>
    <row r="294" spans="1:14" s="262" customFormat="1" ht="15" customHeight="1">
      <c r="A294" s="272"/>
      <c r="B294" s="289"/>
      <c r="C294" s="288"/>
      <c r="D294" s="287"/>
      <c r="E294" s="287"/>
      <c r="F294" s="287"/>
      <c r="G294" s="287"/>
      <c r="H294" s="287"/>
      <c r="I294" s="287"/>
      <c r="J294" s="261"/>
      <c r="K294" s="261"/>
      <c r="M294" s="261"/>
      <c r="N294" s="261"/>
    </row>
    <row r="295" spans="1:14" s="262" customFormat="1" ht="15" customHeight="1">
      <c r="A295" s="272"/>
      <c r="B295" s="289"/>
      <c r="C295" s="288"/>
      <c r="D295" s="287"/>
      <c r="E295" s="287"/>
      <c r="F295" s="287"/>
      <c r="G295" s="287"/>
      <c r="H295" s="287"/>
      <c r="I295" s="287"/>
      <c r="J295" s="261"/>
      <c r="K295" s="261"/>
      <c r="M295" s="261"/>
      <c r="N295" s="261"/>
    </row>
    <row r="296" spans="1:14" s="262" customFormat="1" ht="15" customHeight="1">
      <c r="A296" s="272"/>
      <c r="B296" s="289"/>
      <c r="C296" s="288"/>
      <c r="D296" s="287"/>
      <c r="E296" s="287"/>
      <c r="F296" s="287"/>
      <c r="G296" s="287"/>
      <c r="H296" s="287"/>
      <c r="I296" s="287"/>
      <c r="J296" s="261"/>
      <c r="K296" s="261"/>
      <c r="M296" s="261"/>
      <c r="N296" s="261"/>
    </row>
    <row r="297" spans="1:14" s="262" customFormat="1" ht="15" customHeight="1">
      <c r="A297" s="272"/>
      <c r="B297" s="289"/>
      <c r="C297" s="288"/>
      <c r="D297" s="287"/>
      <c r="E297" s="287"/>
      <c r="F297" s="287"/>
      <c r="G297" s="287"/>
      <c r="H297" s="287"/>
      <c r="I297" s="287"/>
      <c r="J297" s="261"/>
      <c r="K297" s="261"/>
      <c r="M297" s="261"/>
      <c r="N297" s="261"/>
    </row>
    <row r="298" spans="1:14" s="262" customFormat="1" ht="15" customHeight="1">
      <c r="A298" s="272"/>
      <c r="B298" s="289"/>
      <c r="C298" s="288"/>
      <c r="D298" s="287"/>
      <c r="E298" s="287"/>
      <c r="F298" s="287"/>
      <c r="G298" s="287"/>
      <c r="H298" s="287"/>
      <c r="I298" s="287"/>
      <c r="J298" s="261"/>
      <c r="K298" s="261"/>
      <c r="M298" s="261"/>
      <c r="N298" s="261"/>
    </row>
    <row r="299" spans="1:14" s="262" customFormat="1" ht="15" customHeight="1">
      <c r="A299" s="272"/>
      <c r="B299" s="289"/>
      <c r="C299" s="288"/>
      <c r="D299" s="287"/>
      <c r="E299" s="287"/>
      <c r="F299" s="287"/>
      <c r="G299" s="287"/>
      <c r="H299" s="287"/>
      <c r="I299" s="287"/>
      <c r="J299" s="261"/>
      <c r="K299" s="261"/>
      <c r="M299" s="261"/>
      <c r="N299" s="261"/>
    </row>
    <row r="300" spans="1:14" s="262" customFormat="1" ht="15" customHeight="1">
      <c r="A300" s="272"/>
      <c r="B300" s="289"/>
      <c r="C300" s="288"/>
      <c r="D300" s="287"/>
      <c r="E300" s="287"/>
      <c r="F300" s="287"/>
      <c r="G300" s="287"/>
      <c r="H300" s="287"/>
      <c r="I300" s="287"/>
      <c r="J300" s="261"/>
      <c r="K300" s="261"/>
      <c r="M300" s="261"/>
      <c r="N300" s="261"/>
    </row>
    <row r="301" spans="1:14" s="262" customFormat="1" ht="15" customHeight="1">
      <c r="A301" s="272"/>
      <c r="B301" s="289"/>
      <c r="C301" s="288"/>
      <c r="D301" s="287"/>
      <c r="E301" s="287"/>
      <c r="F301" s="287"/>
      <c r="G301" s="287"/>
      <c r="H301" s="287"/>
      <c r="I301" s="287"/>
      <c r="J301" s="261"/>
      <c r="K301" s="261"/>
      <c r="M301" s="261"/>
      <c r="N301" s="261"/>
    </row>
    <row r="302" spans="1:14" s="262" customFormat="1" ht="15" customHeight="1">
      <c r="A302" s="272"/>
      <c r="B302" s="289"/>
      <c r="C302" s="288"/>
      <c r="D302" s="287"/>
      <c r="E302" s="287"/>
      <c r="F302" s="287"/>
      <c r="G302" s="287"/>
      <c r="H302" s="287"/>
      <c r="I302" s="287"/>
      <c r="J302" s="261"/>
      <c r="K302" s="261"/>
      <c r="M302" s="261"/>
      <c r="N302" s="261"/>
    </row>
    <row r="303" spans="1:14" s="262" customFormat="1" ht="15" customHeight="1">
      <c r="A303" s="272"/>
      <c r="B303" s="289"/>
      <c r="C303" s="288"/>
      <c r="D303" s="287"/>
      <c r="E303" s="287"/>
      <c r="F303" s="287"/>
      <c r="G303" s="287"/>
      <c r="H303" s="287"/>
      <c r="I303" s="287"/>
      <c r="J303" s="261"/>
      <c r="K303" s="261"/>
      <c r="M303" s="261"/>
      <c r="N303" s="261"/>
    </row>
    <row r="304" spans="1:14" s="262" customFormat="1" ht="15" customHeight="1">
      <c r="A304" s="272"/>
      <c r="B304" s="289"/>
      <c r="C304" s="288"/>
      <c r="D304" s="287"/>
      <c r="E304" s="287"/>
      <c r="F304" s="287"/>
      <c r="G304" s="287"/>
      <c r="H304" s="287"/>
      <c r="I304" s="287"/>
      <c r="J304" s="261"/>
      <c r="K304" s="261"/>
      <c r="M304" s="261"/>
      <c r="N304" s="261"/>
    </row>
    <row r="305" spans="1:14" s="262" customFormat="1" ht="15" customHeight="1">
      <c r="A305" s="272"/>
      <c r="B305" s="289"/>
      <c r="C305" s="288"/>
      <c r="D305" s="287"/>
      <c r="E305" s="287"/>
      <c r="F305" s="287"/>
      <c r="G305" s="287"/>
      <c r="H305" s="287"/>
      <c r="I305" s="287"/>
      <c r="J305" s="261"/>
      <c r="K305" s="261"/>
      <c r="M305" s="261"/>
      <c r="N305" s="261"/>
    </row>
    <row r="306" spans="1:14" s="262" customFormat="1" ht="15" customHeight="1">
      <c r="A306" s="272"/>
      <c r="B306" s="289"/>
      <c r="C306" s="288"/>
      <c r="D306" s="287"/>
      <c r="E306" s="287"/>
      <c r="F306" s="287"/>
      <c r="G306" s="287"/>
      <c r="H306" s="287"/>
      <c r="I306" s="287"/>
      <c r="J306" s="261"/>
      <c r="K306" s="261"/>
      <c r="M306" s="261"/>
      <c r="N306" s="261"/>
    </row>
    <row r="307" spans="1:14" s="262" customFormat="1" ht="15" customHeight="1">
      <c r="A307" s="272"/>
      <c r="B307" s="289"/>
      <c r="C307" s="288"/>
      <c r="D307" s="287"/>
      <c r="E307" s="287"/>
      <c r="F307" s="287"/>
      <c r="G307" s="287"/>
      <c r="H307" s="287"/>
      <c r="I307" s="287"/>
      <c r="J307" s="261"/>
      <c r="K307" s="261"/>
      <c r="M307" s="261"/>
      <c r="N307" s="261"/>
    </row>
    <row r="308" spans="1:14" s="262" customFormat="1" ht="15" customHeight="1">
      <c r="A308" s="272"/>
      <c r="B308" s="289"/>
      <c r="C308" s="288"/>
      <c r="D308" s="287"/>
      <c r="E308" s="287"/>
      <c r="F308" s="287"/>
      <c r="G308" s="287"/>
      <c r="H308" s="287"/>
      <c r="I308" s="287"/>
      <c r="J308" s="261"/>
      <c r="K308" s="261"/>
      <c r="M308" s="261"/>
      <c r="N308" s="261"/>
    </row>
    <row r="309" spans="1:14" s="262" customFormat="1" ht="15" customHeight="1">
      <c r="A309" s="272"/>
      <c r="B309" s="289"/>
      <c r="C309" s="288"/>
      <c r="D309" s="287"/>
      <c r="E309" s="287"/>
      <c r="F309" s="287"/>
      <c r="G309" s="287"/>
      <c r="H309" s="287"/>
      <c r="I309" s="287"/>
      <c r="J309" s="261"/>
      <c r="K309" s="261"/>
      <c r="M309" s="261"/>
      <c r="N309" s="261"/>
    </row>
    <row r="310" spans="1:14" s="262" customFormat="1" ht="15" customHeight="1">
      <c r="A310" s="272"/>
      <c r="B310" s="289"/>
      <c r="C310" s="288"/>
      <c r="D310" s="287"/>
      <c r="E310" s="287"/>
      <c r="F310" s="287"/>
      <c r="G310" s="287"/>
      <c r="H310" s="287"/>
      <c r="I310" s="287"/>
      <c r="J310" s="261"/>
      <c r="K310" s="261"/>
      <c r="M310" s="261"/>
      <c r="N310" s="261"/>
    </row>
    <row r="311" spans="1:14" s="262" customFormat="1" ht="15" customHeight="1">
      <c r="A311" s="272"/>
      <c r="B311" s="289"/>
      <c r="C311" s="288"/>
      <c r="D311" s="287"/>
      <c r="E311" s="287"/>
      <c r="F311" s="287"/>
      <c r="G311" s="287"/>
      <c r="H311" s="287"/>
      <c r="I311" s="287"/>
      <c r="J311" s="261"/>
      <c r="K311" s="261"/>
      <c r="M311" s="261"/>
      <c r="N311" s="261"/>
    </row>
    <row r="312" spans="1:14" s="262" customFormat="1" ht="15" customHeight="1">
      <c r="A312" s="272"/>
      <c r="B312" s="289"/>
      <c r="C312" s="288"/>
      <c r="D312" s="287"/>
      <c r="E312" s="287"/>
      <c r="F312" s="287"/>
      <c r="G312" s="287"/>
      <c r="H312" s="287"/>
      <c r="I312" s="287"/>
      <c r="J312" s="261"/>
      <c r="K312" s="261"/>
      <c r="M312" s="261"/>
      <c r="N312" s="261"/>
    </row>
    <row r="313" spans="1:14" s="262" customFormat="1" ht="15" customHeight="1">
      <c r="A313" s="272"/>
      <c r="B313" s="289"/>
      <c r="C313" s="288"/>
      <c r="D313" s="287"/>
      <c r="E313" s="287"/>
      <c r="F313" s="287"/>
      <c r="G313" s="287"/>
      <c r="H313" s="287"/>
      <c r="I313" s="287"/>
      <c r="J313" s="261"/>
      <c r="K313" s="261"/>
      <c r="M313" s="261"/>
      <c r="N313" s="261"/>
    </row>
    <row r="314" spans="1:14" s="262" customFormat="1" ht="15" customHeight="1">
      <c r="A314" s="272"/>
      <c r="B314" s="289"/>
      <c r="C314" s="288"/>
      <c r="D314" s="287"/>
      <c r="E314" s="287"/>
      <c r="F314" s="287"/>
      <c r="G314" s="287"/>
      <c r="H314" s="287"/>
      <c r="I314" s="287"/>
      <c r="J314" s="261"/>
      <c r="K314" s="261"/>
      <c r="M314" s="261"/>
      <c r="N314" s="261"/>
    </row>
    <row r="315" spans="1:14" s="262" customFormat="1" ht="15" customHeight="1">
      <c r="A315" s="272"/>
      <c r="B315" s="289"/>
      <c r="C315" s="288"/>
      <c r="D315" s="287"/>
      <c r="E315" s="287"/>
      <c r="F315" s="287"/>
      <c r="G315" s="287"/>
      <c r="H315" s="287"/>
      <c r="I315" s="287"/>
      <c r="J315" s="261"/>
      <c r="K315" s="261"/>
      <c r="M315" s="261"/>
      <c r="N315" s="261"/>
    </row>
    <row r="316" spans="1:14" s="262" customFormat="1" ht="15" customHeight="1">
      <c r="A316" s="272"/>
      <c r="B316" s="289"/>
      <c r="C316" s="288"/>
      <c r="D316" s="287"/>
      <c r="E316" s="287"/>
      <c r="F316" s="287"/>
      <c r="G316" s="287"/>
      <c r="H316" s="287"/>
      <c r="I316" s="287"/>
      <c r="J316" s="261"/>
      <c r="K316" s="261"/>
      <c r="M316" s="261"/>
      <c r="N316" s="261"/>
    </row>
    <row r="317" spans="1:14" s="262" customFormat="1" ht="15" customHeight="1">
      <c r="A317" s="272"/>
      <c r="B317" s="289"/>
      <c r="C317" s="288"/>
      <c r="D317" s="287"/>
      <c r="E317" s="287"/>
      <c r="F317" s="287"/>
      <c r="G317" s="287"/>
      <c r="H317" s="287"/>
      <c r="I317" s="287"/>
      <c r="J317" s="261"/>
      <c r="K317" s="261"/>
      <c r="M317" s="261"/>
      <c r="N317" s="261"/>
    </row>
    <row r="318" spans="1:14" s="262" customFormat="1" ht="15" customHeight="1">
      <c r="A318" s="272"/>
      <c r="B318" s="289"/>
      <c r="C318" s="288"/>
      <c r="D318" s="287"/>
      <c r="E318" s="287"/>
      <c r="F318" s="287"/>
      <c r="G318" s="287"/>
      <c r="H318" s="287"/>
      <c r="I318" s="287"/>
      <c r="J318" s="261"/>
      <c r="K318" s="261"/>
      <c r="M318" s="261"/>
      <c r="N318" s="261"/>
    </row>
    <row r="319" spans="1:14" s="262" customFormat="1" ht="15" customHeight="1">
      <c r="A319" s="272"/>
      <c r="B319" s="289"/>
      <c r="C319" s="288"/>
      <c r="D319" s="287"/>
      <c r="E319" s="287"/>
      <c r="F319" s="287"/>
      <c r="G319" s="287"/>
      <c r="H319" s="287"/>
      <c r="I319" s="287"/>
      <c r="J319" s="261"/>
      <c r="K319" s="261"/>
      <c r="M319" s="261"/>
      <c r="N319" s="261"/>
    </row>
    <row r="320" spans="1:14" s="262" customFormat="1" ht="15" customHeight="1">
      <c r="A320" s="272"/>
      <c r="B320" s="289"/>
      <c r="C320" s="288"/>
      <c r="D320" s="287"/>
      <c r="E320" s="287"/>
      <c r="F320" s="287"/>
      <c r="G320" s="287"/>
      <c r="H320" s="287"/>
      <c r="I320" s="287"/>
      <c r="J320" s="261"/>
      <c r="K320" s="261"/>
      <c r="M320" s="261"/>
      <c r="N320" s="261"/>
    </row>
    <row r="321" spans="1:14" s="262" customFormat="1" ht="15" customHeight="1">
      <c r="A321" s="272"/>
      <c r="B321" s="289"/>
      <c r="C321" s="288"/>
      <c r="D321" s="287"/>
      <c r="E321" s="287"/>
      <c r="F321" s="287"/>
      <c r="G321" s="287"/>
      <c r="H321" s="287"/>
      <c r="I321" s="287"/>
      <c r="J321" s="261"/>
      <c r="K321" s="261"/>
      <c r="M321" s="261"/>
      <c r="N321" s="261"/>
    </row>
    <row r="322" spans="1:14" s="262" customFormat="1" ht="15" customHeight="1">
      <c r="A322" s="272"/>
      <c r="B322" s="289"/>
      <c r="C322" s="288"/>
      <c r="D322" s="287"/>
      <c r="E322" s="287"/>
      <c r="F322" s="287"/>
      <c r="G322" s="287"/>
      <c r="H322" s="287"/>
      <c r="I322" s="287"/>
      <c r="J322" s="261"/>
      <c r="K322" s="261"/>
      <c r="M322" s="261"/>
      <c r="N322" s="261"/>
    </row>
    <row r="323" spans="1:14" s="262" customFormat="1" ht="15" customHeight="1">
      <c r="A323" s="272"/>
      <c r="B323" s="289"/>
      <c r="C323" s="288"/>
      <c r="D323" s="287"/>
      <c r="E323" s="287"/>
      <c r="F323" s="287"/>
      <c r="G323" s="287"/>
      <c r="H323" s="287"/>
      <c r="I323" s="287"/>
      <c r="J323" s="261"/>
      <c r="K323" s="261"/>
      <c r="M323" s="261"/>
      <c r="N323" s="261"/>
    </row>
    <row r="324" spans="1:14" s="262" customFormat="1" ht="15" customHeight="1">
      <c r="A324" s="272"/>
      <c r="B324" s="289"/>
      <c r="C324" s="288"/>
      <c r="D324" s="287"/>
      <c r="E324" s="287"/>
      <c r="F324" s="287"/>
      <c r="G324" s="287"/>
      <c r="H324" s="287"/>
      <c r="I324" s="287"/>
      <c r="J324" s="261"/>
      <c r="K324" s="261"/>
      <c r="M324" s="261"/>
      <c r="N324" s="261"/>
    </row>
    <row r="325" spans="1:14" s="262" customFormat="1" ht="15" customHeight="1">
      <c r="A325" s="272"/>
      <c r="B325" s="289"/>
      <c r="C325" s="288"/>
      <c r="D325" s="287"/>
      <c r="E325" s="287"/>
      <c r="F325" s="287"/>
      <c r="G325" s="287"/>
      <c r="H325" s="287"/>
      <c r="I325" s="287"/>
      <c r="J325" s="261"/>
      <c r="K325" s="261"/>
      <c r="M325" s="261"/>
      <c r="N325" s="261"/>
    </row>
    <row r="326" spans="1:14" s="262" customFormat="1" ht="15" customHeight="1">
      <c r="A326" s="272"/>
      <c r="B326" s="289"/>
      <c r="C326" s="288"/>
      <c r="D326" s="287"/>
      <c r="E326" s="287"/>
      <c r="F326" s="287"/>
      <c r="G326" s="287"/>
      <c r="H326" s="287"/>
      <c r="I326" s="287"/>
      <c r="J326" s="261"/>
      <c r="K326" s="261"/>
      <c r="M326" s="261"/>
      <c r="N326" s="261"/>
    </row>
    <row r="327" spans="1:14" s="262" customFormat="1" ht="15" customHeight="1">
      <c r="A327" s="272"/>
      <c r="B327" s="289"/>
      <c r="C327" s="288"/>
      <c r="D327" s="287"/>
      <c r="E327" s="287"/>
      <c r="F327" s="287"/>
      <c r="G327" s="287"/>
      <c r="H327" s="287"/>
      <c r="I327" s="287"/>
      <c r="J327" s="261"/>
      <c r="K327" s="261"/>
      <c r="M327" s="261"/>
      <c r="N327" s="261"/>
    </row>
    <row r="328" spans="1:14" s="262" customFormat="1" ht="15" customHeight="1">
      <c r="A328" s="272"/>
      <c r="B328" s="289"/>
      <c r="C328" s="288"/>
      <c r="D328" s="287"/>
      <c r="E328" s="287"/>
      <c r="F328" s="287"/>
      <c r="G328" s="287"/>
      <c r="H328" s="287"/>
      <c r="I328" s="287"/>
      <c r="J328" s="261"/>
      <c r="K328" s="261"/>
      <c r="M328" s="261"/>
      <c r="N328" s="261"/>
    </row>
    <row r="329" spans="1:14" s="262" customFormat="1" ht="15" customHeight="1">
      <c r="A329" s="272"/>
      <c r="B329" s="289"/>
      <c r="C329" s="288"/>
      <c r="D329" s="287"/>
      <c r="E329" s="287"/>
      <c r="F329" s="287"/>
      <c r="G329" s="287"/>
      <c r="H329" s="287"/>
      <c r="I329" s="287"/>
      <c r="J329" s="261"/>
      <c r="K329" s="261"/>
      <c r="M329" s="261"/>
      <c r="N329" s="261"/>
    </row>
    <row r="330" spans="1:14" s="262" customFormat="1" ht="15" customHeight="1">
      <c r="A330" s="272"/>
      <c r="B330" s="289"/>
      <c r="C330" s="288"/>
      <c r="D330" s="287"/>
      <c r="E330" s="287"/>
      <c r="F330" s="287"/>
      <c r="G330" s="287"/>
      <c r="H330" s="287"/>
      <c r="I330" s="287"/>
      <c r="J330" s="261"/>
      <c r="K330" s="261"/>
      <c r="M330" s="261"/>
      <c r="N330" s="261"/>
    </row>
    <row r="331" spans="1:14" s="262" customFormat="1" ht="15" customHeight="1">
      <c r="A331" s="272"/>
      <c r="B331" s="289"/>
      <c r="C331" s="288"/>
      <c r="D331" s="287"/>
      <c r="E331" s="287"/>
      <c r="F331" s="287"/>
      <c r="G331" s="287"/>
      <c r="H331" s="287"/>
      <c r="I331" s="287"/>
      <c r="J331" s="261"/>
      <c r="K331" s="261"/>
      <c r="M331" s="261"/>
      <c r="N331" s="261"/>
    </row>
    <row r="332" spans="1:14" s="262" customFormat="1" ht="15" customHeight="1">
      <c r="A332" s="272"/>
      <c r="B332" s="289"/>
      <c r="C332" s="288"/>
      <c r="D332" s="287"/>
      <c r="E332" s="287"/>
      <c r="F332" s="287"/>
      <c r="G332" s="287"/>
      <c r="H332" s="287"/>
      <c r="I332" s="287"/>
      <c r="J332" s="261"/>
      <c r="K332" s="261"/>
      <c r="M332" s="261"/>
      <c r="N332" s="261"/>
    </row>
    <row r="333" spans="1:14" s="262" customFormat="1" ht="15" customHeight="1">
      <c r="A333" s="272"/>
      <c r="B333" s="289"/>
      <c r="C333" s="288"/>
      <c r="D333" s="287"/>
      <c r="E333" s="287"/>
      <c r="F333" s="287"/>
      <c r="G333" s="287"/>
      <c r="H333" s="287"/>
      <c r="I333" s="287"/>
      <c r="J333" s="261"/>
      <c r="K333" s="261"/>
      <c r="M333" s="261"/>
      <c r="N333" s="261"/>
    </row>
    <row r="334" spans="1:14" s="262" customFormat="1" ht="15" customHeight="1">
      <c r="A334" s="272"/>
      <c r="B334" s="289"/>
      <c r="C334" s="288"/>
      <c r="D334" s="287"/>
      <c r="E334" s="287"/>
      <c r="F334" s="287"/>
      <c r="G334" s="287"/>
      <c r="H334" s="287"/>
      <c r="I334" s="287"/>
      <c r="J334" s="261"/>
      <c r="K334" s="261"/>
      <c r="M334" s="261"/>
      <c r="N334" s="261"/>
    </row>
    <row r="335" spans="1:14" s="262" customFormat="1" ht="15" customHeight="1">
      <c r="A335" s="272"/>
      <c r="B335" s="289"/>
      <c r="C335" s="288"/>
      <c r="D335" s="287"/>
      <c r="E335" s="287"/>
      <c r="F335" s="287"/>
      <c r="G335" s="287"/>
      <c r="H335" s="287"/>
      <c r="I335" s="287"/>
      <c r="J335" s="261"/>
      <c r="K335" s="261"/>
      <c r="M335" s="261"/>
      <c r="N335" s="261"/>
    </row>
    <row r="336" spans="1:14" s="262" customFormat="1" ht="15" customHeight="1">
      <c r="A336" s="272"/>
      <c r="B336" s="289"/>
      <c r="C336" s="288"/>
      <c r="D336" s="287"/>
      <c r="E336" s="287"/>
      <c r="F336" s="287"/>
      <c r="G336" s="287"/>
      <c r="H336" s="287"/>
      <c r="I336" s="287"/>
      <c r="J336" s="261"/>
      <c r="K336" s="261"/>
      <c r="M336" s="261"/>
      <c r="N336" s="261"/>
    </row>
    <row r="337" spans="1:14" s="262" customFormat="1" ht="15" customHeight="1">
      <c r="A337" s="272"/>
      <c r="B337" s="289"/>
      <c r="C337" s="288"/>
      <c r="D337" s="287"/>
      <c r="E337" s="287"/>
      <c r="F337" s="287"/>
      <c r="G337" s="287"/>
      <c r="H337" s="287"/>
      <c r="I337" s="287"/>
      <c r="J337" s="261"/>
      <c r="K337" s="261"/>
      <c r="M337" s="261"/>
      <c r="N337" s="261"/>
    </row>
    <row r="338" spans="1:14" s="262" customFormat="1" ht="15" customHeight="1">
      <c r="A338" s="272"/>
      <c r="B338" s="289"/>
      <c r="C338" s="288"/>
      <c r="D338" s="287"/>
      <c r="E338" s="287"/>
      <c r="F338" s="287"/>
      <c r="G338" s="287"/>
      <c r="H338" s="287"/>
      <c r="I338" s="287"/>
      <c r="J338" s="261"/>
      <c r="K338" s="261"/>
      <c r="M338" s="261"/>
      <c r="N338" s="261"/>
    </row>
    <row r="339" spans="1:14" s="262" customFormat="1" ht="15" customHeight="1">
      <c r="A339" s="272"/>
      <c r="B339" s="289"/>
      <c r="C339" s="288"/>
      <c r="D339" s="287"/>
      <c r="E339" s="287"/>
      <c r="F339" s="287"/>
      <c r="G339" s="287"/>
      <c r="H339" s="287"/>
      <c r="I339" s="287"/>
      <c r="J339" s="261"/>
      <c r="K339" s="261"/>
      <c r="M339" s="261"/>
      <c r="N339" s="261"/>
    </row>
    <row r="340" spans="1:14" s="262" customFormat="1" ht="15" customHeight="1">
      <c r="A340" s="272"/>
      <c r="B340" s="289"/>
      <c r="C340" s="288"/>
      <c r="D340" s="287"/>
      <c r="E340" s="287"/>
      <c r="F340" s="287"/>
      <c r="G340" s="287"/>
      <c r="H340" s="287"/>
      <c r="I340" s="287"/>
      <c r="J340" s="261"/>
      <c r="K340" s="261"/>
      <c r="M340" s="261"/>
      <c r="N340" s="261"/>
    </row>
    <row r="341" spans="1:14" s="262" customFormat="1" ht="15" customHeight="1">
      <c r="A341" s="272"/>
      <c r="B341" s="289"/>
      <c r="C341" s="288"/>
      <c r="D341" s="287"/>
      <c r="E341" s="287"/>
      <c r="F341" s="287"/>
      <c r="G341" s="287"/>
      <c r="H341" s="287"/>
      <c r="I341" s="287"/>
      <c r="J341" s="261"/>
      <c r="K341" s="261"/>
      <c r="M341" s="261"/>
      <c r="N341" s="261"/>
    </row>
    <row r="342" spans="1:14" s="262" customFormat="1" ht="15" customHeight="1">
      <c r="A342" s="272"/>
      <c r="B342" s="289"/>
      <c r="C342" s="288"/>
      <c r="D342" s="287"/>
      <c r="E342" s="287"/>
      <c r="F342" s="287"/>
      <c r="G342" s="287"/>
      <c r="H342" s="287"/>
      <c r="I342" s="287"/>
      <c r="J342" s="261"/>
      <c r="K342" s="261"/>
      <c r="M342" s="261"/>
      <c r="N342" s="261"/>
    </row>
    <row r="343" spans="1:14" s="262" customFormat="1" ht="15" customHeight="1">
      <c r="A343" s="272"/>
      <c r="B343" s="289"/>
      <c r="C343" s="288"/>
      <c r="D343" s="287"/>
      <c r="E343" s="287"/>
      <c r="F343" s="287"/>
      <c r="G343" s="287"/>
      <c r="H343" s="287"/>
      <c r="I343" s="287"/>
      <c r="J343" s="261"/>
      <c r="K343" s="261"/>
      <c r="M343" s="261"/>
      <c r="N343" s="261"/>
    </row>
    <row r="344" spans="1:14" s="262" customFormat="1" ht="15" customHeight="1">
      <c r="A344" s="272"/>
      <c r="B344" s="289"/>
      <c r="C344" s="288"/>
      <c r="D344" s="287"/>
      <c r="E344" s="287"/>
      <c r="F344" s="287"/>
      <c r="G344" s="287"/>
      <c r="H344" s="287"/>
      <c r="I344" s="287"/>
      <c r="J344" s="261"/>
      <c r="K344" s="261"/>
      <c r="M344" s="261"/>
      <c r="N344" s="261"/>
    </row>
    <row r="345" spans="1:14" s="262" customFormat="1" ht="15" customHeight="1">
      <c r="A345" s="272"/>
      <c r="B345" s="289"/>
      <c r="C345" s="288"/>
      <c r="D345" s="287"/>
      <c r="E345" s="287"/>
      <c r="F345" s="287"/>
      <c r="G345" s="287"/>
      <c r="H345" s="287"/>
      <c r="I345" s="287"/>
      <c r="J345" s="261"/>
      <c r="K345" s="261"/>
      <c r="M345" s="261"/>
      <c r="N345" s="261"/>
    </row>
    <row r="346" spans="1:14" s="262" customFormat="1" ht="15" customHeight="1">
      <c r="A346" s="272"/>
      <c r="B346" s="289"/>
      <c r="C346" s="288"/>
      <c r="D346" s="287"/>
      <c r="E346" s="287"/>
      <c r="F346" s="287"/>
      <c r="G346" s="287"/>
      <c r="H346" s="287"/>
      <c r="I346" s="287"/>
      <c r="J346" s="261"/>
      <c r="K346" s="261"/>
      <c r="M346" s="261"/>
      <c r="N346" s="261"/>
    </row>
    <row r="347" spans="1:14" s="262" customFormat="1" ht="15" customHeight="1">
      <c r="A347" s="272"/>
      <c r="B347" s="289"/>
      <c r="C347" s="288"/>
      <c r="D347" s="287"/>
      <c r="E347" s="287"/>
      <c r="F347" s="287"/>
      <c r="G347" s="287"/>
      <c r="H347" s="287"/>
      <c r="I347" s="287"/>
      <c r="J347" s="261"/>
      <c r="K347" s="261"/>
      <c r="M347" s="261"/>
      <c r="N347" s="261"/>
    </row>
    <row r="348" spans="1:14" s="262" customFormat="1" ht="15" customHeight="1">
      <c r="A348" s="272"/>
      <c r="B348" s="289"/>
      <c r="C348" s="288"/>
      <c r="D348" s="287"/>
      <c r="E348" s="287"/>
      <c r="F348" s="287"/>
      <c r="G348" s="287"/>
      <c r="H348" s="287"/>
      <c r="I348" s="287"/>
      <c r="J348" s="261"/>
      <c r="K348" s="261"/>
      <c r="M348" s="261"/>
      <c r="N348" s="261"/>
    </row>
    <row r="349" spans="1:14" s="262" customFormat="1" ht="15" customHeight="1">
      <c r="A349" s="272"/>
      <c r="B349" s="289"/>
      <c r="C349" s="288"/>
      <c r="D349" s="287"/>
      <c r="E349" s="287"/>
      <c r="F349" s="287"/>
      <c r="G349" s="287"/>
      <c r="H349" s="287"/>
      <c r="I349" s="287"/>
      <c r="J349" s="261"/>
      <c r="K349" s="261"/>
      <c r="M349" s="261"/>
      <c r="N349" s="261"/>
    </row>
    <row r="350" spans="1:14" s="262" customFormat="1" ht="15" customHeight="1">
      <c r="A350" s="272"/>
      <c r="B350" s="289"/>
      <c r="C350" s="288"/>
      <c r="D350" s="287"/>
      <c r="E350" s="287"/>
      <c r="F350" s="287"/>
      <c r="G350" s="287"/>
      <c r="H350" s="287"/>
      <c r="I350" s="287"/>
      <c r="J350" s="261"/>
      <c r="K350" s="261"/>
      <c r="M350" s="261"/>
      <c r="N350" s="261"/>
    </row>
    <row r="351" spans="1:14" s="262" customFormat="1" ht="15" customHeight="1">
      <c r="A351" s="272"/>
      <c r="B351" s="289"/>
      <c r="C351" s="288"/>
      <c r="D351" s="287"/>
      <c r="E351" s="287"/>
      <c r="F351" s="287"/>
      <c r="G351" s="287"/>
      <c r="H351" s="287"/>
      <c r="I351" s="287"/>
      <c r="J351" s="261"/>
      <c r="K351" s="261"/>
      <c r="M351" s="261"/>
      <c r="N351" s="261"/>
    </row>
    <row r="352" spans="1:14" s="262" customFormat="1" ht="15" customHeight="1">
      <c r="A352" s="272"/>
      <c r="B352" s="289"/>
      <c r="C352" s="288"/>
      <c r="D352" s="287"/>
      <c r="E352" s="287"/>
      <c r="F352" s="287"/>
      <c r="G352" s="287"/>
      <c r="H352" s="287"/>
      <c r="I352" s="287"/>
      <c r="J352" s="261"/>
      <c r="K352" s="261"/>
      <c r="M352" s="261"/>
      <c r="N352" s="261"/>
    </row>
    <row r="353" spans="1:14" s="262" customFormat="1" ht="15" customHeight="1">
      <c r="A353" s="272"/>
      <c r="B353" s="289"/>
      <c r="C353" s="288"/>
      <c r="D353" s="287"/>
      <c r="E353" s="287"/>
      <c r="F353" s="287"/>
      <c r="G353" s="287"/>
      <c r="H353" s="287"/>
      <c r="I353" s="287"/>
      <c r="J353" s="261"/>
      <c r="K353" s="261"/>
      <c r="M353" s="261"/>
      <c r="N353" s="261"/>
    </row>
    <row r="354" spans="1:14" s="262" customFormat="1" ht="15" customHeight="1">
      <c r="A354" s="272"/>
      <c r="B354" s="289"/>
      <c r="C354" s="288"/>
      <c r="D354" s="287"/>
      <c r="E354" s="287"/>
      <c r="F354" s="287"/>
      <c r="G354" s="287"/>
      <c r="H354" s="287"/>
      <c r="I354" s="287"/>
      <c r="J354" s="261"/>
      <c r="K354" s="261"/>
      <c r="M354" s="261"/>
      <c r="N354" s="261"/>
    </row>
    <row r="355" spans="1:14" s="262" customFormat="1" ht="15" customHeight="1">
      <c r="A355" s="272"/>
      <c r="B355" s="289"/>
      <c r="C355" s="288"/>
      <c r="D355" s="287"/>
      <c r="E355" s="287"/>
      <c r="F355" s="287"/>
      <c r="G355" s="287"/>
      <c r="H355" s="287"/>
      <c r="I355" s="287"/>
      <c r="J355" s="261"/>
      <c r="K355" s="261"/>
      <c r="M355" s="261"/>
      <c r="N355" s="261"/>
    </row>
    <row r="356" spans="1:14" s="262" customFormat="1" ht="15" customHeight="1">
      <c r="A356" s="272"/>
      <c r="B356" s="289"/>
      <c r="C356" s="288"/>
      <c r="D356" s="287"/>
      <c r="E356" s="287"/>
      <c r="F356" s="287"/>
      <c r="G356" s="287"/>
      <c r="H356" s="287"/>
      <c r="I356" s="287"/>
      <c r="J356" s="261"/>
      <c r="K356" s="261"/>
      <c r="M356" s="261"/>
      <c r="N356" s="261"/>
    </row>
    <row r="357" spans="1:14" s="262" customFormat="1" ht="15" customHeight="1">
      <c r="A357" s="272"/>
      <c r="B357" s="289"/>
      <c r="C357" s="288"/>
      <c r="D357" s="287"/>
      <c r="E357" s="287"/>
      <c r="F357" s="287"/>
      <c r="G357" s="287"/>
      <c r="H357" s="287"/>
      <c r="I357" s="287"/>
      <c r="J357" s="261"/>
      <c r="K357" s="261"/>
      <c r="M357" s="261"/>
      <c r="N357" s="261"/>
    </row>
    <row r="358" spans="1:14" s="262" customFormat="1" ht="15" customHeight="1">
      <c r="A358" s="272"/>
      <c r="B358" s="289"/>
      <c r="C358" s="288"/>
      <c r="D358" s="287"/>
      <c r="E358" s="287"/>
      <c r="F358" s="287"/>
      <c r="G358" s="287"/>
      <c r="H358" s="287"/>
      <c r="I358" s="287"/>
      <c r="J358" s="261"/>
      <c r="K358" s="261"/>
      <c r="M358" s="261"/>
      <c r="N358" s="261"/>
    </row>
    <row r="359" spans="1:14" s="262" customFormat="1" ht="15" customHeight="1">
      <c r="A359" s="272"/>
      <c r="B359" s="289"/>
      <c r="C359" s="288"/>
      <c r="D359" s="287"/>
      <c r="E359" s="287"/>
      <c r="F359" s="287"/>
      <c r="G359" s="287"/>
      <c r="H359" s="287"/>
      <c r="I359" s="287"/>
      <c r="J359" s="261"/>
      <c r="K359" s="261"/>
      <c r="M359" s="261"/>
      <c r="N359" s="261"/>
    </row>
    <row r="360" spans="1:14" s="262" customFormat="1" ht="15" customHeight="1">
      <c r="A360" s="272"/>
      <c r="B360" s="289"/>
      <c r="C360" s="288"/>
      <c r="D360" s="287"/>
      <c r="E360" s="287"/>
      <c r="F360" s="287"/>
      <c r="G360" s="287"/>
      <c r="H360" s="287"/>
      <c r="I360" s="287"/>
      <c r="J360" s="261"/>
      <c r="K360" s="261"/>
      <c r="M360" s="261"/>
      <c r="N360" s="261"/>
    </row>
    <row r="361" spans="1:14" s="262" customFormat="1" ht="15" customHeight="1">
      <c r="A361" s="272"/>
      <c r="B361" s="289"/>
      <c r="C361" s="288"/>
      <c r="D361" s="287"/>
      <c r="E361" s="287"/>
      <c r="F361" s="287"/>
      <c r="G361" s="287"/>
      <c r="H361" s="287"/>
      <c r="I361" s="287"/>
      <c r="J361" s="261"/>
      <c r="K361" s="261"/>
      <c r="M361" s="261"/>
      <c r="N361" s="261"/>
    </row>
    <row r="362" spans="1:14" s="262" customFormat="1" ht="15" customHeight="1">
      <c r="A362" s="272"/>
      <c r="B362" s="289"/>
      <c r="C362" s="288"/>
      <c r="D362" s="287"/>
      <c r="E362" s="287"/>
      <c r="F362" s="287"/>
      <c r="G362" s="287"/>
      <c r="H362" s="287"/>
      <c r="I362" s="287"/>
      <c r="J362" s="261"/>
      <c r="K362" s="261"/>
      <c r="M362" s="261"/>
      <c r="N362" s="261"/>
    </row>
    <row r="363" spans="1:14" s="262" customFormat="1" ht="15" customHeight="1">
      <c r="A363" s="272"/>
      <c r="B363" s="289"/>
      <c r="C363" s="288"/>
      <c r="D363" s="287"/>
      <c r="E363" s="287"/>
      <c r="F363" s="287"/>
      <c r="G363" s="287"/>
      <c r="H363" s="287"/>
      <c r="I363" s="287"/>
      <c r="J363" s="261"/>
      <c r="K363" s="261"/>
      <c r="M363" s="261"/>
      <c r="N363" s="261"/>
    </row>
    <row r="364" spans="1:14" s="262" customFormat="1" ht="15" customHeight="1">
      <c r="A364" s="272"/>
      <c r="B364" s="289"/>
      <c r="C364" s="288"/>
      <c r="D364" s="287"/>
      <c r="E364" s="287"/>
      <c r="F364" s="287"/>
      <c r="G364" s="287"/>
      <c r="H364" s="287"/>
      <c r="I364" s="287"/>
      <c r="J364" s="261"/>
      <c r="K364" s="261"/>
      <c r="M364" s="261"/>
      <c r="N364" s="261"/>
    </row>
    <row r="365" spans="1:14" s="262" customFormat="1" ht="15" customHeight="1">
      <c r="A365" s="272"/>
      <c r="B365" s="289"/>
      <c r="C365" s="288"/>
      <c r="D365" s="287"/>
      <c r="E365" s="287"/>
      <c r="F365" s="287"/>
      <c r="G365" s="287"/>
      <c r="H365" s="287"/>
      <c r="I365" s="287"/>
      <c r="J365" s="261"/>
      <c r="K365" s="261"/>
      <c r="M365" s="261"/>
      <c r="N365" s="261"/>
    </row>
    <row r="366" spans="1:14" s="262" customFormat="1" ht="15" customHeight="1">
      <c r="A366" s="272"/>
      <c r="B366" s="289"/>
      <c r="C366" s="288"/>
      <c r="D366" s="287"/>
      <c r="E366" s="287"/>
      <c r="F366" s="287"/>
      <c r="G366" s="287"/>
      <c r="H366" s="287"/>
      <c r="I366" s="287"/>
      <c r="J366" s="261"/>
      <c r="K366" s="261"/>
      <c r="M366" s="261"/>
      <c r="N366" s="261"/>
    </row>
    <row r="367" spans="1:14" s="262" customFormat="1" ht="15" customHeight="1">
      <c r="A367" s="272"/>
      <c r="B367" s="289"/>
      <c r="C367" s="288"/>
      <c r="D367" s="287"/>
      <c r="E367" s="287"/>
      <c r="F367" s="287"/>
      <c r="G367" s="287"/>
      <c r="H367" s="287"/>
      <c r="I367" s="287"/>
      <c r="J367" s="261"/>
      <c r="K367" s="261"/>
      <c r="M367" s="261"/>
      <c r="N367" s="261"/>
    </row>
    <row r="368" spans="1:14" s="262" customFormat="1" ht="15" customHeight="1">
      <c r="A368" s="272"/>
      <c r="B368" s="289"/>
      <c r="C368" s="288"/>
      <c r="D368" s="287"/>
      <c r="E368" s="287"/>
      <c r="F368" s="287"/>
      <c r="G368" s="287"/>
      <c r="H368" s="287"/>
      <c r="I368" s="287"/>
      <c r="J368" s="261"/>
      <c r="K368" s="261"/>
      <c r="M368" s="261"/>
      <c r="N368" s="261"/>
    </row>
    <row r="369" spans="1:14" s="262" customFormat="1" ht="15" customHeight="1">
      <c r="A369" s="272"/>
      <c r="B369" s="289"/>
      <c r="C369" s="288"/>
      <c r="D369" s="287"/>
      <c r="E369" s="287"/>
      <c r="F369" s="287"/>
      <c r="G369" s="287"/>
      <c r="H369" s="287"/>
      <c r="I369" s="287"/>
      <c r="J369" s="261"/>
      <c r="K369" s="261"/>
      <c r="M369" s="261"/>
      <c r="N369" s="261"/>
    </row>
    <row r="370" spans="1:14" s="262" customFormat="1" ht="15" customHeight="1">
      <c r="A370" s="272"/>
      <c r="B370" s="289"/>
      <c r="C370" s="288"/>
      <c r="D370" s="287"/>
      <c r="E370" s="287"/>
      <c r="F370" s="287"/>
      <c r="G370" s="287"/>
      <c r="H370" s="287"/>
      <c r="I370" s="287"/>
      <c r="J370" s="261"/>
      <c r="K370" s="261"/>
      <c r="M370" s="261"/>
      <c r="N370" s="261"/>
    </row>
    <row r="371" spans="1:14" s="262" customFormat="1" ht="15" customHeight="1">
      <c r="A371" s="272"/>
      <c r="B371" s="289"/>
      <c r="C371" s="288"/>
      <c r="D371" s="287"/>
      <c r="E371" s="287"/>
      <c r="F371" s="287"/>
      <c r="G371" s="287"/>
      <c r="H371" s="287"/>
      <c r="I371" s="287"/>
      <c r="J371" s="261"/>
      <c r="K371" s="261"/>
      <c r="M371" s="261"/>
      <c r="N371" s="261"/>
    </row>
    <row r="372" spans="1:14" s="262" customFormat="1" ht="15" customHeight="1">
      <c r="A372" s="272"/>
      <c r="B372" s="289"/>
      <c r="C372" s="288"/>
      <c r="D372" s="287"/>
      <c r="E372" s="287"/>
      <c r="F372" s="287"/>
      <c r="G372" s="287"/>
      <c r="H372" s="287"/>
      <c r="I372" s="287"/>
      <c r="J372" s="261"/>
      <c r="K372" s="261"/>
      <c r="M372" s="261"/>
      <c r="N372" s="261"/>
    </row>
    <row r="373" spans="1:14" s="262" customFormat="1" ht="15" customHeight="1">
      <c r="A373" s="272"/>
      <c r="B373" s="289"/>
      <c r="C373" s="288"/>
      <c r="D373" s="287"/>
      <c r="E373" s="287"/>
      <c r="F373" s="287"/>
      <c r="G373" s="287"/>
      <c r="H373" s="287"/>
      <c r="I373" s="287"/>
      <c r="J373" s="261"/>
      <c r="K373" s="261"/>
      <c r="M373" s="261"/>
      <c r="N373" s="261"/>
    </row>
    <row r="374" spans="1:14" s="262" customFormat="1" ht="15" customHeight="1">
      <c r="A374" s="272"/>
      <c r="B374" s="289"/>
      <c r="C374" s="288"/>
      <c r="D374" s="287"/>
      <c r="E374" s="287"/>
      <c r="F374" s="287"/>
      <c r="G374" s="287"/>
      <c r="H374" s="287"/>
      <c r="I374" s="287"/>
      <c r="J374" s="261"/>
      <c r="K374" s="261"/>
      <c r="M374" s="261"/>
      <c r="N374" s="261"/>
    </row>
    <row r="375" spans="1:14" s="262" customFormat="1" ht="15" customHeight="1">
      <c r="A375" s="272"/>
      <c r="B375" s="289"/>
      <c r="C375" s="288"/>
      <c r="D375" s="287"/>
      <c r="E375" s="287"/>
      <c r="F375" s="287"/>
      <c r="G375" s="287"/>
      <c r="H375" s="287"/>
      <c r="I375" s="287"/>
      <c r="J375" s="261"/>
      <c r="K375" s="261"/>
      <c r="M375" s="261"/>
      <c r="N375" s="261"/>
    </row>
    <row r="376" spans="1:14" s="262" customFormat="1" ht="15" customHeight="1">
      <c r="A376" s="272"/>
      <c r="B376" s="289"/>
      <c r="C376" s="288"/>
      <c r="D376" s="287"/>
      <c r="E376" s="287"/>
      <c r="F376" s="287"/>
      <c r="G376" s="287"/>
      <c r="H376" s="287"/>
      <c r="I376" s="287"/>
      <c r="J376" s="261"/>
      <c r="K376" s="261"/>
      <c r="M376" s="261"/>
      <c r="N376" s="261"/>
    </row>
    <row r="377" spans="1:14" s="262" customFormat="1" ht="15" customHeight="1">
      <c r="A377" s="272"/>
      <c r="B377" s="289"/>
      <c r="C377" s="288"/>
      <c r="D377" s="287"/>
      <c r="E377" s="287"/>
      <c r="F377" s="287"/>
      <c r="G377" s="287"/>
      <c r="H377" s="287"/>
      <c r="I377" s="287"/>
      <c r="J377" s="261"/>
      <c r="K377" s="261"/>
      <c r="M377" s="261"/>
      <c r="N377" s="261"/>
    </row>
    <row r="378" spans="1:14" s="262" customFormat="1" ht="15" customHeight="1">
      <c r="A378" s="272"/>
      <c r="B378" s="289"/>
      <c r="C378" s="288"/>
      <c r="D378" s="287"/>
      <c r="E378" s="287"/>
      <c r="F378" s="287"/>
      <c r="G378" s="287"/>
      <c r="H378" s="287"/>
      <c r="I378" s="287"/>
      <c r="J378" s="261"/>
      <c r="K378" s="261"/>
      <c r="M378" s="261"/>
      <c r="N378" s="261"/>
    </row>
    <row r="379" spans="1:14" s="262" customFormat="1" ht="15" customHeight="1">
      <c r="A379" s="272"/>
      <c r="B379" s="289"/>
      <c r="C379" s="288"/>
      <c r="D379" s="287"/>
      <c r="E379" s="287"/>
      <c r="F379" s="287"/>
      <c r="G379" s="287"/>
      <c r="H379" s="287"/>
      <c r="I379" s="287"/>
      <c r="J379" s="261"/>
      <c r="K379" s="261"/>
      <c r="M379" s="261"/>
      <c r="N379" s="261"/>
    </row>
    <row r="380" spans="1:14" s="262" customFormat="1" ht="15" customHeight="1">
      <c r="A380" s="272"/>
      <c r="B380" s="289"/>
      <c r="C380" s="288"/>
      <c r="D380" s="287"/>
      <c r="E380" s="287"/>
      <c r="F380" s="287"/>
      <c r="G380" s="287"/>
      <c r="H380" s="287"/>
      <c r="I380" s="287"/>
      <c r="J380" s="261"/>
      <c r="K380" s="261"/>
      <c r="M380" s="261"/>
      <c r="N380" s="261"/>
    </row>
    <row r="381" spans="1:14" s="262" customFormat="1" ht="15" customHeight="1">
      <c r="A381" s="272"/>
      <c r="B381" s="289"/>
      <c r="C381" s="288"/>
      <c r="D381" s="287"/>
      <c r="E381" s="287"/>
      <c r="F381" s="287"/>
      <c r="G381" s="287"/>
      <c r="H381" s="287"/>
      <c r="I381" s="287"/>
      <c r="J381" s="261"/>
      <c r="K381" s="261"/>
      <c r="M381" s="261"/>
      <c r="N381" s="261"/>
    </row>
    <row r="382" spans="1:14" s="262" customFormat="1" ht="15" customHeight="1">
      <c r="A382" s="272"/>
      <c r="B382" s="289"/>
      <c r="C382" s="288"/>
      <c r="D382" s="287"/>
      <c r="E382" s="287"/>
      <c r="F382" s="287"/>
      <c r="G382" s="287"/>
      <c r="H382" s="287"/>
      <c r="I382" s="287"/>
      <c r="J382" s="261"/>
      <c r="K382" s="261"/>
      <c r="M382" s="261"/>
      <c r="N382" s="261"/>
    </row>
    <row r="383" spans="1:14" s="262" customFormat="1" ht="15" customHeight="1">
      <c r="A383" s="272"/>
      <c r="B383" s="289"/>
      <c r="C383" s="288"/>
      <c r="D383" s="287"/>
      <c r="E383" s="287"/>
      <c r="F383" s="287"/>
      <c r="G383" s="287"/>
      <c r="H383" s="287"/>
      <c r="I383" s="287"/>
      <c r="J383" s="261"/>
      <c r="K383" s="261"/>
      <c r="M383" s="261"/>
      <c r="N383" s="261"/>
    </row>
    <row r="384" spans="1:14" s="262" customFormat="1" ht="15" customHeight="1">
      <c r="A384" s="272"/>
      <c r="B384" s="289"/>
      <c r="C384" s="288"/>
      <c r="D384" s="287"/>
      <c r="E384" s="287"/>
      <c r="F384" s="287"/>
      <c r="G384" s="287"/>
      <c r="H384" s="287"/>
      <c r="I384" s="287"/>
      <c r="J384" s="261"/>
      <c r="K384" s="261"/>
      <c r="M384" s="261"/>
      <c r="N384" s="261"/>
    </row>
    <row r="385" spans="1:14" s="262" customFormat="1" ht="15" customHeight="1">
      <c r="A385" s="272"/>
      <c r="B385" s="289"/>
      <c r="C385" s="288"/>
      <c r="D385" s="287"/>
      <c r="E385" s="287"/>
      <c r="F385" s="287"/>
      <c r="G385" s="287"/>
      <c r="H385" s="287"/>
      <c r="I385" s="287"/>
      <c r="J385" s="261"/>
      <c r="K385" s="261"/>
      <c r="M385" s="261"/>
      <c r="N385" s="261"/>
    </row>
    <row r="386" spans="1:14" s="262" customFormat="1" ht="15" customHeight="1">
      <c r="A386" s="272"/>
      <c r="B386" s="289"/>
      <c r="C386" s="288"/>
      <c r="D386" s="287"/>
      <c r="E386" s="287"/>
      <c r="F386" s="287"/>
      <c r="G386" s="287"/>
      <c r="H386" s="287"/>
      <c r="I386" s="287"/>
      <c r="J386" s="261"/>
      <c r="K386" s="261"/>
      <c r="M386" s="261"/>
      <c r="N386" s="261"/>
    </row>
    <row r="387" spans="1:14" s="262" customFormat="1" ht="15" customHeight="1">
      <c r="A387" s="272"/>
      <c r="B387" s="289"/>
      <c r="C387" s="288"/>
      <c r="D387" s="287"/>
      <c r="E387" s="287"/>
      <c r="F387" s="287"/>
      <c r="G387" s="287"/>
      <c r="H387" s="287"/>
      <c r="I387" s="287"/>
      <c r="J387" s="261"/>
      <c r="K387" s="261"/>
      <c r="M387" s="261"/>
      <c r="N387" s="261"/>
    </row>
    <row r="388" spans="1:14" s="262" customFormat="1" ht="15" customHeight="1">
      <c r="A388" s="272"/>
      <c r="B388" s="289"/>
      <c r="C388" s="288"/>
      <c r="D388" s="287"/>
      <c r="E388" s="287"/>
      <c r="F388" s="287"/>
      <c r="G388" s="287"/>
      <c r="H388" s="287"/>
      <c r="I388" s="287"/>
      <c r="J388" s="261"/>
      <c r="K388" s="261"/>
      <c r="M388" s="261"/>
      <c r="N388" s="261"/>
    </row>
    <row r="389" spans="1:14" s="262" customFormat="1" ht="15" customHeight="1">
      <c r="A389" s="272"/>
      <c r="B389" s="289"/>
      <c r="C389" s="288"/>
      <c r="D389" s="287"/>
      <c r="E389" s="287"/>
      <c r="F389" s="287"/>
      <c r="G389" s="287"/>
      <c r="H389" s="287"/>
      <c r="I389" s="287"/>
      <c r="J389" s="261"/>
      <c r="K389" s="261"/>
      <c r="M389" s="261"/>
      <c r="N389" s="261"/>
    </row>
    <row r="390" spans="1:14" s="262" customFormat="1" ht="15" customHeight="1">
      <c r="A390" s="272"/>
      <c r="B390" s="289"/>
      <c r="C390" s="288"/>
      <c r="D390" s="287"/>
      <c r="E390" s="287"/>
      <c r="F390" s="287"/>
      <c r="G390" s="287"/>
      <c r="H390" s="287"/>
      <c r="I390" s="287"/>
      <c r="J390" s="261"/>
      <c r="K390" s="261"/>
      <c r="M390" s="261"/>
      <c r="N390" s="261"/>
    </row>
    <row r="391" spans="1:14" s="262" customFormat="1" ht="15" customHeight="1">
      <c r="A391" s="272"/>
      <c r="B391" s="289"/>
      <c r="C391" s="288"/>
      <c r="D391" s="287"/>
      <c r="E391" s="287"/>
      <c r="F391" s="287"/>
      <c r="G391" s="287"/>
      <c r="H391" s="287"/>
      <c r="I391" s="287"/>
      <c r="J391" s="261"/>
      <c r="K391" s="261"/>
      <c r="M391" s="261"/>
      <c r="N391" s="261"/>
    </row>
    <row r="392" spans="1:14" s="262" customFormat="1" ht="15" customHeight="1">
      <c r="A392" s="272"/>
      <c r="B392" s="289"/>
      <c r="C392" s="288"/>
      <c r="D392" s="287"/>
      <c r="E392" s="287"/>
      <c r="F392" s="287"/>
      <c r="G392" s="287"/>
      <c r="H392" s="287"/>
      <c r="I392" s="287"/>
      <c r="J392" s="261"/>
      <c r="K392" s="261"/>
      <c r="M392" s="261"/>
      <c r="N392" s="261"/>
    </row>
    <row r="393" spans="1:14" s="262" customFormat="1" ht="15" customHeight="1">
      <c r="A393" s="272"/>
      <c r="B393" s="289"/>
      <c r="C393" s="288"/>
      <c r="D393" s="287"/>
      <c r="E393" s="287"/>
      <c r="F393" s="287"/>
      <c r="G393" s="287"/>
      <c r="H393" s="287"/>
      <c r="I393" s="287"/>
      <c r="J393" s="261"/>
      <c r="K393" s="261"/>
      <c r="M393" s="261"/>
      <c r="N393" s="261"/>
    </row>
    <row r="394" spans="1:14" s="262" customFormat="1" ht="15" customHeight="1">
      <c r="A394" s="272"/>
      <c r="B394" s="289"/>
      <c r="C394" s="288"/>
      <c r="D394" s="287"/>
      <c r="E394" s="287"/>
      <c r="F394" s="287"/>
      <c r="G394" s="287"/>
      <c r="H394" s="287"/>
      <c r="I394" s="287"/>
      <c r="J394" s="261"/>
      <c r="K394" s="261"/>
      <c r="M394" s="261"/>
      <c r="N394" s="261"/>
    </row>
    <row r="395" spans="1:14" s="262" customFormat="1" ht="15" customHeight="1">
      <c r="A395" s="272"/>
      <c r="B395" s="289"/>
      <c r="C395" s="288"/>
      <c r="D395" s="287"/>
      <c r="E395" s="287"/>
      <c r="F395" s="287"/>
      <c r="G395" s="287"/>
      <c r="H395" s="287"/>
      <c r="I395" s="287"/>
      <c r="J395" s="261"/>
      <c r="K395" s="261"/>
      <c r="M395" s="261"/>
      <c r="N395" s="261"/>
    </row>
    <row r="396" spans="1:14" s="262" customFormat="1" ht="15" customHeight="1">
      <c r="A396" s="272"/>
      <c r="B396" s="289"/>
      <c r="C396" s="288"/>
      <c r="D396" s="287"/>
      <c r="E396" s="287"/>
      <c r="F396" s="287"/>
      <c r="G396" s="287"/>
      <c r="H396" s="287"/>
      <c r="I396" s="287"/>
      <c r="J396" s="261"/>
      <c r="K396" s="261"/>
      <c r="M396" s="261"/>
      <c r="N396" s="261"/>
    </row>
    <row r="397" spans="1:14" s="262" customFormat="1" ht="15" customHeight="1">
      <c r="A397" s="272"/>
      <c r="B397" s="289"/>
      <c r="C397" s="288"/>
      <c r="D397" s="287"/>
      <c r="E397" s="287"/>
      <c r="F397" s="287"/>
      <c r="G397" s="287"/>
      <c r="H397" s="287"/>
      <c r="I397" s="287"/>
      <c r="J397" s="261"/>
      <c r="K397" s="261"/>
      <c r="M397" s="261"/>
      <c r="N397" s="261"/>
    </row>
    <row r="398" spans="1:14" s="262" customFormat="1" ht="15" customHeight="1">
      <c r="A398" s="272"/>
      <c r="B398" s="289"/>
      <c r="C398" s="288"/>
      <c r="D398" s="287"/>
      <c r="E398" s="287"/>
      <c r="F398" s="287"/>
      <c r="G398" s="287"/>
      <c r="H398" s="287"/>
      <c r="I398" s="287"/>
      <c r="J398" s="261"/>
      <c r="K398" s="261"/>
      <c r="M398" s="261"/>
      <c r="N398" s="261"/>
    </row>
    <row r="399" spans="1:14" s="262" customFormat="1" ht="15" customHeight="1">
      <c r="A399" s="272"/>
      <c r="B399" s="289"/>
      <c r="C399" s="288"/>
      <c r="D399" s="287"/>
      <c r="E399" s="287"/>
      <c r="F399" s="287"/>
      <c r="G399" s="287"/>
      <c r="H399" s="287"/>
      <c r="I399" s="287"/>
      <c r="J399" s="261"/>
      <c r="K399" s="261"/>
      <c r="M399" s="261"/>
      <c r="N399" s="261"/>
    </row>
    <row r="400" spans="1:14" s="262" customFormat="1" ht="15" customHeight="1">
      <c r="A400" s="272"/>
      <c r="B400" s="289"/>
      <c r="C400" s="288"/>
      <c r="D400" s="287"/>
      <c r="E400" s="287"/>
      <c r="F400" s="287"/>
      <c r="G400" s="287"/>
      <c r="H400" s="287"/>
      <c r="I400" s="287"/>
      <c r="J400" s="261"/>
      <c r="K400" s="261"/>
      <c r="M400" s="261"/>
      <c r="N400" s="261"/>
    </row>
    <row r="401" spans="1:14" s="262" customFormat="1" ht="15" customHeight="1">
      <c r="A401" s="272"/>
      <c r="B401" s="289"/>
      <c r="C401" s="288"/>
      <c r="D401" s="287"/>
      <c r="E401" s="287"/>
      <c r="F401" s="287"/>
      <c r="G401" s="287"/>
      <c r="H401" s="287"/>
      <c r="I401" s="287"/>
      <c r="J401" s="261"/>
      <c r="K401" s="261"/>
      <c r="M401" s="261"/>
      <c r="N401" s="261"/>
    </row>
    <row r="402" spans="1:14" s="262" customFormat="1" ht="15" customHeight="1">
      <c r="A402" s="272"/>
      <c r="B402" s="289"/>
      <c r="C402" s="288"/>
      <c r="D402" s="287"/>
      <c r="E402" s="287"/>
      <c r="F402" s="287"/>
      <c r="G402" s="287"/>
      <c r="H402" s="287"/>
      <c r="I402" s="287"/>
      <c r="J402" s="261"/>
      <c r="K402" s="261"/>
      <c r="M402" s="261"/>
      <c r="N402" s="261"/>
    </row>
    <row r="403" spans="1:14" s="262" customFormat="1" ht="15" customHeight="1">
      <c r="A403" s="272"/>
      <c r="B403" s="289"/>
      <c r="C403" s="288"/>
      <c r="D403" s="287"/>
      <c r="E403" s="287"/>
      <c r="F403" s="287"/>
      <c r="G403" s="287"/>
      <c r="H403" s="287"/>
      <c r="I403" s="287"/>
      <c r="J403" s="261"/>
      <c r="K403" s="261"/>
      <c r="M403" s="261"/>
      <c r="N403" s="261"/>
    </row>
    <row r="404" spans="1:14" s="262" customFormat="1" ht="15" customHeight="1">
      <c r="A404" s="272"/>
      <c r="B404" s="289"/>
      <c r="C404" s="288"/>
      <c r="D404" s="287"/>
      <c r="E404" s="287"/>
      <c r="F404" s="287"/>
      <c r="G404" s="287"/>
      <c r="H404" s="287"/>
      <c r="I404" s="287"/>
      <c r="J404" s="261"/>
      <c r="K404" s="261"/>
      <c r="M404" s="261"/>
      <c r="N404" s="261"/>
    </row>
    <row r="405" spans="1:14" s="262" customFormat="1" ht="15" customHeight="1">
      <c r="A405" s="272"/>
      <c r="B405" s="289"/>
      <c r="C405" s="288"/>
      <c r="D405" s="287"/>
      <c r="E405" s="287"/>
      <c r="F405" s="287"/>
      <c r="G405" s="287"/>
      <c r="H405" s="287"/>
      <c r="I405" s="287"/>
      <c r="J405" s="261"/>
      <c r="K405" s="261"/>
      <c r="M405" s="261"/>
      <c r="N405" s="261"/>
    </row>
    <row r="406" spans="1:14" s="262" customFormat="1" ht="15" customHeight="1">
      <c r="A406" s="272"/>
      <c r="B406" s="289"/>
      <c r="C406" s="288"/>
      <c r="D406" s="287"/>
      <c r="E406" s="287"/>
      <c r="F406" s="287"/>
      <c r="G406" s="287"/>
      <c r="H406" s="287"/>
      <c r="I406" s="287"/>
      <c r="J406" s="261"/>
      <c r="K406" s="261"/>
      <c r="M406" s="261"/>
      <c r="N406" s="261"/>
    </row>
    <row r="407" spans="1:14" s="262" customFormat="1" ht="15" customHeight="1">
      <c r="A407" s="272"/>
      <c r="B407" s="289"/>
      <c r="C407" s="288"/>
      <c r="D407" s="287"/>
      <c r="E407" s="287"/>
      <c r="F407" s="287"/>
      <c r="G407" s="287"/>
      <c r="H407" s="287"/>
      <c r="I407" s="287"/>
      <c r="J407" s="261"/>
      <c r="K407" s="261"/>
      <c r="M407" s="261"/>
      <c r="N407" s="261"/>
    </row>
    <row r="408" spans="1:14" s="262" customFormat="1" ht="15" customHeight="1">
      <c r="A408" s="272"/>
      <c r="B408" s="289"/>
      <c r="C408" s="288"/>
      <c r="D408" s="287"/>
      <c r="E408" s="287"/>
      <c r="F408" s="287"/>
      <c r="G408" s="287"/>
      <c r="H408" s="287"/>
      <c r="I408" s="287"/>
      <c r="J408" s="261"/>
      <c r="K408" s="261"/>
      <c r="M408" s="261"/>
      <c r="N408" s="261"/>
    </row>
    <row r="409" spans="1:14" s="262" customFormat="1" ht="15" customHeight="1">
      <c r="A409" s="272"/>
      <c r="B409" s="289"/>
      <c r="C409" s="288"/>
      <c r="D409" s="287"/>
      <c r="E409" s="287"/>
      <c r="F409" s="287"/>
      <c r="G409" s="287"/>
      <c r="H409" s="287"/>
      <c r="I409" s="287"/>
      <c r="J409" s="261"/>
      <c r="K409" s="261"/>
      <c r="M409" s="261"/>
      <c r="N409" s="261"/>
    </row>
    <row r="410" spans="1:14" s="262" customFormat="1" ht="15" customHeight="1">
      <c r="A410" s="272"/>
      <c r="B410" s="289"/>
      <c r="C410" s="288"/>
      <c r="D410" s="287"/>
      <c r="E410" s="287"/>
      <c r="F410" s="287"/>
      <c r="G410" s="287"/>
      <c r="H410" s="287"/>
      <c r="I410" s="287"/>
      <c r="J410" s="261"/>
      <c r="K410" s="261"/>
      <c r="M410" s="261"/>
      <c r="N410" s="261"/>
    </row>
    <row r="411" spans="1:14" s="262" customFormat="1" ht="15" customHeight="1">
      <c r="A411" s="272"/>
      <c r="B411" s="289"/>
      <c r="C411" s="288"/>
      <c r="D411" s="287"/>
      <c r="E411" s="287"/>
      <c r="F411" s="287"/>
      <c r="G411" s="287"/>
      <c r="H411" s="287"/>
      <c r="I411" s="287"/>
      <c r="J411" s="261"/>
      <c r="K411" s="261"/>
      <c r="M411" s="261"/>
      <c r="N411" s="261"/>
    </row>
    <row r="412" spans="1:14" s="262" customFormat="1" ht="15" customHeight="1">
      <c r="A412" s="272"/>
      <c r="B412" s="289"/>
      <c r="C412" s="288"/>
      <c r="D412" s="287"/>
      <c r="E412" s="287"/>
      <c r="F412" s="287"/>
      <c r="G412" s="287"/>
      <c r="H412" s="287"/>
      <c r="I412" s="287"/>
      <c r="J412" s="261"/>
      <c r="K412" s="261"/>
      <c r="M412" s="261"/>
      <c r="N412" s="261"/>
    </row>
    <row r="413" spans="1:14" s="262" customFormat="1" ht="15" customHeight="1">
      <c r="A413" s="272"/>
      <c r="B413" s="289"/>
      <c r="C413" s="288"/>
      <c r="D413" s="287"/>
      <c r="E413" s="287"/>
      <c r="F413" s="287"/>
      <c r="G413" s="287"/>
      <c r="H413" s="287"/>
      <c r="I413" s="287"/>
      <c r="J413" s="261"/>
      <c r="K413" s="261"/>
      <c r="M413" s="261"/>
      <c r="N413" s="261"/>
    </row>
    <row r="414" spans="1:14" s="262" customFormat="1" ht="15" customHeight="1">
      <c r="A414" s="272"/>
      <c r="B414" s="289"/>
      <c r="C414" s="288"/>
      <c r="D414" s="287"/>
      <c r="E414" s="287"/>
      <c r="F414" s="287"/>
      <c r="G414" s="287"/>
      <c r="H414" s="287"/>
      <c r="I414" s="287"/>
      <c r="J414" s="261"/>
      <c r="K414" s="261"/>
      <c r="M414" s="261"/>
      <c r="N414" s="261"/>
    </row>
    <row r="415" spans="1:14" s="262" customFormat="1" ht="15" customHeight="1">
      <c r="A415" s="272"/>
      <c r="B415" s="289"/>
      <c r="C415" s="288"/>
      <c r="D415" s="287"/>
      <c r="E415" s="287"/>
      <c r="F415" s="287"/>
      <c r="G415" s="287"/>
      <c r="H415" s="287"/>
      <c r="I415" s="287"/>
      <c r="J415" s="261"/>
      <c r="K415" s="261"/>
      <c r="M415" s="261"/>
      <c r="N415" s="261"/>
    </row>
    <row r="416" spans="1:14" s="262" customFormat="1" ht="15" customHeight="1">
      <c r="A416" s="272"/>
      <c r="B416" s="289"/>
      <c r="C416" s="288"/>
      <c r="D416" s="287"/>
      <c r="E416" s="287"/>
      <c r="F416" s="287"/>
      <c r="G416" s="287"/>
      <c r="H416" s="287"/>
      <c r="I416" s="287"/>
      <c r="J416" s="261"/>
      <c r="K416" s="261"/>
      <c r="M416" s="261"/>
      <c r="N416" s="261"/>
    </row>
    <row r="417" spans="1:14" s="262" customFormat="1" ht="15" customHeight="1">
      <c r="A417" s="272"/>
      <c r="B417" s="289"/>
      <c r="C417" s="288"/>
      <c r="D417" s="287"/>
      <c r="E417" s="287"/>
      <c r="F417" s="287"/>
      <c r="G417" s="287"/>
      <c r="H417" s="287"/>
      <c r="I417" s="287"/>
      <c r="J417" s="261"/>
      <c r="K417" s="261"/>
      <c r="M417" s="261"/>
      <c r="N417" s="261"/>
    </row>
    <row r="418" spans="1:14" s="262" customFormat="1" ht="15" customHeight="1">
      <c r="A418" s="272"/>
      <c r="B418" s="289"/>
      <c r="C418" s="288"/>
      <c r="D418" s="287"/>
      <c r="E418" s="287"/>
      <c r="F418" s="287"/>
      <c r="G418" s="287"/>
      <c r="H418" s="287"/>
      <c r="I418" s="287"/>
      <c r="J418" s="261"/>
      <c r="K418" s="261"/>
      <c r="M418" s="261"/>
      <c r="N418" s="261"/>
    </row>
    <row r="419" spans="1:14" s="262" customFormat="1" ht="15" customHeight="1">
      <c r="A419" s="272"/>
      <c r="B419" s="289"/>
      <c r="C419" s="288"/>
      <c r="D419" s="287"/>
      <c r="E419" s="287"/>
      <c r="F419" s="287"/>
      <c r="G419" s="287"/>
      <c r="H419" s="287"/>
      <c r="I419" s="287"/>
      <c r="J419" s="261"/>
      <c r="K419" s="261"/>
      <c r="M419" s="261"/>
      <c r="N419" s="261"/>
    </row>
    <row r="420" spans="1:14" s="262" customFormat="1" ht="15" customHeight="1">
      <c r="A420" s="272"/>
      <c r="B420" s="289"/>
      <c r="C420" s="288"/>
      <c r="D420" s="287"/>
      <c r="E420" s="287"/>
      <c r="F420" s="287"/>
      <c r="G420" s="287"/>
      <c r="H420" s="287"/>
      <c r="I420" s="287"/>
      <c r="J420" s="261"/>
      <c r="K420" s="261"/>
      <c r="M420" s="261"/>
      <c r="N420" s="261"/>
    </row>
    <row r="421" spans="1:14" s="262" customFormat="1" ht="15" customHeight="1">
      <c r="A421" s="272"/>
      <c r="B421" s="289"/>
      <c r="C421" s="288"/>
      <c r="D421" s="287"/>
      <c r="E421" s="287"/>
      <c r="F421" s="287"/>
      <c r="G421" s="287"/>
      <c r="H421" s="287"/>
      <c r="I421" s="287"/>
      <c r="J421" s="261"/>
      <c r="K421" s="261"/>
      <c r="M421" s="261"/>
      <c r="N421" s="261"/>
    </row>
    <row r="422" spans="1:14" s="262" customFormat="1" ht="15" customHeight="1">
      <c r="A422" s="272"/>
      <c r="B422" s="289"/>
      <c r="C422" s="288"/>
      <c r="D422" s="287"/>
      <c r="E422" s="287"/>
      <c r="F422" s="287"/>
      <c r="G422" s="287"/>
      <c r="H422" s="287"/>
      <c r="I422" s="287"/>
      <c r="J422" s="261"/>
      <c r="K422" s="261"/>
      <c r="M422" s="261"/>
      <c r="N422" s="261"/>
    </row>
    <row r="423" spans="1:14" s="262" customFormat="1" ht="15" customHeight="1">
      <c r="A423" s="272"/>
      <c r="B423" s="289"/>
      <c r="C423" s="288"/>
      <c r="D423" s="287"/>
      <c r="E423" s="287"/>
      <c r="F423" s="287"/>
      <c r="G423" s="287"/>
      <c r="H423" s="287"/>
      <c r="I423" s="287"/>
      <c r="J423" s="261"/>
      <c r="K423" s="261"/>
      <c r="M423" s="261"/>
      <c r="N423" s="261"/>
    </row>
    <row r="424" spans="1:14" s="262" customFormat="1" ht="15" customHeight="1">
      <c r="A424" s="272"/>
      <c r="B424" s="289"/>
      <c r="C424" s="288"/>
      <c r="D424" s="287"/>
      <c r="E424" s="287"/>
      <c r="F424" s="287"/>
      <c r="G424" s="287"/>
      <c r="H424" s="287"/>
      <c r="I424" s="287"/>
      <c r="J424" s="261"/>
      <c r="K424" s="261"/>
      <c r="M424" s="261"/>
      <c r="N424" s="261"/>
    </row>
    <row r="425" spans="1:14" s="262" customFormat="1" ht="15" customHeight="1">
      <c r="A425" s="272"/>
      <c r="B425" s="289"/>
      <c r="C425" s="288"/>
      <c r="D425" s="287"/>
      <c r="E425" s="287"/>
      <c r="F425" s="287"/>
      <c r="G425" s="287"/>
      <c r="H425" s="287"/>
      <c r="I425" s="287"/>
      <c r="J425" s="261"/>
      <c r="K425" s="261"/>
      <c r="M425" s="261"/>
      <c r="N425" s="261"/>
    </row>
    <row r="426" spans="1:14" s="262" customFormat="1" ht="15" customHeight="1">
      <c r="A426" s="272"/>
      <c r="B426" s="289"/>
      <c r="C426" s="288"/>
      <c r="D426" s="287"/>
      <c r="E426" s="287"/>
      <c r="F426" s="287"/>
      <c r="G426" s="287"/>
      <c r="H426" s="287"/>
      <c r="I426" s="287"/>
      <c r="J426" s="261"/>
      <c r="K426" s="261"/>
      <c r="M426" s="261"/>
      <c r="N426" s="261"/>
    </row>
    <row r="427" spans="1:14" s="262" customFormat="1" ht="15" customHeight="1">
      <c r="A427" s="272"/>
      <c r="B427" s="289"/>
      <c r="C427" s="288"/>
      <c r="D427" s="287"/>
      <c r="E427" s="287"/>
      <c r="F427" s="287"/>
      <c r="G427" s="287"/>
      <c r="H427" s="287"/>
      <c r="I427" s="287"/>
      <c r="J427" s="261"/>
      <c r="K427" s="261"/>
      <c r="M427" s="261"/>
      <c r="N427" s="261"/>
    </row>
    <row r="428" spans="1:14" s="262" customFormat="1" ht="15" customHeight="1">
      <c r="A428" s="272"/>
      <c r="B428" s="289"/>
      <c r="C428" s="288"/>
      <c r="D428" s="287"/>
      <c r="E428" s="287"/>
      <c r="F428" s="287"/>
      <c r="G428" s="287"/>
      <c r="H428" s="287"/>
      <c r="I428" s="287"/>
      <c r="J428" s="261"/>
      <c r="K428" s="261"/>
      <c r="M428" s="261"/>
      <c r="N428" s="261"/>
    </row>
    <row r="429" spans="1:14" s="262" customFormat="1" ht="15" customHeight="1">
      <c r="A429" s="272"/>
      <c r="B429" s="289"/>
      <c r="C429" s="288"/>
      <c r="D429" s="287"/>
      <c r="E429" s="287"/>
      <c r="F429" s="287"/>
      <c r="G429" s="287"/>
      <c r="H429" s="287"/>
      <c r="I429" s="287"/>
      <c r="J429" s="261"/>
      <c r="K429" s="261"/>
      <c r="M429" s="261"/>
      <c r="N429" s="261"/>
    </row>
    <row r="430" spans="1:14" s="262" customFormat="1" ht="15" customHeight="1">
      <c r="A430" s="272"/>
      <c r="B430" s="289"/>
      <c r="C430" s="288"/>
      <c r="D430" s="287"/>
      <c r="E430" s="287"/>
      <c r="F430" s="287"/>
      <c r="G430" s="287"/>
      <c r="H430" s="287"/>
      <c r="I430" s="287"/>
      <c r="J430" s="261"/>
      <c r="K430" s="261"/>
      <c r="M430" s="261"/>
      <c r="N430" s="261"/>
    </row>
    <row r="431" spans="1:14" s="262" customFormat="1" ht="15" customHeight="1">
      <c r="A431" s="272"/>
      <c r="B431" s="289"/>
      <c r="C431" s="288"/>
      <c r="D431" s="287"/>
      <c r="E431" s="287"/>
      <c r="F431" s="287"/>
      <c r="G431" s="287"/>
      <c r="H431" s="287"/>
      <c r="I431" s="287"/>
      <c r="J431" s="261"/>
      <c r="K431" s="261"/>
      <c r="M431" s="261"/>
      <c r="N431" s="261"/>
    </row>
    <row r="432" spans="1:14" s="262" customFormat="1" ht="15" customHeight="1">
      <c r="A432" s="272"/>
      <c r="B432" s="289"/>
      <c r="C432" s="288"/>
      <c r="D432" s="287"/>
      <c r="E432" s="287"/>
      <c r="F432" s="287"/>
      <c r="G432" s="287"/>
      <c r="H432" s="287"/>
      <c r="I432" s="287"/>
      <c r="J432" s="261"/>
      <c r="K432" s="261"/>
      <c r="M432" s="261"/>
      <c r="N432" s="261"/>
    </row>
    <row r="433" spans="1:14" s="262" customFormat="1" ht="15" customHeight="1">
      <c r="A433" s="272"/>
      <c r="B433" s="289"/>
      <c r="C433" s="288"/>
      <c r="D433" s="287"/>
      <c r="E433" s="287"/>
      <c r="F433" s="287"/>
      <c r="G433" s="287"/>
      <c r="H433" s="287"/>
      <c r="I433" s="287"/>
      <c r="J433" s="261"/>
      <c r="K433" s="261"/>
      <c r="M433" s="261"/>
      <c r="N433" s="261"/>
    </row>
    <row r="434" spans="1:14" s="262" customFormat="1" ht="15" customHeight="1">
      <c r="A434" s="272"/>
      <c r="B434" s="289"/>
      <c r="C434" s="288"/>
      <c r="D434" s="287"/>
      <c r="E434" s="287"/>
      <c r="F434" s="287"/>
      <c r="G434" s="287"/>
      <c r="H434" s="287"/>
      <c r="I434" s="287"/>
      <c r="J434" s="261"/>
      <c r="K434" s="261"/>
      <c r="M434" s="261"/>
      <c r="N434" s="261"/>
    </row>
    <row r="435" spans="1:14" s="262" customFormat="1" ht="15" customHeight="1">
      <c r="A435" s="272"/>
      <c r="B435" s="289"/>
      <c r="C435" s="288"/>
      <c r="D435" s="287"/>
      <c r="E435" s="287"/>
      <c r="F435" s="287"/>
      <c r="G435" s="287"/>
      <c r="H435" s="287"/>
      <c r="I435" s="287"/>
      <c r="J435" s="261"/>
      <c r="K435" s="261"/>
      <c r="M435" s="261"/>
      <c r="N435" s="261"/>
    </row>
    <row r="436" spans="1:14" s="262" customFormat="1" ht="15" customHeight="1">
      <c r="A436" s="272"/>
      <c r="B436" s="289"/>
      <c r="C436" s="288"/>
      <c r="D436" s="287"/>
      <c r="E436" s="287"/>
      <c r="F436" s="287"/>
      <c r="G436" s="287"/>
      <c r="H436" s="287"/>
      <c r="I436" s="287"/>
      <c r="J436" s="261"/>
      <c r="K436" s="261"/>
      <c r="M436" s="261"/>
      <c r="N436" s="261"/>
    </row>
    <row r="437" spans="1:14" s="262" customFormat="1" ht="15" customHeight="1">
      <c r="A437" s="272"/>
      <c r="B437" s="289"/>
      <c r="C437" s="288"/>
      <c r="D437" s="287"/>
      <c r="E437" s="287"/>
      <c r="F437" s="287"/>
      <c r="G437" s="287"/>
      <c r="H437" s="287"/>
      <c r="I437" s="287"/>
      <c r="J437" s="261"/>
      <c r="K437" s="261"/>
      <c r="M437" s="261"/>
      <c r="N437" s="261"/>
    </row>
    <row r="438" spans="1:14" s="262" customFormat="1" ht="15" customHeight="1">
      <c r="A438" s="272"/>
      <c r="B438" s="289"/>
      <c r="C438" s="288"/>
      <c r="D438" s="287"/>
      <c r="E438" s="287"/>
      <c r="F438" s="287"/>
      <c r="G438" s="287"/>
      <c r="H438" s="287"/>
      <c r="I438" s="287"/>
      <c r="J438" s="261"/>
      <c r="K438" s="261"/>
      <c r="M438" s="261"/>
      <c r="N438" s="261"/>
    </row>
    <row r="439" spans="1:14" s="262" customFormat="1" ht="15" customHeight="1">
      <c r="A439" s="272"/>
      <c r="B439" s="289"/>
      <c r="C439" s="288"/>
      <c r="D439" s="287"/>
      <c r="E439" s="287"/>
      <c r="F439" s="287"/>
      <c r="G439" s="287"/>
      <c r="H439" s="287"/>
      <c r="I439" s="287"/>
      <c r="J439" s="261"/>
      <c r="K439" s="261"/>
      <c r="M439" s="261"/>
      <c r="N439" s="261"/>
    </row>
    <row r="440" spans="1:14" s="262" customFormat="1" ht="15" customHeight="1">
      <c r="A440" s="272"/>
      <c r="B440" s="289"/>
      <c r="C440" s="288"/>
      <c r="D440" s="287"/>
      <c r="E440" s="287"/>
      <c r="F440" s="287"/>
      <c r="G440" s="287"/>
      <c r="H440" s="287"/>
      <c r="I440" s="287"/>
      <c r="J440" s="261"/>
      <c r="K440" s="261"/>
      <c r="M440" s="261"/>
      <c r="N440" s="261"/>
    </row>
    <row r="441" spans="1:14" s="262" customFormat="1" ht="15" customHeight="1">
      <c r="A441" s="272"/>
      <c r="B441" s="289"/>
      <c r="C441" s="288"/>
      <c r="D441" s="287"/>
      <c r="E441" s="287"/>
      <c r="F441" s="287"/>
      <c r="G441" s="287"/>
      <c r="H441" s="287"/>
      <c r="I441" s="287"/>
      <c r="J441" s="261"/>
      <c r="K441" s="261"/>
      <c r="M441" s="261"/>
      <c r="N441" s="261"/>
    </row>
    <row r="442" spans="1:14" s="262" customFormat="1" ht="15" customHeight="1">
      <c r="A442" s="272"/>
      <c r="B442" s="289"/>
      <c r="C442" s="288"/>
      <c r="D442" s="287"/>
      <c r="E442" s="287"/>
      <c r="F442" s="287"/>
      <c r="G442" s="287"/>
      <c r="H442" s="287"/>
      <c r="I442" s="287"/>
      <c r="J442" s="261"/>
      <c r="K442" s="261"/>
      <c r="M442" s="261"/>
      <c r="N442" s="261"/>
    </row>
    <row r="443" spans="1:14" s="262" customFormat="1" ht="15" customHeight="1">
      <c r="A443" s="272"/>
      <c r="B443" s="289"/>
      <c r="C443" s="288"/>
      <c r="D443" s="287"/>
      <c r="E443" s="287"/>
      <c r="F443" s="287"/>
      <c r="G443" s="287"/>
      <c r="H443" s="287"/>
      <c r="I443" s="287"/>
      <c r="J443" s="261"/>
      <c r="K443" s="261"/>
      <c r="M443" s="261"/>
      <c r="N443" s="261"/>
    </row>
    <row r="444" spans="1:14" s="262" customFormat="1" ht="15" customHeight="1">
      <c r="A444" s="272"/>
      <c r="B444" s="289"/>
      <c r="C444" s="288"/>
      <c r="D444" s="287"/>
      <c r="E444" s="287"/>
      <c r="F444" s="287"/>
      <c r="G444" s="287"/>
      <c r="H444" s="287"/>
      <c r="I444" s="287"/>
      <c r="J444" s="261"/>
      <c r="K444" s="261"/>
      <c r="M444" s="261"/>
      <c r="N444" s="261"/>
    </row>
    <row r="445" spans="1:14" s="262" customFormat="1" ht="15" customHeight="1">
      <c r="A445" s="272"/>
      <c r="B445" s="289"/>
      <c r="C445" s="288"/>
      <c r="D445" s="287"/>
      <c r="E445" s="287"/>
      <c r="F445" s="287"/>
      <c r="G445" s="287"/>
      <c r="H445" s="287"/>
      <c r="I445" s="287"/>
      <c r="J445" s="261"/>
      <c r="K445" s="261"/>
      <c r="M445" s="261"/>
      <c r="N445" s="261"/>
    </row>
    <row r="446" spans="1:14" s="262" customFormat="1" ht="15" customHeight="1">
      <c r="A446" s="272"/>
      <c r="B446" s="289"/>
      <c r="C446" s="288"/>
      <c r="D446" s="287"/>
      <c r="E446" s="287"/>
      <c r="F446" s="287"/>
      <c r="G446" s="287"/>
      <c r="H446" s="287"/>
      <c r="I446" s="287"/>
      <c r="J446" s="261"/>
      <c r="K446" s="261"/>
      <c r="M446" s="261"/>
      <c r="N446" s="261"/>
    </row>
    <row r="447" spans="1:14" s="262" customFormat="1" ht="15" customHeight="1">
      <c r="A447" s="272"/>
      <c r="B447" s="289"/>
      <c r="C447" s="288"/>
      <c r="D447" s="287"/>
      <c r="E447" s="287"/>
      <c r="F447" s="287"/>
      <c r="G447" s="287"/>
      <c r="H447" s="287"/>
      <c r="I447" s="287"/>
      <c r="J447" s="261"/>
      <c r="K447" s="261"/>
      <c r="M447" s="261"/>
      <c r="N447" s="261"/>
    </row>
    <row r="448" spans="1:14" s="262" customFormat="1" ht="15" customHeight="1">
      <c r="A448" s="272"/>
      <c r="B448" s="289"/>
      <c r="C448" s="288"/>
      <c r="D448" s="287"/>
      <c r="E448" s="287"/>
      <c r="F448" s="287"/>
      <c r="G448" s="287"/>
      <c r="H448" s="287"/>
      <c r="I448" s="287"/>
      <c r="J448" s="261"/>
      <c r="K448" s="261"/>
      <c r="M448" s="261"/>
      <c r="N448" s="261"/>
    </row>
    <row r="449" spans="1:14" s="262" customFormat="1" ht="15" customHeight="1">
      <c r="A449" s="272"/>
      <c r="B449" s="289"/>
      <c r="C449" s="288"/>
      <c r="D449" s="287"/>
      <c r="E449" s="287"/>
      <c r="F449" s="287"/>
      <c r="G449" s="287"/>
      <c r="H449" s="287"/>
      <c r="I449" s="287"/>
      <c r="J449" s="261"/>
      <c r="K449" s="261"/>
      <c r="M449" s="261"/>
      <c r="N449" s="261"/>
    </row>
    <row r="450" spans="1:14" s="262" customFormat="1" ht="15" customHeight="1">
      <c r="A450" s="272"/>
      <c r="B450" s="289"/>
      <c r="C450" s="288"/>
      <c r="D450" s="287"/>
      <c r="E450" s="287"/>
      <c r="F450" s="287"/>
      <c r="G450" s="287"/>
      <c r="H450" s="287"/>
      <c r="I450" s="287"/>
      <c r="J450" s="261"/>
      <c r="K450" s="261"/>
      <c r="M450" s="261"/>
      <c r="N450" s="261"/>
    </row>
    <row r="451" spans="1:14" s="262" customFormat="1" ht="15" customHeight="1">
      <c r="A451" s="272"/>
      <c r="B451" s="289"/>
      <c r="C451" s="288"/>
      <c r="D451" s="287"/>
      <c r="E451" s="287"/>
      <c r="F451" s="287"/>
      <c r="G451" s="287"/>
      <c r="H451" s="287"/>
      <c r="I451" s="287"/>
      <c r="J451" s="261"/>
      <c r="K451" s="261"/>
      <c r="M451" s="261"/>
      <c r="N451" s="261"/>
    </row>
    <row r="452" spans="1:14" s="262" customFormat="1" ht="15" customHeight="1">
      <c r="A452" s="272"/>
      <c r="B452" s="289"/>
      <c r="C452" s="288"/>
      <c r="D452" s="287"/>
      <c r="E452" s="287"/>
      <c r="F452" s="287"/>
      <c r="G452" s="287"/>
      <c r="H452" s="287"/>
      <c r="I452" s="287"/>
      <c r="J452" s="261"/>
      <c r="K452" s="261"/>
      <c r="M452" s="261"/>
      <c r="N452" s="261"/>
    </row>
    <row r="453" spans="1:14" s="262" customFormat="1" ht="15" customHeight="1">
      <c r="A453" s="272"/>
      <c r="B453" s="289"/>
      <c r="C453" s="288"/>
      <c r="D453" s="287"/>
      <c r="E453" s="287"/>
      <c r="F453" s="287"/>
      <c r="G453" s="287"/>
      <c r="H453" s="287"/>
      <c r="I453" s="287"/>
      <c r="J453" s="261"/>
      <c r="K453" s="261"/>
      <c r="M453" s="261"/>
      <c r="N453" s="261"/>
    </row>
    <row r="454" spans="1:14" s="262" customFormat="1" ht="15" customHeight="1">
      <c r="A454" s="272"/>
      <c r="B454" s="289"/>
      <c r="C454" s="288"/>
      <c r="D454" s="287"/>
      <c r="E454" s="287"/>
      <c r="F454" s="287"/>
      <c r="G454" s="287"/>
      <c r="H454" s="287"/>
      <c r="I454" s="287"/>
      <c r="J454" s="261"/>
      <c r="K454" s="261"/>
      <c r="M454" s="261"/>
      <c r="N454" s="261"/>
    </row>
    <row r="455" spans="1:14" s="262" customFormat="1" ht="15" customHeight="1">
      <c r="A455" s="272"/>
      <c r="B455" s="289"/>
      <c r="C455" s="288"/>
      <c r="D455" s="287"/>
      <c r="E455" s="287"/>
      <c r="F455" s="287"/>
      <c r="G455" s="287"/>
      <c r="H455" s="287"/>
      <c r="I455" s="287"/>
      <c r="J455" s="261"/>
      <c r="K455" s="261"/>
      <c r="M455" s="261"/>
      <c r="N455" s="261"/>
    </row>
    <row r="456" spans="1:14" s="262" customFormat="1" ht="15" customHeight="1">
      <c r="A456" s="272"/>
      <c r="B456" s="289"/>
      <c r="C456" s="288"/>
      <c r="D456" s="287"/>
      <c r="E456" s="287"/>
      <c r="F456" s="287"/>
      <c r="G456" s="287"/>
      <c r="H456" s="287"/>
      <c r="I456" s="287"/>
      <c r="J456" s="261"/>
      <c r="K456" s="261"/>
      <c r="M456" s="261"/>
      <c r="N456" s="261"/>
    </row>
    <row r="457" spans="1:14" s="262" customFormat="1" ht="15" customHeight="1">
      <c r="A457" s="272"/>
      <c r="B457" s="289"/>
      <c r="C457" s="288"/>
      <c r="D457" s="287"/>
      <c r="E457" s="287"/>
      <c r="F457" s="287"/>
      <c r="G457" s="287"/>
      <c r="H457" s="287"/>
      <c r="I457" s="287"/>
      <c r="J457" s="261"/>
      <c r="K457" s="261"/>
      <c r="M457" s="261"/>
      <c r="N457" s="261"/>
    </row>
    <row r="458" spans="1:14" s="262" customFormat="1" ht="15" customHeight="1">
      <c r="A458" s="272"/>
      <c r="B458" s="289"/>
      <c r="C458" s="288"/>
      <c r="D458" s="287"/>
      <c r="E458" s="287"/>
      <c r="F458" s="287"/>
      <c r="G458" s="287"/>
      <c r="H458" s="287"/>
      <c r="I458" s="287"/>
      <c r="J458" s="261"/>
      <c r="K458" s="261"/>
      <c r="M458" s="261"/>
      <c r="N458" s="261"/>
    </row>
    <row r="459" spans="1:14" s="262" customFormat="1" ht="15" customHeight="1">
      <c r="A459" s="272"/>
      <c r="B459" s="289"/>
      <c r="C459" s="288"/>
      <c r="D459" s="287"/>
      <c r="E459" s="287"/>
      <c r="F459" s="287"/>
      <c r="G459" s="287"/>
      <c r="H459" s="287"/>
      <c r="I459" s="287"/>
      <c r="J459" s="261"/>
      <c r="K459" s="261"/>
      <c r="M459" s="261"/>
      <c r="N459" s="261"/>
    </row>
    <row r="460" spans="1:14" s="262" customFormat="1" ht="15" customHeight="1">
      <c r="A460" s="272"/>
      <c r="B460" s="289"/>
      <c r="C460" s="288"/>
      <c r="D460" s="287"/>
      <c r="E460" s="287"/>
      <c r="F460" s="287"/>
      <c r="G460" s="287"/>
      <c r="H460" s="287"/>
      <c r="I460" s="287"/>
      <c r="J460" s="261"/>
      <c r="K460" s="261"/>
      <c r="M460" s="261"/>
      <c r="N460" s="261"/>
    </row>
    <row r="461" spans="1:14" s="262" customFormat="1" ht="15" customHeight="1">
      <c r="A461" s="272"/>
      <c r="B461" s="289"/>
      <c r="C461" s="288"/>
      <c r="D461" s="287"/>
      <c r="E461" s="287"/>
      <c r="F461" s="287"/>
      <c r="G461" s="287"/>
      <c r="H461" s="287"/>
      <c r="I461" s="287"/>
      <c r="J461" s="261"/>
      <c r="K461" s="261"/>
      <c r="M461" s="261"/>
      <c r="N461" s="261"/>
    </row>
    <row r="462" spans="1:14" s="262" customFormat="1" ht="15" customHeight="1">
      <c r="A462" s="272"/>
      <c r="B462" s="289"/>
      <c r="C462" s="288"/>
      <c r="D462" s="287"/>
      <c r="E462" s="287"/>
      <c r="F462" s="287"/>
      <c r="G462" s="287"/>
      <c r="H462" s="287"/>
      <c r="I462" s="287"/>
      <c r="J462" s="261"/>
      <c r="K462" s="261"/>
      <c r="M462" s="261"/>
      <c r="N462" s="261"/>
    </row>
    <row r="463" spans="1:14" s="262" customFormat="1" ht="15" customHeight="1">
      <c r="A463" s="272"/>
      <c r="B463" s="289"/>
      <c r="C463" s="288"/>
      <c r="D463" s="287"/>
      <c r="E463" s="287"/>
      <c r="F463" s="287"/>
      <c r="G463" s="287"/>
      <c r="H463" s="287"/>
      <c r="I463" s="287"/>
      <c r="J463" s="261"/>
      <c r="K463" s="261"/>
      <c r="M463" s="261"/>
      <c r="N463" s="261"/>
    </row>
    <row r="464" spans="1:14" s="262" customFormat="1" ht="15" customHeight="1">
      <c r="A464" s="272"/>
      <c r="B464" s="289"/>
      <c r="C464" s="288"/>
      <c r="D464" s="287"/>
      <c r="E464" s="287"/>
      <c r="F464" s="287"/>
      <c r="G464" s="287"/>
      <c r="H464" s="287"/>
      <c r="I464" s="287"/>
      <c r="J464" s="261"/>
      <c r="K464" s="261"/>
      <c r="M464" s="261"/>
      <c r="N464" s="261"/>
    </row>
    <row r="465" spans="1:14" s="262" customFormat="1" ht="15" customHeight="1">
      <c r="A465" s="272"/>
      <c r="B465" s="289"/>
      <c r="C465" s="288"/>
      <c r="D465" s="287"/>
      <c r="E465" s="287"/>
      <c r="F465" s="287"/>
      <c r="G465" s="287"/>
      <c r="H465" s="287"/>
      <c r="I465" s="287"/>
      <c r="J465" s="261"/>
      <c r="K465" s="261"/>
      <c r="M465" s="261"/>
      <c r="N465" s="261"/>
    </row>
    <row r="466" spans="1:14" s="262" customFormat="1" ht="15" customHeight="1">
      <c r="A466" s="272"/>
      <c r="B466" s="289"/>
      <c r="C466" s="288"/>
      <c r="D466" s="287"/>
      <c r="E466" s="287"/>
      <c r="F466" s="287"/>
      <c r="G466" s="287"/>
      <c r="H466" s="287"/>
      <c r="I466" s="287"/>
      <c r="J466" s="261"/>
      <c r="K466" s="261"/>
      <c r="M466" s="261"/>
      <c r="N466" s="261"/>
    </row>
    <row r="467" spans="1:14" s="262" customFormat="1" ht="15" customHeight="1">
      <c r="A467" s="272"/>
      <c r="B467" s="289"/>
      <c r="C467" s="288"/>
      <c r="D467" s="287"/>
      <c r="E467" s="287"/>
      <c r="F467" s="287"/>
      <c r="G467" s="287"/>
      <c r="H467" s="287"/>
      <c r="I467" s="287"/>
      <c r="J467" s="261"/>
      <c r="K467" s="261"/>
      <c r="M467" s="261"/>
      <c r="N467" s="261"/>
    </row>
    <row r="468" spans="1:14" s="262" customFormat="1" ht="15" customHeight="1">
      <c r="A468" s="272"/>
      <c r="B468" s="289"/>
      <c r="C468" s="288"/>
      <c r="D468" s="287"/>
      <c r="E468" s="287"/>
      <c r="F468" s="287"/>
      <c r="G468" s="287"/>
      <c r="H468" s="287"/>
      <c r="I468" s="287"/>
      <c r="J468" s="261"/>
      <c r="K468" s="261"/>
      <c r="M468" s="261"/>
      <c r="N468" s="261"/>
    </row>
    <row r="469" spans="1:14" s="262" customFormat="1" ht="15" customHeight="1">
      <c r="A469" s="272"/>
      <c r="B469" s="289"/>
      <c r="C469" s="288"/>
      <c r="D469" s="287"/>
      <c r="E469" s="287"/>
      <c r="F469" s="287"/>
      <c r="G469" s="287"/>
      <c r="H469" s="287"/>
      <c r="I469" s="287"/>
      <c r="J469" s="261"/>
      <c r="K469" s="261"/>
      <c r="M469" s="261"/>
      <c r="N469" s="261"/>
    </row>
    <row r="470" spans="1:14" s="262" customFormat="1" ht="15" customHeight="1">
      <c r="A470" s="272"/>
      <c r="B470" s="289"/>
      <c r="C470" s="288"/>
      <c r="D470" s="287"/>
      <c r="E470" s="287"/>
      <c r="F470" s="287"/>
      <c r="G470" s="287"/>
      <c r="H470" s="287"/>
      <c r="I470" s="287"/>
      <c r="J470" s="261"/>
      <c r="K470" s="261"/>
      <c r="M470" s="261"/>
      <c r="N470" s="261"/>
    </row>
    <row r="471" spans="1:14" s="262" customFormat="1" ht="15" customHeight="1">
      <c r="A471" s="272"/>
      <c r="B471" s="289"/>
      <c r="C471" s="288"/>
      <c r="D471" s="287"/>
      <c r="E471" s="287"/>
      <c r="F471" s="287"/>
      <c r="G471" s="287"/>
      <c r="H471" s="287"/>
      <c r="I471" s="287"/>
      <c r="J471" s="261"/>
      <c r="K471" s="261"/>
      <c r="M471" s="261"/>
      <c r="N471" s="261"/>
    </row>
    <row r="472" spans="1:14" s="262" customFormat="1" ht="15" customHeight="1">
      <c r="A472" s="272"/>
      <c r="B472" s="289"/>
      <c r="C472" s="288"/>
      <c r="D472" s="287"/>
      <c r="E472" s="287"/>
      <c r="F472" s="287"/>
      <c r="G472" s="287"/>
      <c r="H472" s="287"/>
      <c r="I472" s="287"/>
      <c r="J472" s="261"/>
      <c r="K472" s="261"/>
      <c r="M472" s="261"/>
      <c r="N472" s="261"/>
    </row>
    <row r="473" spans="1:14" s="262" customFormat="1" ht="15" customHeight="1">
      <c r="A473" s="272"/>
      <c r="B473" s="289"/>
      <c r="C473" s="288"/>
      <c r="D473" s="287"/>
      <c r="E473" s="287"/>
      <c r="F473" s="287"/>
      <c r="G473" s="287"/>
      <c r="H473" s="287"/>
      <c r="I473" s="287"/>
      <c r="J473" s="261"/>
      <c r="K473" s="261"/>
      <c r="M473" s="261"/>
      <c r="N473" s="261"/>
    </row>
    <row r="474" spans="1:14" s="262" customFormat="1" ht="15" customHeight="1">
      <c r="A474" s="272"/>
      <c r="B474" s="289"/>
      <c r="C474" s="288"/>
      <c r="D474" s="287"/>
      <c r="E474" s="287"/>
      <c r="F474" s="287"/>
      <c r="G474" s="287"/>
      <c r="H474" s="287"/>
      <c r="I474" s="287"/>
      <c r="J474" s="261"/>
      <c r="K474" s="261"/>
      <c r="M474" s="261"/>
      <c r="N474" s="261"/>
    </row>
    <row r="475" spans="1:14" s="262" customFormat="1" ht="15" customHeight="1">
      <c r="A475" s="272"/>
      <c r="B475" s="289"/>
      <c r="C475" s="288"/>
      <c r="D475" s="287"/>
      <c r="E475" s="287"/>
      <c r="F475" s="287"/>
      <c r="G475" s="287"/>
      <c r="H475" s="287"/>
      <c r="I475" s="287"/>
      <c r="J475" s="261"/>
      <c r="K475" s="261"/>
      <c r="M475" s="261"/>
      <c r="N475" s="261"/>
    </row>
    <row r="476" spans="1:14" s="262" customFormat="1" ht="15" customHeight="1">
      <c r="A476" s="272"/>
      <c r="B476" s="289"/>
      <c r="C476" s="288"/>
      <c r="D476" s="287"/>
      <c r="E476" s="287"/>
      <c r="F476" s="287"/>
      <c r="G476" s="287"/>
      <c r="H476" s="287"/>
      <c r="I476" s="287"/>
      <c r="J476" s="261"/>
      <c r="K476" s="261"/>
      <c r="M476" s="261"/>
      <c r="N476" s="261"/>
    </row>
    <row r="477" spans="1:14" s="262" customFormat="1" ht="15" customHeight="1">
      <c r="A477" s="272"/>
      <c r="B477" s="289"/>
      <c r="C477" s="288"/>
      <c r="D477" s="287"/>
      <c r="E477" s="287"/>
      <c r="F477" s="287"/>
      <c r="G477" s="287"/>
      <c r="H477" s="287"/>
      <c r="I477" s="287"/>
      <c r="J477" s="261"/>
      <c r="K477" s="261"/>
      <c r="M477" s="261"/>
      <c r="N477" s="261"/>
    </row>
    <row r="478" spans="1:14" s="262" customFormat="1" ht="15" customHeight="1">
      <c r="A478" s="272"/>
      <c r="B478" s="289"/>
      <c r="C478" s="288"/>
      <c r="D478" s="287"/>
      <c r="E478" s="287"/>
      <c r="F478" s="287"/>
      <c r="G478" s="287"/>
      <c r="H478" s="287"/>
      <c r="I478" s="287"/>
      <c r="J478" s="261"/>
      <c r="K478" s="261"/>
      <c r="M478" s="261"/>
      <c r="N478" s="261"/>
    </row>
    <row r="479" spans="1:14" s="262" customFormat="1" ht="15" customHeight="1">
      <c r="A479" s="272"/>
      <c r="B479" s="289"/>
      <c r="C479" s="288"/>
      <c r="D479" s="287"/>
      <c r="E479" s="287"/>
      <c r="F479" s="287"/>
      <c r="G479" s="287"/>
      <c r="H479" s="287"/>
      <c r="I479" s="287"/>
      <c r="J479" s="261"/>
      <c r="K479" s="261"/>
      <c r="M479" s="261"/>
      <c r="N479" s="261"/>
    </row>
    <row r="480" spans="1:14" s="262" customFormat="1" ht="15" customHeight="1">
      <c r="A480" s="272"/>
      <c r="B480" s="289"/>
      <c r="C480" s="288"/>
      <c r="D480" s="287"/>
      <c r="E480" s="287"/>
      <c r="F480" s="287"/>
      <c r="G480" s="287"/>
      <c r="H480" s="287"/>
      <c r="I480" s="287"/>
      <c r="J480" s="261"/>
      <c r="K480" s="261"/>
      <c r="M480" s="261"/>
      <c r="N480" s="261"/>
    </row>
    <row r="481" spans="1:14" s="262" customFormat="1" ht="15" customHeight="1">
      <c r="A481" s="272"/>
      <c r="B481" s="289"/>
      <c r="C481" s="288"/>
      <c r="D481" s="287"/>
      <c r="E481" s="287"/>
      <c r="F481" s="287"/>
      <c r="G481" s="287"/>
      <c r="H481" s="287"/>
      <c r="I481" s="287"/>
      <c r="J481" s="261"/>
      <c r="K481" s="261"/>
      <c r="M481" s="261"/>
      <c r="N481" s="261"/>
    </row>
    <row r="482" spans="1:14" s="262" customFormat="1" ht="15" customHeight="1">
      <c r="A482" s="272"/>
      <c r="B482" s="289"/>
      <c r="C482" s="288"/>
      <c r="D482" s="287"/>
      <c r="E482" s="287"/>
      <c r="F482" s="287"/>
      <c r="G482" s="287"/>
      <c r="H482" s="287"/>
      <c r="I482" s="287"/>
      <c r="J482" s="261"/>
      <c r="K482" s="261"/>
      <c r="M482" s="261"/>
      <c r="N482" s="261"/>
    </row>
    <row r="483" spans="1:14" s="262" customFormat="1" ht="15" customHeight="1">
      <c r="A483" s="272"/>
      <c r="B483" s="289"/>
      <c r="C483" s="288"/>
      <c r="D483" s="287"/>
      <c r="E483" s="287"/>
      <c r="F483" s="287"/>
      <c r="G483" s="287"/>
      <c r="H483" s="287"/>
      <c r="I483" s="287"/>
      <c r="J483" s="261"/>
      <c r="K483" s="261"/>
      <c r="M483" s="261"/>
      <c r="N483" s="261"/>
    </row>
    <row r="484" spans="1:14" s="262" customFormat="1" ht="15" customHeight="1">
      <c r="A484" s="272"/>
      <c r="B484" s="289"/>
      <c r="C484" s="288"/>
      <c r="D484" s="287"/>
      <c r="E484" s="287"/>
      <c r="F484" s="287"/>
      <c r="G484" s="287"/>
      <c r="H484" s="287"/>
      <c r="I484" s="287"/>
      <c r="J484" s="261"/>
      <c r="K484" s="261"/>
      <c r="M484" s="261"/>
      <c r="N484" s="261"/>
    </row>
    <row r="485" spans="1:14" s="262" customFormat="1" ht="15" customHeight="1">
      <c r="A485" s="272"/>
      <c r="B485" s="289"/>
      <c r="C485" s="288"/>
      <c r="D485" s="287"/>
      <c r="E485" s="287"/>
      <c r="F485" s="287"/>
      <c r="G485" s="287"/>
      <c r="H485" s="287"/>
      <c r="I485" s="287"/>
      <c r="J485" s="261"/>
      <c r="K485" s="261"/>
      <c r="M485" s="261"/>
      <c r="N485" s="261"/>
    </row>
    <row r="486" spans="1:14" s="262" customFormat="1" ht="15" customHeight="1">
      <c r="A486" s="272"/>
      <c r="B486" s="289"/>
      <c r="C486" s="288"/>
      <c r="D486" s="287"/>
      <c r="E486" s="287"/>
      <c r="F486" s="287"/>
      <c r="G486" s="287"/>
      <c r="H486" s="287"/>
      <c r="I486" s="287"/>
      <c r="J486" s="261"/>
      <c r="K486" s="261"/>
      <c r="M486" s="261"/>
      <c r="N486" s="261"/>
    </row>
    <row r="487" spans="1:14" s="262" customFormat="1" ht="15" customHeight="1">
      <c r="A487" s="272"/>
      <c r="B487" s="289"/>
      <c r="C487" s="288"/>
      <c r="D487" s="287"/>
      <c r="E487" s="287"/>
      <c r="F487" s="287"/>
      <c r="G487" s="287"/>
      <c r="H487" s="287"/>
      <c r="I487" s="287"/>
      <c r="J487" s="261"/>
      <c r="K487" s="261"/>
      <c r="M487" s="261"/>
      <c r="N487" s="261"/>
    </row>
    <row r="488" spans="1:14" s="262" customFormat="1" ht="15" customHeight="1">
      <c r="A488" s="272"/>
      <c r="B488" s="289"/>
      <c r="C488" s="288"/>
      <c r="D488" s="287"/>
      <c r="E488" s="287"/>
      <c r="F488" s="287"/>
      <c r="G488" s="287"/>
      <c r="H488" s="287"/>
      <c r="I488" s="287"/>
      <c r="J488" s="261"/>
      <c r="K488" s="261"/>
      <c r="M488" s="261"/>
      <c r="N488" s="261"/>
    </row>
    <row r="489" spans="1:14" s="262" customFormat="1" ht="15" customHeight="1">
      <c r="A489" s="272"/>
      <c r="B489" s="289"/>
      <c r="C489" s="288"/>
      <c r="D489" s="287"/>
      <c r="E489" s="287"/>
      <c r="F489" s="287"/>
      <c r="G489" s="287"/>
      <c r="H489" s="287"/>
      <c r="I489" s="287"/>
      <c r="J489" s="261"/>
      <c r="K489" s="261"/>
      <c r="M489" s="261"/>
      <c r="N489" s="261"/>
    </row>
    <row r="490" spans="1:14" s="262" customFormat="1" ht="15" customHeight="1">
      <c r="A490" s="272"/>
      <c r="B490" s="289"/>
      <c r="C490" s="288"/>
      <c r="D490" s="287"/>
      <c r="E490" s="287"/>
      <c r="F490" s="287"/>
      <c r="G490" s="287"/>
      <c r="H490" s="287"/>
      <c r="I490" s="287"/>
      <c r="J490" s="261"/>
      <c r="K490" s="261"/>
      <c r="M490" s="261"/>
      <c r="N490" s="261"/>
    </row>
    <row r="491" spans="1:14" s="262" customFormat="1" ht="15" customHeight="1">
      <c r="A491" s="272"/>
      <c r="B491" s="289"/>
      <c r="C491" s="288"/>
      <c r="D491" s="287"/>
      <c r="E491" s="287"/>
      <c r="F491" s="287"/>
      <c r="G491" s="287"/>
      <c r="H491" s="287"/>
      <c r="I491" s="287"/>
      <c r="J491" s="261"/>
      <c r="K491" s="261"/>
      <c r="M491" s="261"/>
      <c r="N491" s="261"/>
    </row>
    <row r="492" spans="1:14" s="262" customFormat="1" ht="15" customHeight="1">
      <c r="A492" s="272"/>
      <c r="B492" s="289"/>
      <c r="C492" s="288"/>
      <c r="D492" s="287"/>
      <c r="E492" s="287"/>
      <c r="F492" s="287"/>
      <c r="G492" s="287"/>
      <c r="H492" s="287"/>
      <c r="I492" s="287"/>
      <c r="J492" s="261"/>
      <c r="K492" s="261"/>
      <c r="M492" s="261"/>
      <c r="N492" s="261"/>
    </row>
    <row r="493" spans="1:14" s="262" customFormat="1" ht="15" customHeight="1">
      <c r="A493" s="272"/>
      <c r="B493" s="289"/>
      <c r="C493" s="288"/>
      <c r="D493" s="287"/>
      <c r="E493" s="287"/>
      <c r="F493" s="287"/>
      <c r="G493" s="287"/>
      <c r="H493" s="287"/>
      <c r="I493" s="287"/>
      <c r="J493" s="261"/>
      <c r="K493" s="261"/>
      <c r="M493" s="261"/>
      <c r="N493" s="261"/>
    </row>
    <row r="494" spans="1:14" s="262" customFormat="1" ht="15" customHeight="1">
      <c r="A494" s="272"/>
      <c r="B494" s="289"/>
      <c r="C494" s="288"/>
      <c r="D494" s="287"/>
      <c r="E494" s="287"/>
      <c r="F494" s="287"/>
      <c r="G494" s="287"/>
      <c r="H494" s="287"/>
      <c r="I494" s="287"/>
      <c r="J494" s="261"/>
      <c r="K494" s="261"/>
      <c r="M494" s="261"/>
      <c r="N494" s="261"/>
    </row>
    <row r="495" spans="1:14" s="262" customFormat="1" ht="15" customHeight="1">
      <c r="A495" s="272"/>
      <c r="B495" s="289"/>
      <c r="C495" s="288"/>
      <c r="D495" s="287"/>
      <c r="E495" s="287"/>
      <c r="F495" s="287"/>
      <c r="G495" s="287"/>
      <c r="H495" s="287"/>
      <c r="I495" s="287"/>
      <c r="J495" s="261"/>
      <c r="K495" s="261"/>
      <c r="M495" s="261"/>
      <c r="N495" s="261"/>
    </row>
    <row r="496" spans="1:14" s="262" customFormat="1" ht="15" customHeight="1">
      <c r="A496" s="272"/>
      <c r="B496" s="289"/>
      <c r="C496" s="288"/>
      <c r="D496" s="287"/>
      <c r="E496" s="287"/>
      <c r="F496" s="287"/>
      <c r="G496" s="287"/>
      <c r="H496" s="287"/>
      <c r="I496" s="287"/>
      <c r="J496" s="261"/>
      <c r="K496" s="261"/>
      <c r="M496" s="261"/>
      <c r="N496" s="261"/>
    </row>
    <row r="497" spans="1:14" s="262" customFormat="1" ht="15" customHeight="1">
      <c r="A497" s="272"/>
      <c r="B497" s="289"/>
      <c r="C497" s="288"/>
      <c r="D497" s="287"/>
      <c r="E497" s="287"/>
      <c r="F497" s="287"/>
      <c r="G497" s="287"/>
      <c r="H497" s="287"/>
      <c r="I497" s="287"/>
      <c r="J497" s="261"/>
      <c r="K497" s="261"/>
      <c r="M497" s="261"/>
      <c r="N497" s="261"/>
    </row>
    <row r="498" spans="1:14" s="262" customFormat="1" ht="15" customHeight="1">
      <c r="A498" s="272"/>
      <c r="B498" s="289"/>
      <c r="C498" s="288"/>
      <c r="D498" s="287"/>
      <c r="E498" s="287"/>
      <c r="F498" s="287"/>
      <c r="G498" s="287"/>
      <c r="H498" s="287"/>
      <c r="I498" s="287"/>
      <c r="J498" s="261"/>
      <c r="K498" s="261"/>
      <c r="M498" s="261"/>
      <c r="N498" s="261"/>
    </row>
    <row r="499" spans="1:14" s="262" customFormat="1" ht="15" customHeight="1">
      <c r="A499" s="272"/>
      <c r="B499" s="289"/>
      <c r="C499" s="288"/>
      <c r="D499" s="287"/>
      <c r="E499" s="287"/>
      <c r="F499" s="287"/>
      <c r="G499" s="287"/>
      <c r="H499" s="287"/>
      <c r="I499" s="287"/>
      <c r="J499" s="261"/>
      <c r="K499" s="261"/>
      <c r="M499" s="261"/>
      <c r="N499" s="261"/>
    </row>
    <row r="500" spans="1:14" s="262" customFormat="1" ht="15" customHeight="1">
      <c r="A500" s="272"/>
      <c r="B500" s="289"/>
      <c r="C500" s="288"/>
      <c r="D500" s="287"/>
      <c r="E500" s="287"/>
      <c r="F500" s="287"/>
      <c r="G500" s="287"/>
      <c r="H500" s="287"/>
      <c r="I500" s="287"/>
      <c r="J500" s="261"/>
      <c r="K500" s="261"/>
      <c r="M500" s="261"/>
      <c r="N500" s="261"/>
    </row>
    <row r="501" spans="1:14" s="262" customFormat="1" ht="15" customHeight="1">
      <c r="A501" s="272"/>
      <c r="B501" s="289"/>
      <c r="C501" s="288"/>
      <c r="D501" s="287"/>
      <c r="E501" s="287"/>
      <c r="F501" s="287"/>
      <c r="G501" s="287"/>
      <c r="H501" s="287"/>
      <c r="I501" s="287"/>
      <c r="J501" s="261"/>
      <c r="K501" s="261"/>
      <c r="M501" s="261"/>
      <c r="N501" s="261"/>
    </row>
    <row r="502" spans="1:14" s="262" customFormat="1" ht="15" customHeight="1">
      <c r="A502" s="272"/>
      <c r="B502" s="289"/>
      <c r="C502" s="288"/>
      <c r="D502" s="287"/>
      <c r="E502" s="287"/>
      <c r="F502" s="287"/>
      <c r="G502" s="287"/>
      <c r="H502" s="287"/>
      <c r="I502" s="287"/>
      <c r="J502" s="261"/>
      <c r="K502" s="261"/>
      <c r="M502" s="261"/>
      <c r="N502" s="261"/>
    </row>
    <row r="503" spans="1:14" s="262" customFormat="1" ht="15" customHeight="1">
      <c r="A503" s="272"/>
      <c r="B503" s="289"/>
      <c r="C503" s="288"/>
      <c r="D503" s="287"/>
      <c r="E503" s="287"/>
      <c r="F503" s="287"/>
      <c r="G503" s="287"/>
      <c r="H503" s="287"/>
      <c r="I503" s="287"/>
      <c r="J503" s="261"/>
      <c r="K503" s="261"/>
      <c r="M503" s="261"/>
      <c r="N503" s="261"/>
    </row>
    <row r="504" spans="1:14" s="262" customFormat="1" ht="15" customHeight="1">
      <c r="A504" s="272"/>
      <c r="B504" s="289"/>
      <c r="C504" s="288"/>
      <c r="D504" s="287"/>
      <c r="E504" s="287"/>
      <c r="F504" s="287"/>
      <c r="G504" s="287"/>
      <c r="H504" s="287"/>
      <c r="I504" s="287"/>
      <c r="J504" s="261"/>
      <c r="K504" s="261"/>
      <c r="M504" s="261"/>
      <c r="N504" s="261"/>
    </row>
    <row r="505" spans="1:14" s="262" customFormat="1" ht="15" customHeight="1">
      <c r="A505" s="272"/>
      <c r="B505" s="289"/>
      <c r="C505" s="288"/>
      <c r="D505" s="287"/>
      <c r="E505" s="287"/>
      <c r="F505" s="287"/>
      <c r="G505" s="287"/>
      <c r="H505" s="287"/>
      <c r="I505" s="287"/>
      <c r="J505" s="261"/>
      <c r="K505" s="261"/>
      <c r="M505" s="261"/>
      <c r="N505" s="261"/>
    </row>
    <row r="506" spans="1:14" s="262" customFormat="1" ht="15" customHeight="1">
      <c r="A506" s="272"/>
      <c r="B506" s="289"/>
      <c r="C506" s="288"/>
      <c r="D506" s="287"/>
      <c r="E506" s="287"/>
      <c r="F506" s="287"/>
      <c r="G506" s="287"/>
      <c r="H506" s="287"/>
      <c r="I506" s="287"/>
      <c r="J506" s="261"/>
      <c r="K506" s="261"/>
      <c r="M506" s="261"/>
      <c r="N506" s="261"/>
    </row>
    <row r="507" spans="1:14" s="262" customFormat="1" ht="15" customHeight="1">
      <c r="A507" s="272"/>
      <c r="B507" s="289"/>
      <c r="C507" s="288"/>
      <c r="D507" s="287"/>
      <c r="E507" s="287"/>
      <c r="F507" s="287"/>
      <c r="G507" s="287"/>
      <c r="H507" s="287"/>
      <c r="I507" s="287"/>
      <c r="J507" s="261"/>
      <c r="K507" s="261"/>
      <c r="M507" s="261"/>
      <c r="N507" s="261"/>
    </row>
    <row r="508" spans="1:14" s="262" customFormat="1" ht="15" customHeight="1">
      <c r="A508" s="272"/>
      <c r="B508" s="289"/>
      <c r="C508" s="288"/>
      <c r="D508" s="287"/>
      <c r="E508" s="287"/>
      <c r="F508" s="287"/>
      <c r="G508" s="287"/>
      <c r="H508" s="287"/>
      <c r="I508" s="287"/>
      <c r="J508" s="261"/>
      <c r="K508" s="261"/>
      <c r="M508" s="261"/>
      <c r="N508" s="261"/>
    </row>
    <row r="509" spans="1:14" s="262" customFormat="1" ht="15" customHeight="1">
      <c r="A509" s="272"/>
      <c r="B509" s="289"/>
      <c r="C509" s="288"/>
      <c r="D509" s="287"/>
      <c r="E509" s="287"/>
      <c r="F509" s="287"/>
      <c r="G509" s="287"/>
      <c r="H509" s="287"/>
      <c r="I509" s="287"/>
      <c r="J509" s="261"/>
      <c r="K509" s="261"/>
      <c r="M509" s="261"/>
      <c r="N509" s="261"/>
    </row>
    <row r="510" spans="1:14" s="262" customFormat="1" ht="15" customHeight="1">
      <c r="A510" s="272"/>
      <c r="B510" s="289"/>
      <c r="C510" s="288"/>
      <c r="D510" s="287"/>
      <c r="E510" s="287"/>
      <c r="F510" s="287"/>
      <c r="G510" s="287"/>
      <c r="H510" s="287"/>
      <c r="I510" s="287"/>
      <c r="J510" s="261"/>
      <c r="K510" s="261"/>
      <c r="M510" s="261"/>
      <c r="N510" s="261"/>
    </row>
    <row r="511" spans="1:14" s="262" customFormat="1" ht="15" customHeight="1">
      <c r="A511" s="272"/>
      <c r="B511" s="289"/>
      <c r="C511" s="288"/>
      <c r="D511" s="287"/>
      <c r="E511" s="287"/>
      <c r="F511" s="287"/>
      <c r="G511" s="287"/>
      <c r="H511" s="287"/>
      <c r="I511" s="287"/>
      <c r="J511" s="261"/>
      <c r="K511" s="261"/>
      <c r="M511" s="261"/>
      <c r="N511" s="261"/>
    </row>
    <row r="512" spans="1:14" s="262" customFormat="1" ht="15" customHeight="1">
      <c r="A512" s="272"/>
      <c r="B512" s="289"/>
      <c r="C512" s="288"/>
      <c r="D512" s="287"/>
      <c r="E512" s="287"/>
      <c r="F512" s="287"/>
      <c r="G512" s="287"/>
      <c r="H512" s="287"/>
      <c r="I512" s="287"/>
      <c r="J512" s="261"/>
      <c r="K512" s="261"/>
      <c r="M512" s="261"/>
      <c r="N512" s="261"/>
    </row>
    <row r="513" spans="1:14" s="262" customFormat="1" ht="15" customHeight="1">
      <c r="A513" s="272"/>
      <c r="B513" s="289"/>
      <c r="C513" s="288"/>
      <c r="D513" s="287"/>
      <c r="E513" s="287"/>
      <c r="F513" s="287"/>
      <c r="G513" s="287"/>
      <c r="H513" s="287"/>
      <c r="I513" s="287"/>
      <c r="J513" s="261"/>
      <c r="K513" s="261"/>
      <c r="M513" s="261"/>
      <c r="N513" s="261"/>
    </row>
    <row r="514" spans="1:14" s="262" customFormat="1" ht="15" customHeight="1">
      <c r="A514" s="272"/>
      <c r="B514" s="289"/>
      <c r="C514" s="288"/>
      <c r="D514" s="287"/>
      <c r="E514" s="287"/>
      <c r="F514" s="287"/>
      <c r="G514" s="287"/>
      <c r="H514" s="287"/>
      <c r="I514" s="287"/>
      <c r="J514" s="261"/>
      <c r="K514" s="261"/>
      <c r="M514" s="261"/>
      <c r="N514" s="261"/>
    </row>
    <row r="515" spans="1:14" s="262" customFormat="1" ht="15" customHeight="1">
      <c r="A515" s="272"/>
      <c r="B515" s="289"/>
      <c r="C515" s="288"/>
      <c r="D515" s="287"/>
      <c r="E515" s="287"/>
      <c r="F515" s="287"/>
      <c r="G515" s="287"/>
      <c r="H515" s="287"/>
      <c r="I515" s="287"/>
      <c r="J515" s="261"/>
      <c r="K515" s="261"/>
      <c r="M515" s="261"/>
      <c r="N515" s="261"/>
    </row>
    <row r="516" spans="1:14" s="262" customFormat="1" ht="15" customHeight="1">
      <c r="A516" s="272"/>
      <c r="B516" s="289"/>
      <c r="C516" s="288"/>
      <c r="D516" s="287"/>
      <c r="E516" s="287"/>
      <c r="F516" s="287"/>
      <c r="G516" s="287"/>
      <c r="H516" s="287"/>
      <c r="I516" s="287"/>
      <c r="J516" s="261"/>
      <c r="K516" s="261"/>
      <c r="M516" s="261"/>
      <c r="N516" s="261"/>
    </row>
    <row r="517" spans="1:14" s="262" customFormat="1" ht="15" customHeight="1">
      <c r="A517" s="272"/>
      <c r="B517" s="289"/>
      <c r="C517" s="288"/>
      <c r="D517" s="287"/>
      <c r="E517" s="287"/>
      <c r="F517" s="287"/>
      <c r="G517" s="287"/>
      <c r="H517" s="287"/>
      <c r="I517" s="287"/>
      <c r="J517" s="261"/>
      <c r="K517" s="261"/>
      <c r="M517" s="261"/>
      <c r="N517" s="261"/>
    </row>
    <row r="518" spans="1:14" s="262" customFormat="1" ht="15" customHeight="1">
      <c r="A518" s="272"/>
      <c r="B518" s="289"/>
      <c r="C518" s="288"/>
      <c r="D518" s="287"/>
      <c r="E518" s="287"/>
      <c r="F518" s="287"/>
      <c r="G518" s="287"/>
      <c r="H518" s="287"/>
      <c r="I518" s="287"/>
      <c r="J518" s="261"/>
      <c r="K518" s="261"/>
      <c r="M518" s="261"/>
      <c r="N518" s="261"/>
    </row>
    <row r="519" spans="1:14" s="262" customFormat="1" ht="15" customHeight="1">
      <c r="A519" s="272"/>
      <c r="B519" s="289"/>
      <c r="C519" s="288"/>
      <c r="D519" s="287"/>
      <c r="E519" s="287"/>
      <c r="F519" s="287"/>
      <c r="G519" s="287"/>
      <c r="H519" s="287"/>
      <c r="I519" s="287"/>
      <c r="J519" s="261"/>
      <c r="K519" s="261"/>
      <c r="M519" s="261"/>
      <c r="N519" s="261"/>
    </row>
    <row r="520" spans="1:14" s="262" customFormat="1" ht="15" customHeight="1">
      <c r="A520" s="272"/>
      <c r="B520" s="289"/>
      <c r="C520" s="288"/>
      <c r="D520" s="287"/>
      <c r="E520" s="287"/>
      <c r="F520" s="287"/>
      <c r="G520" s="287"/>
      <c r="H520" s="287"/>
      <c r="I520" s="287"/>
      <c r="J520" s="261"/>
      <c r="K520" s="261"/>
      <c r="M520" s="261"/>
      <c r="N520" s="261"/>
    </row>
    <row r="521" spans="1:14" s="262" customFormat="1" ht="15" customHeight="1">
      <c r="A521" s="272"/>
      <c r="B521" s="289"/>
      <c r="C521" s="288"/>
      <c r="D521" s="287"/>
      <c r="E521" s="287"/>
      <c r="F521" s="287"/>
      <c r="G521" s="287"/>
      <c r="H521" s="287"/>
      <c r="I521" s="287"/>
      <c r="J521" s="261"/>
      <c r="K521" s="261"/>
      <c r="M521" s="261"/>
      <c r="N521" s="261"/>
    </row>
    <row r="522" spans="1:14" s="262" customFormat="1" ht="15" customHeight="1">
      <c r="A522" s="272"/>
      <c r="B522" s="289"/>
      <c r="C522" s="288"/>
      <c r="D522" s="287"/>
      <c r="E522" s="287"/>
      <c r="F522" s="287"/>
      <c r="G522" s="287"/>
      <c r="H522" s="287"/>
      <c r="I522" s="287"/>
      <c r="J522" s="261"/>
      <c r="K522" s="261"/>
      <c r="M522" s="261"/>
      <c r="N522" s="261"/>
    </row>
    <row r="523" spans="1:14" s="262" customFormat="1" ht="15" customHeight="1">
      <c r="A523" s="272"/>
      <c r="B523" s="289"/>
      <c r="C523" s="288"/>
      <c r="D523" s="287"/>
      <c r="E523" s="287"/>
      <c r="F523" s="287"/>
      <c r="G523" s="287"/>
      <c r="H523" s="287"/>
      <c r="I523" s="287"/>
      <c r="J523" s="261"/>
      <c r="K523" s="261"/>
      <c r="M523" s="261"/>
      <c r="N523" s="261"/>
    </row>
    <row r="524" spans="1:14" s="262" customFormat="1" ht="15" customHeight="1">
      <c r="A524" s="272"/>
      <c r="B524" s="289"/>
      <c r="C524" s="288"/>
      <c r="D524" s="287"/>
      <c r="E524" s="287"/>
      <c r="F524" s="287"/>
      <c r="G524" s="287"/>
      <c r="H524" s="287"/>
      <c r="I524" s="287"/>
      <c r="J524" s="261"/>
      <c r="K524" s="261"/>
      <c r="M524" s="261"/>
      <c r="N524" s="261"/>
    </row>
    <row r="525" spans="1:14" s="262" customFormat="1" ht="15" customHeight="1">
      <c r="A525" s="272"/>
      <c r="B525" s="289"/>
      <c r="C525" s="288"/>
      <c r="D525" s="287"/>
      <c r="E525" s="287"/>
      <c r="F525" s="287"/>
      <c r="G525" s="287"/>
      <c r="H525" s="287"/>
      <c r="I525" s="287"/>
      <c r="J525" s="261"/>
      <c r="K525" s="261"/>
      <c r="M525" s="261"/>
      <c r="N525" s="261"/>
    </row>
    <row r="526" spans="1:14" s="262" customFormat="1" ht="15" customHeight="1">
      <c r="A526" s="272"/>
      <c r="B526" s="289"/>
      <c r="C526" s="288"/>
      <c r="D526" s="287"/>
      <c r="E526" s="287"/>
      <c r="F526" s="287"/>
      <c r="G526" s="287"/>
      <c r="H526" s="287"/>
      <c r="I526" s="287"/>
      <c r="J526" s="261"/>
      <c r="K526" s="261"/>
      <c r="M526" s="261"/>
      <c r="N526" s="261"/>
    </row>
    <row r="527" spans="1:14" s="262" customFormat="1" ht="15" customHeight="1">
      <c r="A527" s="272"/>
      <c r="B527" s="289"/>
      <c r="C527" s="288"/>
      <c r="D527" s="287"/>
      <c r="E527" s="287"/>
      <c r="F527" s="287"/>
      <c r="G527" s="287"/>
      <c r="H527" s="287"/>
      <c r="I527" s="287"/>
      <c r="J527" s="261"/>
      <c r="K527" s="261"/>
      <c r="M527" s="261"/>
      <c r="N527" s="261"/>
    </row>
    <row r="528" spans="1:14" s="262" customFormat="1" ht="15" customHeight="1">
      <c r="A528" s="272"/>
      <c r="B528" s="289"/>
      <c r="C528" s="288"/>
      <c r="D528" s="287"/>
      <c r="E528" s="287"/>
      <c r="F528" s="287"/>
      <c r="G528" s="287"/>
      <c r="H528" s="287"/>
      <c r="I528" s="287"/>
      <c r="J528" s="261"/>
      <c r="K528" s="261"/>
      <c r="M528" s="261"/>
      <c r="N528" s="261"/>
    </row>
    <row r="529" spans="1:14" s="262" customFormat="1" ht="15" customHeight="1">
      <c r="A529" s="272"/>
      <c r="B529" s="289"/>
      <c r="C529" s="288"/>
      <c r="D529" s="287"/>
      <c r="E529" s="287"/>
      <c r="F529" s="287"/>
      <c r="G529" s="287"/>
      <c r="H529" s="287"/>
      <c r="I529" s="287"/>
      <c r="J529" s="261"/>
      <c r="K529" s="261"/>
      <c r="M529" s="261"/>
      <c r="N529" s="261"/>
    </row>
    <row r="530" spans="1:14" s="262" customFormat="1" ht="15" customHeight="1">
      <c r="A530" s="272"/>
      <c r="B530" s="289"/>
      <c r="C530" s="288"/>
      <c r="D530" s="287"/>
      <c r="E530" s="287"/>
      <c r="F530" s="287"/>
      <c r="G530" s="287"/>
      <c r="H530" s="287"/>
      <c r="I530" s="287"/>
      <c r="J530" s="261"/>
      <c r="K530" s="261"/>
      <c r="M530" s="261"/>
      <c r="N530" s="261"/>
    </row>
    <row r="531" spans="1:14" s="262" customFormat="1" ht="15" customHeight="1">
      <c r="A531" s="272"/>
      <c r="B531" s="289"/>
      <c r="C531" s="288"/>
      <c r="D531" s="287"/>
      <c r="E531" s="287"/>
      <c r="F531" s="287"/>
      <c r="G531" s="287"/>
      <c r="H531" s="287"/>
      <c r="I531" s="287"/>
      <c r="J531" s="261"/>
      <c r="K531" s="261"/>
      <c r="M531" s="261"/>
      <c r="N531" s="261"/>
    </row>
    <row r="532" spans="1:14" s="262" customFormat="1" ht="15" customHeight="1">
      <c r="A532" s="272"/>
      <c r="B532" s="289"/>
      <c r="C532" s="288"/>
      <c r="D532" s="287"/>
      <c r="E532" s="287"/>
      <c r="F532" s="287"/>
      <c r="G532" s="287"/>
      <c r="H532" s="287"/>
      <c r="I532" s="287"/>
      <c r="J532" s="261"/>
      <c r="K532" s="261"/>
      <c r="M532" s="261"/>
      <c r="N532" s="261"/>
    </row>
    <row r="533" spans="1:14" s="262" customFormat="1" ht="15" customHeight="1">
      <c r="A533" s="272"/>
      <c r="B533" s="289"/>
      <c r="C533" s="288"/>
      <c r="D533" s="287"/>
      <c r="E533" s="287"/>
      <c r="F533" s="287"/>
      <c r="G533" s="287"/>
      <c r="H533" s="287"/>
      <c r="I533" s="287"/>
      <c r="J533" s="261"/>
      <c r="K533" s="261"/>
      <c r="M533" s="261"/>
      <c r="N533" s="261"/>
    </row>
    <row r="534" spans="1:14" s="262" customFormat="1" ht="15" customHeight="1">
      <c r="A534" s="272"/>
      <c r="B534" s="289"/>
      <c r="C534" s="288"/>
      <c r="D534" s="287"/>
      <c r="E534" s="287"/>
      <c r="F534" s="287"/>
      <c r="G534" s="287"/>
      <c r="H534" s="287"/>
      <c r="I534" s="287"/>
      <c r="J534" s="261"/>
      <c r="K534" s="261"/>
      <c r="M534" s="261"/>
      <c r="N534" s="261"/>
    </row>
    <row r="535" spans="1:14" s="262" customFormat="1" ht="15" customHeight="1">
      <c r="A535" s="272"/>
      <c r="B535" s="289"/>
      <c r="C535" s="288"/>
      <c r="D535" s="287"/>
      <c r="E535" s="287"/>
      <c r="F535" s="287"/>
      <c r="G535" s="287"/>
      <c r="H535" s="287"/>
      <c r="I535" s="287"/>
      <c r="J535" s="261"/>
      <c r="K535" s="261"/>
      <c r="M535" s="261"/>
      <c r="N535" s="261"/>
    </row>
    <row r="536" spans="1:14" s="262" customFormat="1" ht="15" customHeight="1">
      <c r="A536" s="272"/>
      <c r="B536" s="289"/>
      <c r="C536" s="288"/>
      <c r="D536" s="287"/>
      <c r="E536" s="287"/>
      <c r="F536" s="287"/>
      <c r="G536" s="287"/>
      <c r="H536" s="287"/>
      <c r="I536" s="287"/>
      <c r="J536" s="261"/>
      <c r="K536" s="261"/>
      <c r="M536" s="261"/>
      <c r="N536" s="261"/>
    </row>
    <row r="537" spans="1:14" s="262" customFormat="1" ht="15" customHeight="1">
      <c r="A537" s="272"/>
      <c r="B537" s="289"/>
      <c r="C537" s="288"/>
      <c r="D537" s="287"/>
      <c r="E537" s="287"/>
      <c r="F537" s="287"/>
      <c r="G537" s="287"/>
      <c r="H537" s="287"/>
      <c r="I537" s="287"/>
      <c r="J537" s="261"/>
      <c r="K537" s="261"/>
      <c r="M537" s="261"/>
      <c r="N537" s="261"/>
    </row>
    <row r="538" spans="1:14" s="262" customFormat="1" ht="15" customHeight="1">
      <c r="A538" s="272"/>
      <c r="B538" s="289"/>
      <c r="C538" s="288"/>
      <c r="D538" s="287"/>
      <c r="E538" s="287"/>
      <c r="F538" s="287"/>
      <c r="G538" s="287"/>
      <c r="H538" s="287"/>
      <c r="I538" s="287"/>
      <c r="J538" s="261"/>
      <c r="K538" s="261"/>
      <c r="M538" s="261"/>
      <c r="N538" s="261"/>
    </row>
    <row r="539" spans="1:14" s="262" customFormat="1" ht="15" customHeight="1">
      <c r="A539" s="272"/>
      <c r="B539" s="289"/>
      <c r="C539" s="288"/>
      <c r="D539" s="287"/>
      <c r="E539" s="287"/>
      <c r="F539" s="287"/>
      <c r="G539" s="287"/>
      <c r="H539" s="287"/>
      <c r="I539" s="287"/>
      <c r="J539" s="261"/>
      <c r="K539" s="261"/>
      <c r="M539" s="261"/>
      <c r="N539" s="261"/>
    </row>
    <row r="540" spans="1:14" s="262" customFormat="1" ht="15" customHeight="1">
      <c r="A540" s="272"/>
      <c r="B540" s="289"/>
      <c r="C540" s="288"/>
      <c r="D540" s="287"/>
      <c r="E540" s="287"/>
      <c r="F540" s="287"/>
      <c r="G540" s="287"/>
      <c r="H540" s="287"/>
      <c r="I540" s="287"/>
      <c r="J540" s="261"/>
      <c r="K540" s="261"/>
      <c r="M540" s="261"/>
      <c r="N540" s="261"/>
    </row>
    <row r="541" spans="1:14" s="262" customFormat="1" ht="15" customHeight="1">
      <c r="A541" s="272"/>
      <c r="B541" s="289"/>
      <c r="C541" s="288"/>
      <c r="D541" s="287"/>
      <c r="E541" s="287"/>
      <c r="F541" s="287"/>
      <c r="G541" s="287"/>
      <c r="H541" s="287"/>
      <c r="I541" s="287"/>
      <c r="J541" s="261"/>
      <c r="K541" s="261"/>
      <c r="M541" s="261"/>
      <c r="N541" s="261"/>
    </row>
    <row r="542" spans="1:14" s="262" customFormat="1" ht="15" customHeight="1">
      <c r="A542" s="272"/>
      <c r="B542" s="289"/>
      <c r="C542" s="288"/>
      <c r="D542" s="287"/>
      <c r="E542" s="287"/>
      <c r="F542" s="287"/>
      <c r="G542" s="287"/>
      <c r="H542" s="287"/>
      <c r="I542" s="287"/>
      <c r="J542" s="261"/>
      <c r="K542" s="261"/>
      <c r="M542" s="261"/>
      <c r="N542" s="261"/>
    </row>
    <row r="543" spans="1:14" s="262" customFormat="1" ht="15" customHeight="1">
      <c r="A543" s="272"/>
      <c r="B543" s="289"/>
      <c r="C543" s="288"/>
      <c r="D543" s="287"/>
      <c r="E543" s="287"/>
      <c r="F543" s="287"/>
      <c r="G543" s="287"/>
      <c r="H543" s="287"/>
      <c r="I543" s="287"/>
      <c r="J543" s="261"/>
      <c r="K543" s="261"/>
      <c r="M543" s="261"/>
      <c r="N543" s="261"/>
    </row>
    <row r="544" spans="1:14" s="262" customFormat="1" ht="15" customHeight="1">
      <c r="A544" s="272"/>
      <c r="B544" s="289"/>
      <c r="C544" s="288"/>
      <c r="D544" s="287"/>
      <c r="E544" s="287"/>
      <c r="F544" s="287"/>
      <c r="G544" s="287"/>
      <c r="H544" s="287"/>
      <c r="I544" s="287"/>
      <c r="J544" s="261"/>
      <c r="K544" s="261"/>
      <c r="M544" s="261"/>
      <c r="N544" s="261"/>
    </row>
    <row r="545" spans="1:14" s="262" customFormat="1" ht="15" customHeight="1">
      <c r="A545" s="272"/>
      <c r="B545" s="289"/>
      <c r="C545" s="288"/>
      <c r="D545" s="287"/>
      <c r="E545" s="287"/>
      <c r="F545" s="287"/>
      <c r="G545" s="287"/>
      <c r="H545" s="287"/>
      <c r="I545" s="287"/>
      <c r="J545" s="261"/>
      <c r="K545" s="261"/>
      <c r="M545" s="261"/>
      <c r="N545" s="261"/>
    </row>
    <row r="546" spans="1:14" s="262" customFormat="1" ht="15" customHeight="1">
      <c r="A546" s="272"/>
      <c r="B546" s="289"/>
      <c r="C546" s="288"/>
      <c r="D546" s="287"/>
      <c r="E546" s="287"/>
      <c r="F546" s="287"/>
      <c r="G546" s="287"/>
      <c r="H546" s="287"/>
      <c r="I546" s="287"/>
      <c r="J546" s="261"/>
      <c r="K546" s="261"/>
      <c r="M546" s="261"/>
      <c r="N546" s="261"/>
    </row>
    <row r="547" spans="1:14" s="262" customFormat="1" ht="15" customHeight="1">
      <c r="A547" s="272"/>
      <c r="B547" s="289"/>
      <c r="C547" s="288"/>
      <c r="D547" s="287"/>
      <c r="E547" s="287"/>
      <c r="F547" s="287"/>
      <c r="G547" s="287"/>
      <c r="H547" s="287"/>
      <c r="I547" s="287"/>
      <c r="J547" s="261"/>
      <c r="K547" s="261"/>
      <c r="M547" s="261"/>
      <c r="N547" s="261"/>
    </row>
    <row r="548" spans="1:14" s="262" customFormat="1" ht="15" customHeight="1">
      <c r="A548" s="272"/>
      <c r="B548" s="289"/>
      <c r="C548" s="288"/>
      <c r="D548" s="287"/>
      <c r="E548" s="287"/>
      <c r="F548" s="287"/>
      <c r="G548" s="287"/>
      <c r="H548" s="287"/>
      <c r="I548" s="287"/>
      <c r="J548" s="261"/>
      <c r="K548" s="261"/>
      <c r="M548" s="261"/>
      <c r="N548" s="261"/>
    </row>
    <row r="549" spans="1:14" s="262" customFormat="1" ht="15" customHeight="1">
      <c r="A549" s="272"/>
      <c r="B549" s="289"/>
      <c r="C549" s="288"/>
      <c r="D549" s="287"/>
      <c r="E549" s="287"/>
      <c r="F549" s="287"/>
      <c r="G549" s="287"/>
      <c r="H549" s="287"/>
      <c r="I549" s="287"/>
      <c r="J549" s="261"/>
      <c r="K549" s="261"/>
      <c r="M549" s="261"/>
      <c r="N549" s="261"/>
    </row>
    <row r="550" spans="1:14" s="262" customFormat="1" ht="15" customHeight="1">
      <c r="A550" s="272"/>
      <c r="B550" s="289"/>
      <c r="C550" s="288"/>
      <c r="D550" s="287"/>
      <c r="E550" s="287"/>
      <c r="F550" s="287"/>
      <c r="G550" s="287"/>
      <c r="H550" s="287"/>
      <c r="I550" s="287"/>
      <c r="J550" s="261"/>
      <c r="K550" s="261"/>
      <c r="M550" s="261"/>
      <c r="N550" s="261"/>
    </row>
    <row r="551" spans="1:14" s="262" customFormat="1" ht="15" customHeight="1">
      <c r="A551" s="272"/>
      <c r="B551" s="289"/>
      <c r="C551" s="288"/>
      <c r="D551" s="287"/>
      <c r="E551" s="287"/>
      <c r="F551" s="287"/>
      <c r="G551" s="287"/>
      <c r="H551" s="287"/>
      <c r="I551" s="287"/>
      <c r="J551" s="261"/>
      <c r="K551" s="261"/>
      <c r="M551" s="261"/>
      <c r="N551" s="261"/>
    </row>
    <row r="552" spans="1:14" s="262" customFormat="1" ht="15" customHeight="1">
      <c r="A552" s="272"/>
      <c r="B552" s="289"/>
      <c r="C552" s="288"/>
      <c r="D552" s="287"/>
      <c r="E552" s="287"/>
      <c r="F552" s="287"/>
      <c r="G552" s="287"/>
      <c r="H552" s="287"/>
      <c r="I552" s="287"/>
      <c r="J552" s="261"/>
      <c r="K552" s="261"/>
      <c r="M552" s="261"/>
      <c r="N552" s="261"/>
    </row>
    <row r="553" spans="1:14" s="262" customFormat="1" ht="15" customHeight="1">
      <c r="A553" s="272"/>
      <c r="B553" s="289"/>
      <c r="C553" s="288"/>
      <c r="D553" s="287"/>
      <c r="E553" s="287"/>
      <c r="F553" s="287"/>
      <c r="G553" s="287"/>
      <c r="H553" s="287"/>
      <c r="I553" s="287"/>
      <c r="J553" s="261"/>
      <c r="K553" s="261"/>
      <c r="M553" s="261"/>
      <c r="N553" s="261"/>
    </row>
    <row r="554" spans="1:14" s="262" customFormat="1" ht="15" customHeight="1">
      <c r="A554" s="272"/>
      <c r="B554" s="289"/>
      <c r="C554" s="288"/>
      <c r="D554" s="287"/>
      <c r="E554" s="287"/>
      <c r="F554" s="287"/>
      <c r="G554" s="287"/>
      <c r="H554" s="287"/>
      <c r="I554" s="287"/>
      <c r="J554" s="261"/>
      <c r="K554" s="261"/>
      <c r="M554" s="261"/>
      <c r="N554" s="261"/>
    </row>
    <row r="555" spans="1:14" s="262" customFormat="1" ht="15" customHeight="1">
      <c r="A555" s="272"/>
      <c r="B555" s="289"/>
      <c r="C555" s="288"/>
      <c r="D555" s="287"/>
      <c r="E555" s="287"/>
      <c r="F555" s="287"/>
      <c r="G555" s="287"/>
      <c r="H555" s="287"/>
      <c r="I555" s="287"/>
      <c r="J555" s="261"/>
      <c r="K555" s="261"/>
      <c r="M555" s="261"/>
      <c r="N555" s="261"/>
    </row>
    <row r="556" spans="1:14" s="262" customFormat="1" ht="15" customHeight="1">
      <c r="A556" s="272"/>
      <c r="B556" s="289"/>
      <c r="C556" s="288"/>
      <c r="D556" s="287"/>
      <c r="E556" s="287"/>
      <c r="F556" s="287"/>
      <c r="G556" s="287"/>
      <c r="H556" s="287"/>
      <c r="I556" s="287"/>
      <c r="J556" s="261"/>
      <c r="K556" s="261"/>
      <c r="M556" s="261"/>
      <c r="N556" s="261"/>
    </row>
    <row r="557" spans="1:14" s="262" customFormat="1" ht="15" customHeight="1">
      <c r="A557" s="272"/>
      <c r="B557" s="289"/>
      <c r="C557" s="288"/>
      <c r="D557" s="287"/>
      <c r="E557" s="287"/>
      <c r="F557" s="287"/>
      <c r="G557" s="287"/>
      <c r="H557" s="287"/>
      <c r="I557" s="287"/>
      <c r="J557" s="261"/>
      <c r="K557" s="261"/>
      <c r="M557" s="261"/>
      <c r="N557" s="261"/>
    </row>
    <row r="558" spans="1:14" s="262" customFormat="1" ht="15" customHeight="1">
      <c r="A558" s="272"/>
      <c r="B558" s="289"/>
      <c r="C558" s="288"/>
      <c r="D558" s="287"/>
      <c r="E558" s="287"/>
      <c r="F558" s="287"/>
      <c r="G558" s="287"/>
      <c r="H558" s="287"/>
      <c r="I558" s="287"/>
      <c r="J558" s="261"/>
      <c r="K558" s="261"/>
      <c r="M558" s="261"/>
      <c r="N558" s="261"/>
    </row>
    <row r="559" spans="1:14" s="262" customFormat="1" ht="15" customHeight="1">
      <c r="A559" s="272"/>
      <c r="B559" s="289"/>
      <c r="C559" s="288"/>
      <c r="D559" s="287"/>
      <c r="E559" s="287"/>
      <c r="F559" s="287"/>
      <c r="G559" s="287"/>
      <c r="H559" s="287"/>
      <c r="I559" s="287"/>
      <c r="J559" s="261"/>
      <c r="K559" s="261"/>
      <c r="M559" s="261"/>
      <c r="N559" s="261"/>
    </row>
    <row r="560" spans="1:14" s="262" customFormat="1" ht="15" customHeight="1">
      <c r="A560" s="272"/>
      <c r="B560" s="289"/>
      <c r="C560" s="288"/>
      <c r="D560" s="287"/>
      <c r="E560" s="287"/>
      <c r="F560" s="287"/>
      <c r="G560" s="287"/>
      <c r="H560" s="287"/>
      <c r="I560" s="287"/>
      <c r="J560" s="261"/>
      <c r="K560" s="261"/>
      <c r="M560" s="261"/>
      <c r="N560" s="261"/>
    </row>
    <row r="561" spans="1:14" s="262" customFormat="1" ht="15" customHeight="1">
      <c r="A561" s="272"/>
      <c r="B561" s="289"/>
      <c r="C561" s="288"/>
      <c r="D561" s="287"/>
      <c r="E561" s="287"/>
      <c r="F561" s="287"/>
      <c r="G561" s="287"/>
      <c r="H561" s="287"/>
      <c r="I561" s="287"/>
      <c r="J561" s="261"/>
      <c r="K561" s="261"/>
      <c r="M561" s="261"/>
      <c r="N561" s="261"/>
    </row>
    <row r="562" spans="1:14" s="262" customFormat="1" ht="15" customHeight="1">
      <c r="A562" s="272"/>
      <c r="B562" s="289"/>
      <c r="C562" s="288"/>
      <c r="D562" s="287"/>
      <c r="E562" s="287"/>
      <c r="F562" s="287"/>
      <c r="G562" s="287"/>
      <c r="H562" s="287"/>
      <c r="I562" s="287"/>
      <c r="J562" s="261"/>
      <c r="K562" s="261"/>
      <c r="M562" s="261"/>
      <c r="N562" s="261"/>
    </row>
    <row r="563" spans="1:14" s="262" customFormat="1" ht="15" customHeight="1">
      <c r="A563" s="272"/>
      <c r="B563" s="289"/>
      <c r="C563" s="288"/>
      <c r="D563" s="287"/>
      <c r="E563" s="287"/>
      <c r="F563" s="287"/>
      <c r="G563" s="287"/>
      <c r="H563" s="287"/>
      <c r="I563" s="287"/>
      <c r="J563" s="261"/>
      <c r="K563" s="261"/>
      <c r="M563" s="261"/>
      <c r="N563" s="261"/>
    </row>
    <row r="564" spans="1:14" s="262" customFormat="1" ht="15" customHeight="1">
      <c r="A564" s="272"/>
      <c r="B564" s="289"/>
      <c r="C564" s="288"/>
      <c r="D564" s="287"/>
      <c r="E564" s="287"/>
      <c r="F564" s="287"/>
      <c r="G564" s="287"/>
      <c r="H564" s="287"/>
      <c r="I564" s="287"/>
      <c r="J564" s="261"/>
      <c r="K564" s="261"/>
      <c r="M564" s="261"/>
      <c r="N564" s="261"/>
    </row>
    <row r="565" spans="1:14" s="262" customFormat="1" ht="15" customHeight="1">
      <c r="A565" s="272"/>
      <c r="B565" s="289"/>
      <c r="C565" s="288"/>
      <c r="D565" s="287"/>
      <c r="E565" s="287"/>
      <c r="F565" s="287"/>
      <c r="G565" s="287"/>
      <c r="H565" s="287"/>
      <c r="I565" s="287"/>
      <c r="J565" s="261"/>
      <c r="K565" s="261"/>
      <c r="M565" s="261"/>
      <c r="N565" s="261"/>
    </row>
    <row r="566" spans="1:14" s="262" customFormat="1" ht="15" customHeight="1">
      <c r="A566" s="272"/>
      <c r="B566" s="289"/>
      <c r="C566" s="288"/>
      <c r="D566" s="287"/>
      <c r="E566" s="287"/>
      <c r="F566" s="287"/>
      <c r="G566" s="287"/>
      <c r="H566" s="287"/>
      <c r="I566" s="287"/>
      <c r="J566" s="261"/>
      <c r="K566" s="261"/>
      <c r="M566" s="261"/>
      <c r="N566" s="261"/>
    </row>
    <row r="567" spans="1:14" s="262" customFormat="1" ht="15" customHeight="1">
      <c r="A567" s="272"/>
      <c r="B567" s="289"/>
      <c r="C567" s="288"/>
      <c r="D567" s="287"/>
      <c r="E567" s="287"/>
      <c r="F567" s="287"/>
      <c r="G567" s="287"/>
      <c r="H567" s="287"/>
      <c r="I567" s="287"/>
      <c r="J567" s="261"/>
      <c r="K567" s="261"/>
      <c r="M567" s="261"/>
      <c r="N567" s="261"/>
    </row>
    <row r="568" spans="1:14" s="262" customFormat="1" ht="15" customHeight="1">
      <c r="A568" s="272"/>
      <c r="B568" s="289"/>
      <c r="C568" s="288"/>
      <c r="D568" s="287"/>
      <c r="E568" s="287"/>
      <c r="F568" s="287"/>
      <c r="G568" s="287"/>
      <c r="H568" s="287"/>
      <c r="I568" s="287"/>
      <c r="J568" s="261"/>
      <c r="K568" s="261"/>
      <c r="M568" s="261"/>
      <c r="N568" s="261"/>
    </row>
    <row r="569" spans="1:14" s="262" customFormat="1" ht="15" customHeight="1">
      <c r="A569" s="272"/>
      <c r="B569" s="289"/>
      <c r="C569" s="288"/>
      <c r="D569" s="287"/>
      <c r="E569" s="287"/>
      <c r="F569" s="287"/>
      <c r="G569" s="287"/>
      <c r="H569" s="287"/>
      <c r="I569" s="287"/>
      <c r="J569" s="261"/>
      <c r="K569" s="261"/>
      <c r="M569" s="261"/>
      <c r="N569" s="261"/>
    </row>
    <row r="570" spans="1:14" s="262" customFormat="1" ht="15" customHeight="1">
      <c r="A570" s="272"/>
      <c r="B570" s="289"/>
      <c r="C570" s="288"/>
      <c r="D570" s="287"/>
      <c r="E570" s="287"/>
      <c r="F570" s="287"/>
      <c r="G570" s="287"/>
      <c r="H570" s="287"/>
      <c r="I570" s="287"/>
      <c r="J570" s="261"/>
      <c r="K570" s="261"/>
      <c r="M570" s="261"/>
      <c r="N570" s="261"/>
    </row>
    <row r="571" spans="1:14" s="262" customFormat="1" ht="15" customHeight="1">
      <c r="A571" s="272"/>
      <c r="B571" s="289"/>
      <c r="C571" s="288"/>
      <c r="D571" s="287"/>
      <c r="E571" s="287"/>
      <c r="F571" s="287"/>
      <c r="G571" s="287"/>
      <c r="H571" s="287"/>
      <c r="I571" s="287"/>
      <c r="J571" s="261"/>
      <c r="K571" s="261"/>
      <c r="M571" s="261"/>
      <c r="N571" s="261"/>
    </row>
    <row r="572" spans="1:14" s="262" customFormat="1" ht="15" customHeight="1">
      <c r="A572" s="272"/>
      <c r="B572" s="289"/>
      <c r="C572" s="288"/>
      <c r="D572" s="287"/>
      <c r="E572" s="287"/>
      <c r="F572" s="287"/>
      <c r="G572" s="287"/>
      <c r="H572" s="287"/>
      <c r="I572" s="287"/>
      <c r="J572" s="261"/>
      <c r="K572" s="261"/>
      <c r="M572" s="261"/>
      <c r="N572" s="261"/>
    </row>
    <row r="573" spans="1:14" s="262" customFormat="1" ht="15" customHeight="1">
      <c r="A573" s="272"/>
      <c r="B573" s="289"/>
      <c r="C573" s="288"/>
      <c r="D573" s="287"/>
      <c r="E573" s="287"/>
      <c r="F573" s="287"/>
      <c r="G573" s="287"/>
      <c r="H573" s="287"/>
      <c r="I573" s="287"/>
      <c r="J573" s="261"/>
      <c r="K573" s="261"/>
      <c r="M573" s="261"/>
      <c r="N573" s="261"/>
    </row>
    <row r="574" spans="1:14" s="262" customFormat="1" ht="15" customHeight="1">
      <c r="A574" s="272"/>
      <c r="B574" s="289"/>
      <c r="C574" s="288"/>
      <c r="D574" s="287"/>
      <c r="E574" s="287"/>
      <c r="F574" s="287"/>
      <c r="G574" s="287"/>
      <c r="H574" s="287"/>
      <c r="I574" s="287"/>
      <c r="J574" s="261"/>
      <c r="K574" s="261"/>
      <c r="M574" s="261"/>
      <c r="N574" s="261"/>
    </row>
    <row r="575" spans="1:14" s="262" customFormat="1" ht="15" customHeight="1">
      <c r="A575" s="272"/>
      <c r="B575" s="289"/>
      <c r="C575" s="288"/>
      <c r="D575" s="287"/>
      <c r="E575" s="287"/>
      <c r="F575" s="287"/>
      <c r="G575" s="287"/>
      <c r="H575" s="287"/>
      <c r="I575" s="287"/>
      <c r="J575" s="261"/>
      <c r="K575" s="261"/>
      <c r="M575" s="261"/>
      <c r="N575" s="261"/>
    </row>
    <row r="576" spans="1:14" s="262" customFormat="1" ht="15" customHeight="1">
      <c r="A576" s="272"/>
      <c r="B576" s="289"/>
      <c r="C576" s="288"/>
      <c r="D576" s="287"/>
      <c r="E576" s="287"/>
      <c r="F576" s="287"/>
      <c r="G576" s="287"/>
      <c r="H576" s="287"/>
      <c r="I576" s="287"/>
      <c r="J576" s="261"/>
      <c r="K576" s="261"/>
      <c r="M576" s="261"/>
      <c r="N576" s="261"/>
    </row>
    <row r="577" spans="1:14" s="262" customFormat="1" ht="15" customHeight="1">
      <c r="A577" s="272"/>
      <c r="B577" s="289"/>
      <c r="C577" s="288"/>
      <c r="D577" s="287"/>
      <c r="E577" s="287"/>
      <c r="F577" s="287"/>
      <c r="G577" s="287"/>
      <c r="H577" s="287"/>
      <c r="I577" s="287"/>
      <c r="J577" s="261"/>
      <c r="K577" s="261"/>
      <c r="M577" s="261"/>
      <c r="N577" s="261"/>
    </row>
    <row r="578" spans="1:14" s="262" customFormat="1" ht="15" customHeight="1">
      <c r="A578" s="272"/>
      <c r="B578" s="289"/>
      <c r="C578" s="288"/>
      <c r="D578" s="287"/>
      <c r="E578" s="287"/>
      <c r="F578" s="287"/>
      <c r="G578" s="287"/>
      <c r="H578" s="287"/>
      <c r="I578" s="287"/>
      <c r="J578" s="261"/>
      <c r="K578" s="261"/>
      <c r="M578" s="261"/>
      <c r="N578" s="261"/>
    </row>
    <row r="579" spans="1:14" s="262" customFormat="1" ht="15" customHeight="1">
      <c r="A579" s="272"/>
      <c r="B579" s="289"/>
      <c r="C579" s="288"/>
      <c r="D579" s="287"/>
      <c r="E579" s="287"/>
      <c r="F579" s="287"/>
      <c r="G579" s="287"/>
      <c r="H579" s="287"/>
      <c r="I579" s="287"/>
      <c r="J579" s="261"/>
      <c r="K579" s="261"/>
      <c r="M579" s="261"/>
      <c r="N579" s="261"/>
    </row>
    <row r="580" spans="1:14" s="262" customFormat="1" ht="15" customHeight="1">
      <c r="A580" s="272"/>
      <c r="B580" s="289"/>
      <c r="C580" s="288"/>
      <c r="D580" s="287"/>
      <c r="E580" s="287"/>
      <c r="F580" s="287"/>
      <c r="G580" s="287"/>
      <c r="H580" s="287"/>
      <c r="I580" s="287"/>
      <c r="J580" s="261"/>
      <c r="K580" s="261"/>
      <c r="M580" s="261"/>
      <c r="N580" s="261"/>
    </row>
    <row r="581" spans="1:14" s="262" customFormat="1" ht="15" customHeight="1">
      <c r="A581" s="272"/>
      <c r="B581" s="289"/>
      <c r="C581" s="288"/>
      <c r="D581" s="287"/>
      <c r="E581" s="287"/>
      <c r="F581" s="287"/>
      <c r="G581" s="287"/>
      <c r="H581" s="287"/>
      <c r="I581" s="287"/>
      <c r="J581" s="261"/>
      <c r="K581" s="261"/>
      <c r="M581" s="261"/>
      <c r="N581" s="261"/>
    </row>
    <row r="582" spans="1:14" s="262" customFormat="1" ht="15" customHeight="1">
      <c r="A582" s="272"/>
      <c r="B582" s="289"/>
      <c r="C582" s="288"/>
      <c r="D582" s="287"/>
      <c r="E582" s="287"/>
      <c r="F582" s="287"/>
      <c r="G582" s="287"/>
      <c r="H582" s="287"/>
      <c r="I582" s="287"/>
      <c r="J582" s="261"/>
      <c r="K582" s="261"/>
      <c r="M582" s="261"/>
      <c r="N582" s="261"/>
    </row>
    <row r="583" spans="1:14" s="262" customFormat="1" ht="15" customHeight="1">
      <c r="A583" s="272"/>
      <c r="B583" s="289"/>
      <c r="C583" s="288"/>
      <c r="D583" s="287"/>
      <c r="E583" s="287"/>
      <c r="F583" s="287"/>
      <c r="G583" s="287"/>
      <c r="H583" s="287"/>
      <c r="I583" s="287"/>
      <c r="J583" s="261"/>
      <c r="K583" s="261"/>
      <c r="M583" s="261"/>
      <c r="N583" s="261"/>
    </row>
    <row r="584" spans="1:14" s="262" customFormat="1" ht="15" customHeight="1">
      <c r="A584" s="272"/>
      <c r="B584" s="289"/>
      <c r="C584" s="288"/>
      <c r="D584" s="287"/>
      <c r="E584" s="287"/>
      <c r="F584" s="287"/>
      <c r="G584" s="287"/>
      <c r="H584" s="287"/>
      <c r="I584" s="287"/>
      <c r="J584" s="261"/>
      <c r="K584" s="261"/>
      <c r="M584" s="261"/>
      <c r="N584" s="261"/>
    </row>
    <row r="585" spans="1:14" s="262" customFormat="1" ht="15" customHeight="1">
      <c r="A585" s="272"/>
      <c r="B585" s="289"/>
      <c r="C585" s="288"/>
      <c r="D585" s="287"/>
      <c r="E585" s="287"/>
      <c r="F585" s="287"/>
      <c r="G585" s="287"/>
      <c r="H585" s="287"/>
      <c r="I585" s="287"/>
      <c r="J585" s="261"/>
      <c r="K585" s="261"/>
      <c r="M585" s="261"/>
      <c r="N585" s="261"/>
    </row>
    <row r="586" spans="1:14" s="262" customFormat="1" ht="15" customHeight="1">
      <c r="A586" s="272"/>
      <c r="B586" s="289"/>
      <c r="C586" s="288"/>
      <c r="D586" s="287"/>
      <c r="E586" s="287"/>
      <c r="F586" s="287"/>
      <c r="G586" s="287"/>
      <c r="H586" s="287"/>
      <c r="I586" s="287"/>
      <c r="J586" s="261"/>
      <c r="K586" s="261"/>
      <c r="M586" s="261"/>
      <c r="N586" s="261"/>
    </row>
    <row r="587" spans="1:14" s="262" customFormat="1" ht="15" customHeight="1">
      <c r="A587" s="272"/>
      <c r="B587" s="289"/>
      <c r="C587" s="288"/>
      <c r="D587" s="287"/>
      <c r="E587" s="287"/>
      <c r="F587" s="287"/>
      <c r="G587" s="287"/>
      <c r="H587" s="287"/>
      <c r="I587" s="287"/>
      <c r="J587" s="261"/>
      <c r="K587" s="261"/>
      <c r="M587" s="261"/>
      <c r="N587" s="261"/>
    </row>
    <row r="588" spans="1:14" s="262" customFormat="1" ht="15" customHeight="1">
      <c r="A588" s="272"/>
      <c r="B588" s="289"/>
      <c r="C588" s="288"/>
      <c r="D588" s="287"/>
      <c r="E588" s="287"/>
      <c r="F588" s="287"/>
      <c r="G588" s="287"/>
      <c r="H588" s="287"/>
      <c r="I588" s="287"/>
      <c r="J588" s="261"/>
      <c r="K588" s="261"/>
      <c r="M588" s="261"/>
      <c r="N588" s="261"/>
    </row>
    <row r="589" spans="1:14" s="262" customFormat="1" ht="15" customHeight="1">
      <c r="A589" s="272"/>
      <c r="B589" s="289"/>
      <c r="C589" s="288"/>
      <c r="D589" s="287"/>
      <c r="E589" s="287"/>
      <c r="F589" s="287"/>
      <c r="G589" s="287"/>
      <c r="H589" s="287"/>
      <c r="I589" s="287"/>
      <c r="J589" s="261"/>
      <c r="K589" s="261"/>
      <c r="M589" s="261"/>
      <c r="N589" s="261"/>
    </row>
    <row r="590" spans="1:14" s="262" customFormat="1" ht="15" customHeight="1">
      <c r="A590" s="272"/>
      <c r="B590" s="289"/>
      <c r="C590" s="288"/>
      <c r="D590" s="287"/>
      <c r="E590" s="287"/>
      <c r="F590" s="287"/>
      <c r="G590" s="287"/>
      <c r="H590" s="287"/>
      <c r="I590" s="287"/>
      <c r="J590" s="261"/>
      <c r="K590" s="261"/>
      <c r="M590" s="261"/>
      <c r="N590" s="261"/>
    </row>
    <row r="591" spans="1:14" s="262" customFormat="1" ht="15" customHeight="1">
      <c r="A591" s="272"/>
      <c r="B591" s="289"/>
      <c r="C591" s="288"/>
      <c r="D591" s="287"/>
      <c r="E591" s="287"/>
      <c r="F591" s="287"/>
      <c r="G591" s="287"/>
      <c r="H591" s="287"/>
      <c r="I591" s="287"/>
      <c r="J591" s="261"/>
      <c r="K591" s="261"/>
      <c r="M591" s="261"/>
      <c r="N591" s="261"/>
    </row>
    <row r="592" spans="1:14" s="262" customFormat="1" ht="15" customHeight="1">
      <c r="A592" s="272"/>
      <c r="B592" s="289"/>
      <c r="C592" s="288"/>
      <c r="D592" s="287"/>
      <c r="E592" s="287"/>
      <c r="F592" s="287"/>
      <c r="G592" s="287"/>
      <c r="H592" s="287"/>
      <c r="I592" s="287"/>
      <c r="J592" s="261"/>
      <c r="K592" s="261"/>
      <c r="M592" s="261"/>
      <c r="N592" s="261"/>
    </row>
    <row r="593" spans="1:14" s="262" customFormat="1" ht="15" customHeight="1">
      <c r="A593" s="272"/>
      <c r="B593" s="289"/>
      <c r="C593" s="288"/>
      <c r="D593" s="287"/>
      <c r="E593" s="287"/>
      <c r="F593" s="287"/>
      <c r="G593" s="287"/>
      <c r="H593" s="287"/>
      <c r="I593" s="287"/>
      <c r="J593" s="261"/>
      <c r="K593" s="261"/>
      <c r="M593" s="261"/>
      <c r="N593" s="261"/>
    </row>
    <row r="594" spans="1:14" s="262" customFormat="1" ht="15" customHeight="1">
      <c r="A594" s="272"/>
      <c r="B594" s="289"/>
      <c r="C594" s="288"/>
      <c r="D594" s="287"/>
      <c r="E594" s="287"/>
      <c r="F594" s="287"/>
      <c r="G594" s="287"/>
      <c r="H594" s="287"/>
      <c r="I594" s="287"/>
      <c r="J594" s="261"/>
      <c r="K594" s="261"/>
      <c r="M594" s="261"/>
      <c r="N594" s="261"/>
    </row>
    <row r="595" spans="1:14" s="262" customFormat="1" ht="15" customHeight="1">
      <c r="A595" s="272"/>
      <c r="B595" s="289"/>
      <c r="C595" s="288"/>
      <c r="D595" s="287"/>
      <c r="E595" s="287"/>
      <c r="F595" s="287"/>
      <c r="G595" s="287"/>
      <c r="H595" s="287"/>
      <c r="I595" s="287"/>
      <c r="J595" s="261"/>
      <c r="K595" s="261"/>
      <c r="M595" s="261"/>
      <c r="N595" s="261"/>
    </row>
    <row r="596" spans="1:14" s="262" customFormat="1" ht="15" customHeight="1">
      <c r="A596" s="272"/>
      <c r="B596" s="289"/>
      <c r="C596" s="288"/>
      <c r="D596" s="287"/>
      <c r="E596" s="287"/>
      <c r="F596" s="287"/>
      <c r="G596" s="287"/>
      <c r="H596" s="287"/>
      <c r="I596" s="287"/>
      <c r="J596" s="261"/>
      <c r="K596" s="261"/>
      <c r="M596" s="261"/>
      <c r="N596" s="261"/>
    </row>
    <row r="597" spans="1:14" s="262" customFormat="1" ht="15" customHeight="1">
      <c r="A597" s="272"/>
      <c r="B597" s="289"/>
      <c r="C597" s="288"/>
      <c r="D597" s="287"/>
      <c r="E597" s="287"/>
      <c r="F597" s="287"/>
      <c r="G597" s="287"/>
      <c r="H597" s="287"/>
      <c r="I597" s="287"/>
      <c r="J597" s="261"/>
      <c r="K597" s="261"/>
      <c r="M597" s="261"/>
      <c r="N597" s="261"/>
    </row>
    <row r="598" spans="1:14" s="262" customFormat="1" ht="15" customHeight="1">
      <c r="A598" s="272"/>
      <c r="B598" s="289"/>
      <c r="C598" s="288"/>
      <c r="D598" s="287"/>
      <c r="E598" s="287"/>
      <c r="F598" s="287"/>
      <c r="G598" s="287"/>
      <c r="H598" s="287"/>
      <c r="I598" s="287"/>
      <c r="J598" s="261"/>
      <c r="K598" s="261"/>
      <c r="M598" s="261"/>
      <c r="N598" s="261"/>
    </row>
    <row r="599" spans="1:14" s="262" customFormat="1" ht="15" customHeight="1">
      <c r="A599" s="272"/>
      <c r="B599" s="289"/>
      <c r="C599" s="288"/>
      <c r="D599" s="287"/>
      <c r="E599" s="287"/>
      <c r="F599" s="287"/>
      <c r="G599" s="287"/>
      <c r="H599" s="287"/>
      <c r="I599" s="287"/>
      <c r="J599" s="261"/>
      <c r="K599" s="261"/>
      <c r="M599" s="261"/>
      <c r="N599" s="261"/>
    </row>
    <row r="600" spans="1:14" s="262" customFormat="1" ht="15" customHeight="1">
      <c r="A600" s="272"/>
      <c r="B600" s="289"/>
      <c r="C600" s="288"/>
      <c r="D600" s="287"/>
      <c r="E600" s="287"/>
      <c r="F600" s="287"/>
      <c r="G600" s="287"/>
      <c r="H600" s="287"/>
      <c r="I600" s="287"/>
      <c r="J600" s="261"/>
      <c r="K600" s="261"/>
      <c r="M600" s="261"/>
      <c r="N600" s="261"/>
    </row>
    <row r="601" spans="1:14" s="262" customFormat="1" ht="15" customHeight="1">
      <c r="A601" s="272"/>
      <c r="B601" s="289"/>
      <c r="C601" s="288"/>
      <c r="D601" s="287"/>
      <c r="E601" s="287"/>
      <c r="F601" s="287"/>
      <c r="G601" s="287"/>
      <c r="H601" s="287"/>
      <c r="I601" s="287"/>
      <c r="J601" s="261"/>
      <c r="K601" s="261"/>
      <c r="M601" s="261"/>
      <c r="N601" s="261"/>
    </row>
    <row r="602" spans="1:14" s="262" customFormat="1" ht="15" customHeight="1">
      <c r="A602" s="272"/>
      <c r="B602" s="289"/>
      <c r="C602" s="288"/>
      <c r="D602" s="287"/>
      <c r="E602" s="287"/>
      <c r="F602" s="287"/>
      <c r="G602" s="287"/>
      <c r="H602" s="287"/>
      <c r="I602" s="287"/>
      <c r="J602" s="261"/>
      <c r="K602" s="261"/>
      <c r="M602" s="261"/>
      <c r="N602" s="261"/>
    </row>
    <row r="603" spans="1:14" s="262" customFormat="1" ht="15" customHeight="1">
      <c r="A603" s="272"/>
      <c r="B603" s="289"/>
      <c r="C603" s="288"/>
      <c r="D603" s="287"/>
      <c r="E603" s="287"/>
      <c r="F603" s="287"/>
      <c r="G603" s="287"/>
      <c r="H603" s="287"/>
      <c r="I603" s="287"/>
      <c r="J603" s="261"/>
      <c r="K603" s="261"/>
      <c r="M603" s="261"/>
      <c r="N603" s="261"/>
    </row>
    <row r="604" spans="1:14" s="262" customFormat="1" ht="15" customHeight="1">
      <c r="A604" s="272"/>
      <c r="B604" s="289"/>
      <c r="C604" s="288"/>
      <c r="D604" s="287"/>
      <c r="E604" s="287"/>
      <c r="F604" s="287"/>
      <c r="G604" s="287"/>
      <c r="H604" s="287"/>
      <c r="I604" s="287"/>
      <c r="J604" s="261"/>
      <c r="K604" s="261"/>
      <c r="M604" s="261"/>
      <c r="N604" s="261"/>
    </row>
    <row r="605" spans="1:14" s="262" customFormat="1" ht="15" customHeight="1">
      <c r="A605" s="272"/>
      <c r="B605" s="289"/>
      <c r="C605" s="288"/>
      <c r="D605" s="287"/>
      <c r="E605" s="287"/>
      <c r="F605" s="287"/>
      <c r="G605" s="287"/>
      <c r="H605" s="287"/>
      <c r="I605" s="287"/>
      <c r="J605" s="261"/>
      <c r="K605" s="261"/>
      <c r="M605" s="261"/>
      <c r="N605" s="261"/>
    </row>
    <row r="606" spans="1:14" s="262" customFormat="1" ht="15" customHeight="1">
      <c r="A606" s="272"/>
      <c r="B606" s="289"/>
      <c r="C606" s="288"/>
      <c r="D606" s="287"/>
      <c r="E606" s="287"/>
      <c r="F606" s="287"/>
      <c r="G606" s="287"/>
      <c r="H606" s="287"/>
      <c r="I606" s="287"/>
      <c r="J606" s="261"/>
      <c r="K606" s="261"/>
      <c r="M606" s="261"/>
      <c r="N606" s="261"/>
    </row>
    <row r="607" spans="1:14" s="262" customFormat="1" ht="15" customHeight="1">
      <c r="A607" s="272"/>
      <c r="B607" s="289"/>
      <c r="C607" s="288"/>
      <c r="D607" s="287"/>
      <c r="E607" s="287"/>
      <c r="F607" s="287"/>
      <c r="G607" s="287"/>
      <c r="H607" s="287"/>
      <c r="I607" s="287"/>
      <c r="J607" s="261"/>
      <c r="K607" s="261"/>
      <c r="M607" s="261"/>
      <c r="N607" s="261"/>
    </row>
    <row r="608" spans="1:14" s="262" customFormat="1" ht="15" customHeight="1">
      <c r="A608" s="272"/>
      <c r="B608" s="289"/>
      <c r="C608" s="288"/>
      <c r="D608" s="287"/>
      <c r="E608" s="287"/>
      <c r="F608" s="287"/>
      <c r="G608" s="287"/>
      <c r="H608" s="287"/>
      <c r="I608" s="287"/>
      <c r="J608" s="261"/>
      <c r="K608" s="261"/>
      <c r="M608" s="261"/>
      <c r="N608" s="261"/>
    </row>
    <row r="609" spans="1:14" s="262" customFormat="1" ht="15" customHeight="1">
      <c r="A609" s="272"/>
      <c r="B609" s="289"/>
      <c r="C609" s="288"/>
      <c r="D609" s="287"/>
      <c r="E609" s="287"/>
      <c r="F609" s="287"/>
      <c r="G609" s="287"/>
      <c r="H609" s="287"/>
      <c r="I609" s="287"/>
      <c r="J609" s="261"/>
      <c r="K609" s="261"/>
      <c r="M609" s="261"/>
      <c r="N609" s="261"/>
    </row>
    <row r="610" spans="1:14" s="262" customFormat="1" ht="15" customHeight="1">
      <c r="A610" s="272"/>
      <c r="B610" s="289"/>
      <c r="C610" s="288"/>
      <c r="D610" s="287"/>
      <c r="E610" s="287"/>
      <c r="F610" s="287"/>
      <c r="G610" s="287"/>
      <c r="H610" s="287"/>
      <c r="I610" s="287"/>
      <c r="J610" s="261"/>
      <c r="K610" s="261"/>
      <c r="M610" s="261"/>
      <c r="N610" s="261"/>
    </row>
    <row r="611" spans="1:14" s="262" customFormat="1" ht="15" customHeight="1">
      <c r="A611" s="272"/>
      <c r="B611" s="289"/>
      <c r="C611" s="288"/>
      <c r="D611" s="287"/>
      <c r="E611" s="287"/>
      <c r="F611" s="287"/>
      <c r="G611" s="287"/>
      <c r="H611" s="287"/>
      <c r="I611" s="287"/>
      <c r="J611" s="261"/>
      <c r="K611" s="261"/>
      <c r="M611" s="261"/>
      <c r="N611" s="261"/>
    </row>
    <row r="612" spans="1:14" s="262" customFormat="1" ht="15" customHeight="1">
      <c r="A612" s="272"/>
      <c r="B612" s="289"/>
      <c r="C612" s="288"/>
      <c r="D612" s="287"/>
      <c r="E612" s="287"/>
      <c r="F612" s="287"/>
      <c r="G612" s="287"/>
      <c r="H612" s="287"/>
      <c r="I612" s="287"/>
      <c r="J612" s="261"/>
      <c r="K612" s="261"/>
      <c r="M612" s="261"/>
      <c r="N612" s="261"/>
    </row>
    <row r="613" spans="1:14" s="262" customFormat="1" ht="15" customHeight="1">
      <c r="A613" s="272"/>
      <c r="B613" s="289"/>
      <c r="C613" s="288"/>
      <c r="D613" s="287"/>
      <c r="E613" s="287"/>
      <c r="F613" s="287"/>
      <c r="G613" s="287"/>
      <c r="H613" s="287"/>
      <c r="I613" s="287"/>
      <c r="J613" s="261"/>
      <c r="K613" s="261"/>
      <c r="M613" s="261"/>
      <c r="N613" s="261"/>
    </row>
    <row r="614" spans="1:14" s="262" customFormat="1" ht="15" customHeight="1">
      <c r="A614" s="272"/>
      <c r="B614" s="289"/>
      <c r="C614" s="288"/>
      <c r="D614" s="287"/>
      <c r="E614" s="287"/>
      <c r="F614" s="287"/>
      <c r="G614" s="287"/>
      <c r="H614" s="287"/>
      <c r="I614" s="287"/>
      <c r="J614" s="261"/>
      <c r="K614" s="261"/>
      <c r="M614" s="261"/>
      <c r="N614" s="261"/>
    </row>
    <row r="615" spans="1:14" s="262" customFormat="1" ht="15" customHeight="1">
      <c r="A615" s="272"/>
      <c r="B615" s="289"/>
      <c r="C615" s="288"/>
      <c r="D615" s="287"/>
      <c r="E615" s="287"/>
      <c r="F615" s="287"/>
      <c r="G615" s="287"/>
      <c r="H615" s="287"/>
      <c r="I615" s="287"/>
      <c r="J615" s="261"/>
      <c r="K615" s="261"/>
      <c r="M615" s="261"/>
      <c r="N615" s="261"/>
    </row>
    <row r="616" spans="1:14" s="262" customFormat="1" ht="15" customHeight="1">
      <c r="A616" s="272"/>
      <c r="B616" s="289"/>
      <c r="C616" s="288"/>
      <c r="D616" s="287"/>
      <c r="E616" s="287"/>
      <c r="F616" s="287"/>
      <c r="G616" s="287"/>
      <c r="H616" s="287"/>
      <c r="I616" s="287"/>
      <c r="J616" s="261"/>
      <c r="K616" s="261"/>
      <c r="M616" s="261"/>
      <c r="N616" s="261"/>
    </row>
    <row r="617" spans="1:14" s="262" customFormat="1" ht="15" customHeight="1">
      <c r="A617" s="272"/>
      <c r="B617" s="289"/>
      <c r="C617" s="288"/>
      <c r="D617" s="287"/>
      <c r="E617" s="287"/>
      <c r="F617" s="287"/>
      <c r="G617" s="287"/>
      <c r="H617" s="287"/>
      <c r="I617" s="287"/>
      <c r="J617" s="261"/>
      <c r="K617" s="261"/>
      <c r="M617" s="261"/>
      <c r="N617" s="261"/>
    </row>
    <row r="618" spans="1:14" s="262" customFormat="1" ht="15" customHeight="1">
      <c r="A618" s="272"/>
      <c r="B618" s="289"/>
      <c r="C618" s="288"/>
      <c r="D618" s="287"/>
      <c r="E618" s="287"/>
      <c r="F618" s="287"/>
      <c r="G618" s="287"/>
      <c r="H618" s="287"/>
      <c r="I618" s="287"/>
      <c r="J618" s="261"/>
      <c r="K618" s="261"/>
      <c r="M618" s="261"/>
      <c r="N618" s="261"/>
    </row>
    <row r="619" spans="1:14" s="262" customFormat="1" ht="15" customHeight="1">
      <c r="A619" s="272"/>
      <c r="B619" s="289"/>
      <c r="C619" s="288"/>
      <c r="D619" s="287"/>
      <c r="E619" s="287"/>
      <c r="F619" s="287"/>
      <c r="G619" s="287"/>
      <c r="H619" s="287"/>
      <c r="I619" s="287"/>
      <c r="J619" s="261"/>
      <c r="K619" s="261"/>
      <c r="M619" s="261"/>
      <c r="N619" s="261"/>
    </row>
    <row r="620" spans="1:14" s="262" customFormat="1" ht="15" customHeight="1">
      <c r="A620" s="272"/>
      <c r="B620" s="289"/>
      <c r="C620" s="288"/>
      <c r="D620" s="287"/>
      <c r="E620" s="287"/>
      <c r="F620" s="287"/>
      <c r="G620" s="287"/>
      <c r="H620" s="287"/>
      <c r="I620" s="287"/>
      <c r="J620" s="261"/>
      <c r="K620" s="261"/>
      <c r="M620" s="261"/>
      <c r="N620" s="261"/>
    </row>
    <row r="621" spans="1:14" s="262" customFormat="1" ht="15" customHeight="1">
      <c r="A621" s="272"/>
      <c r="B621" s="289"/>
      <c r="C621" s="288"/>
      <c r="D621" s="287"/>
      <c r="E621" s="287"/>
      <c r="F621" s="287"/>
      <c r="G621" s="287"/>
      <c r="H621" s="287"/>
      <c r="I621" s="287"/>
      <c r="J621" s="261"/>
      <c r="K621" s="261"/>
      <c r="M621" s="261"/>
      <c r="N621" s="261"/>
    </row>
    <row r="622" spans="1:14" s="262" customFormat="1" ht="15" customHeight="1">
      <c r="A622" s="272"/>
      <c r="B622" s="289"/>
      <c r="C622" s="288"/>
      <c r="D622" s="287"/>
      <c r="E622" s="287"/>
      <c r="F622" s="287"/>
      <c r="G622" s="287"/>
      <c r="H622" s="287"/>
      <c r="I622" s="287"/>
      <c r="J622" s="261"/>
      <c r="K622" s="261"/>
      <c r="M622" s="261"/>
      <c r="N622" s="261"/>
    </row>
    <row r="623" spans="1:14" s="262" customFormat="1" ht="15" customHeight="1">
      <c r="A623" s="272"/>
      <c r="B623" s="289"/>
      <c r="C623" s="288"/>
      <c r="D623" s="287"/>
      <c r="E623" s="287"/>
      <c r="F623" s="287"/>
      <c r="G623" s="287"/>
      <c r="H623" s="287"/>
      <c r="I623" s="287"/>
      <c r="J623" s="261"/>
      <c r="K623" s="261"/>
      <c r="M623" s="261"/>
      <c r="N623" s="261"/>
    </row>
    <row r="624" spans="1:14" s="262" customFormat="1" ht="15" customHeight="1">
      <c r="A624" s="272"/>
      <c r="B624" s="289"/>
      <c r="C624" s="288"/>
      <c r="D624" s="287"/>
      <c r="E624" s="287"/>
      <c r="F624" s="287"/>
      <c r="G624" s="287"/>
      <c r="H624" s="287"/>
      <c r="I624" s="287"/>
      <c r="J624" s="261"/>
      <c r="K624" s="261"/>
      <c r="M624" s="261"/>
      <c r="N624" s="261"/>
    </row>
    <row r="625" spans="1:14" s="262" customFormat="1" ht="15" customHeight="1">
      <c r="A625" s="272"/>
      <c r="B625" s="289"/>
      <c r="C625" s="288"/>
      <c r="D625" s="287"/>
      <c r="E625" s="287"/>
      <c r="F625" s="287"/>
      <c r="G625" s="287"/>
      <c r="H625" s="287"/>
      <c r="I625" s="287"/>
      <c r="J625" s="261"/>
      <c r="K625" s="261"/>
      <c r="M625" s="261"/>
      <c r="N625" s="261"/>
    </row>
    <row r="626" spans="1:14" s="262" customFormat="1" ht="15" customHeight="1">
      <c r="A626" s="272"/>
      <c r="B626" s="289"/>
      <c r="C626" s="288"/>
      <c r="D626" s="287"/>
      <c r="E626" s="287"/>
      <c r="F626" s="287"/>
      <c r="G626" s="287"/>
      <c r="H626" s="287"/>
      <c r="I626" s="287"/>
      <c r="J626" s="261"/>
      <c r="K626" s="261"/>
      <c r="M626" s="261"/>
      <c r="N626" s="261"/>
    </row>
    <row r="627" spans="1:14" s="262" customFormat="1" ht="15" customHeight="1">
      <c r="A627" s="272"/>
      <c r="B627" s="289"/>
      <c r="C627" s="288"/>
      <c r="D627" s="287"/>
      <c r="E627" s="287"/>
      <c r="F627" s="287"/>
      <c r="G627" s="287"/>
      <c r="H627" s="287"/>
      <c r="I627" s="287"/>
      <c r="J627" s="261"/>
      <c r="K627" s="261"/>
      <c r="M627" s="261"/>
      <c r="N627" s="261"/>
    </row>
    <row r="628" spans="1:14" s="262" customFormat="1" ht="15" customHeight="1">
      <c r="A628" s="272"/>
      <c r="B628" s="289"/>
      <c r="C628" s="288"/>
      <c r="D628" s="287"/>
      <c r="E628" s="287"/>
      <c r="F628" s="287"/>
      <c r="G628" s="287"/>
      <c r="H628" s="287"/>
      <c r="I628" s="287"/>
      <c r="J628" s="261"/>
      <c r="K628" s="261"/>
      <c r="M628" s="261"/>
      <c r="N628" s="261"/>
    </row>
    <row r="629" spans="1:14" s="262" customFormat="1" ht="15" customHeight="1">
      <c r="A629" s="272"/>
      <c r="B629" s="289"/>
      <c r="C629" s="288"/>
      <c r="D629" s="287"/>
      <c r="E629" s="287"/>
      <c r="F629" s="287"/>
      <c r="G629" s="287"/>
      <c r="H629" s="287"/>
      <c r="I629" s="287"/>
      <c r="J629" s="261"/>
      <c r="K629" s="261"/>
      <c r="M629" s="261"/>
      <c r="N629" s="261"/>
    </row>
    <row r="630" spans="1:14" s="262" customFormat="1" ht="15" customHeight="1">
      <c r="A630" s="272"/>
      <c r="B630" s="289"/>
      <c r="C630" s="288"/>
      <c r="D630" s="287"/>
      <c r="E630" s="287"/>
      <c r="F630" s="287"/>
      <c r="G630" s="287"/>
      <c r="H630" s="287"/>
      <c r="I630" s="287"/>
      <c r="J630" s="261"/>
      <c r="K630" s="261"/>
      <c r="M630" s="261"/>
      <c r="N630" s="261"/>
    </row>
    <row r="631" spans="1:14" s="262" customFormat="1" ht="15" customHeight="1">
      <c r="A631" s="272"/>
      <c r="B631" s="289"/>
      <c r="C631" s="288"/>
      <c r="D631" s="287"/>
      <c r="E631" s="287"/>
      <c r="F631" s="287"/>
      <c r="G631" s="287"/>
      <c r="H631" s="287"/>
      <c r="I631" s="287"/>
      <c r="J631" s="261"/>
      <c r="K631" s="261"/>
      <c r="M631" s="261"/>
      <c r="N631" s="261"/>
    </row>
    <row r="632" spans="1:14" s="262" customFormat="1" ht="15" customHeight="1">
      <c r="A632" s="272"/>
      <c r="B632" s="289"/>
      <c r="C632" s="288"/>
      <c r="D632" s="287"/>
      <c r="E632" s="287"/>
      <c r="F632" s="287"/>
      <c r="G632" s="287"/>
      <c r="H632" s="287"/>
      <c r="I632" s="287"/>
      <c r="J632" s="261"/>
      <c r="K632" s="261"/>
      <c r="M632" s="261"/>
      <c r="N632" s="261"/>
    </row>
    <row r="633" spans="1:14" s="262" customFormat="1" ht="15" customHeight="1">
      <c r="A633" s="272"/>
      <c r="B633" s="289"/>
      <c r="C633" s="288"/>
      <c r="D633" s="287"/>
      <c r="E633" s="287"/>
      <c r="F633" s="287"/>
      <c r="G633" s="287"/>
      <c r="H633" s="287"/>
      <c r="I633" s="287"/>
      <c r="J633" s="261"/>
      <c r="K633" s="261"/>
      <c r="M633" s="261"/>
      <c r="N633" s="261"/>
    </row>
    <row r="634" spans="1:14" s="262" customFormat="1" ht="15" customHeight="1">
      <c r="A634" s="272"/>
      <c r="B634" s="289"/>
      <c r="C634" s="288"/>
      <c r="D634" s="287"/>
      <c r="E634" s="287"/>
      <c r="F634" s="287"/>
      <c r="G634" s="287"/>
      <c r="H634" s="287"/>
      <c r="I634" s="287"/>
      <c r="J634" s="261"/>
      <c r="K634" s="261"/>
      <c r="M634" s="261"/>
      <c r="N634" s="261"/>
    </row>
    <row r="635" spans="1:14" s="262" customFormat="1" ht="15" customHeight="1">
      <c r="A635" s="272"/>
      <c r="B635" s="289"/>
      <c r="C635" s="288"/>
      <c r="D635" s="287"/>
      <c r="E635" s="287"/>
      <c r="F635" s="287"/>
      <c r="G635" s="287"/>
      <c r="H635" s="287"/>
      <c r="I635" s="287"/>
      <c r="J635" s="261"/>
      <c r="K635" s="261"/>
      <c r="M635" s="261"/>
      <c r="N635" s="261"/>
    </row>
    <row r="636" spans="1:14" s="262" customFormat="1" ht="15" customHeight="1">
      <c r="A636" s="272"/>
      <c r="B636" s="289"/>
      <c r="C636" s="288"/>
      <c r="D636" s="287"/>
      <c r="E636" s="287"/>
      <c r="F636" s="287"/>
      <c r="G636" s="287"/>
      <c r="H636" s="287"/>
      <c r="I636" s="287"/>
      <c r="J636" s="261"/>
      <c r="K636" s="261"/>
      <c r="M636" s="261"/>
      <c r="N636" s="261"/>
    </row>
    <row r="637" spans="1:14" s="262" customFormat="1" ht="15" customHeight="1">
      <c r="A637" s="272"/>
      <c r="B637" s="289"/>
      <c r="C637" s="288"/>
      <c r="D637" s="287"/>
      <c r="E637" s="287"/>
      <c r="F637" s="287"/>
      <c r="G637" s="287"/>
      <c r="H637" s="287"/>
      <c r="I637" s="287"/>
      <c r="J637" s="261"/>
      <c r="K637" s="261"/>
      <c r="M637" s="261"/>
      <c r="N637" s="261"/>
    </row>
    <row r="638" spans="1:14" s="262" customFormat="1" ht="15" customHeight="1">
      <c r="A638" s="272"/>
      <c r="B638" s="289"/>
      <c r="C638" s="288"/>
      <c r="D638" s="287"/>
      <c r="E638" s="287"/>
      <c r="F638" s="287"/>
      <c r="G638" s="287"/>
      <c r="H638" s="287"/>
      <c r="I638" s="287"/>
      <c r="J638" s="261"/>
      <c r="K638" s="261"/>
      <c r="M638" s="261"/>
      <c r="N638" s="261"/>
    </row>
    <row r="639" spans="1:14" s="262" customFormat="1" ht="15" customHeight="1">
      <c r="A639" s="272"/>
      <c r="B639" s="289"/>
      <c r="C639" s="288"/>
      <c r="D639" s="287"/>
      <c r="E639" s="287"/>
      <c r="F639" s="287"/>
      <c r="G639" s="287"/>
      <c r="H639" s="287"/>
      <c r="I639" s="287"/>
      <c r="J639" s="261"/>
      <c r="K639" s="261"/>
      <c r="M639" s="261"/>
      <c r="N639" s="261"/>
    </row>
    <row r="640" spans="1:14" s="262" customFormat="1" ht="15" customHeight="1">
      <c r="A640" s="272"/>
      <c r="B640" s="289"/>
      <c r="C640" s="288"/>
      <c r="D640" s="287"/>
      <c r="E640" s="287"/>
      <c r="F640" s="287"/>
      <c r="G640" s="287"/>
      <c r="H640" s="287"/>
      <c r="I640" s="287"/>
      <c r="J640" s="261"/>
      <c r="K640" s="261"/>
      <c r="M640" s="261"/>
      <c r="N640" s="261"/>
    </row>
    <row r="641" spans="1:14" s="262" customFormat="1" ht="15" customHeight="1">
      <c r="A641" s="272"/>
      <c r="B641" s="289"/>
      <c r="C641" s="288"/>
      <c r="D641" s="287"/>
      <c r="E641" s="287"/>
      <c r="F641" s="287"/>
      <c r="G641" s="287"/>
      <c r="H641" s="287"/>
      <c r="I641" s="287"/>
      <c r="J641" s="261"/>
      <c r="K641" s="261"/>
      <c r="M641" s="261"/>
      <c r="N641" s="261"/>
    </row>
    <row r="642" spans="1:14" s="262" customFormat="1" ht="15" customHeight="1">
      <c r="A642" s="272"/>
      <c r="B642" s="289"/>
      <c r="C642" s="288"/>
      <c r="D642" s="287"/>
      <c r="E642" s="287"/>
      <c r="F642" s="287"/>
      <c r="G642" s="287"/>
      <c r="H642" s="287"/>
      <c r="I642" s="287"/>
      <c r="J642" s="261"/>
      <c r="K642" s="261"/>
      <c r="M642" s="261"/>
      <c r="N642" s="261"/>
    </row>
    <row r="643" spans="1:14" s="262" customFormat="1" ht="15" customHeight="1">
      <c r="A643" s="272"/>
      <c r="B643" s="289"/>
      <c r="C643" s="288"/>
      <c r="D643" s="287"/>
      <c r="E643" s="287"/>
      <c r="F643" s="287"/>
      <c r="G643" s="287"/>
      <c r="H643" s="287"/>
      <c r="I643" s="287"/>
      <c r="J643" s="261"/>
      <c r="K643" s="261"/>
      <c r="M643" s="261"/>
      <c r="N643" s="261"/>
    </row>
    <row r="644" spans="1:14" s="262" customFormat="1" ht="15" customHeight="1">
      <c r="A644" s="272"/>
      <c r="B644" s="289"/>
      <c r="C644" s="288"/>
      <c r="D644" s="287"/>
      <c r="E644" s="287"/>
      <c r="F644" s="287"/>
      <c r="G644" s="287"/>
      <c r="H644" s="287"/>
      <c r="I644" s="287"/>
      <c r="J644" s="261"/>
      <c r="K644" s="261"/>
      <c r="M644" s="261"/>
      <c r="N644" s="261"/>
    </row>
    <row r="645" spans="1:14" s="262" customFormat="1" ht="15" customHeight="1">
      <c r="A645" s="272"/>
      <c r="B645" s="289"/>
      <c r="C645" s="288"/>
      <c r="D645" s="287"/>
      <c r="E645" s="287"/>
      <c r="F645" s="287"/>
      <c r="G645" s="287"/>
      <c r="H645" s="287"/>
      <c r="I645" s="287"/>
      <c r="J645" s="261"/>
      <c r="K645" s="261"/>
      <c r="M645" s="261"/>
      <c r="N645" s="261"/>
    </row>
    <row r="646" spans="1:14" s="262" customFormat="1" ht="15" customHeight="1">
      <c r="A646" s="272"/>
      <c r="B646" s="289"/>
      <c r="C646" s="288"/>
      <c r="D646" s="287"/>
      <c r="E646" s="287"/>
      <c r="F646" s="287"/>
      <c r="G646" s="287"/>
      <c r="H646" s="287"/>
      <c r="I646" s="287"/>
      <c r="J646" s="261"/>
      <c r="K646" s="261"/>
      <c r="M646" s="261"/>
      <c r="N646" s="261"/>
    </row>
    <row r="647" spans="1:14" s="262" customFormat="1" ht="15" customHeight="1">
      <c r="A647" s="272"/>
      <c r="B647" s="289"/>
      <c r="C647" s="288"/>
      <c r="D647" s="287"/>
      <c r="E647" s="287"/>
      <c r="F647" s="287"/>
      <c r="G647" s="287"/>
      <c r="H647" s="287"/>
      <c r="I647" s="287"/>
      <c r="J647" s="261"/>
      <c r="K647" s="261"/>
      <c r="M647" s="261"/>
      <c r="N647" s="261"/>
    </row>
    <row r="648" spans="1:14" s="262" customFormat="1" ht="15" customHeight="1">
      <c r="A648" s="272"/>
      <c r="B648" s="289"/>
      <c r="C648" s="288"/>
      <c r="D648" s="287"/>
      <c r="E648" s="287"/>
      <c r="F648" s="287"/>
      <c r="G648" s="287"/>
      <c r="H648" s="287"/>
      <c r="I648" s="287"/>
      <c r="J648" s="261"/>
      <c r="K648" s="261"/>
      <c r="M648" s="261"/>
      <c r="N648" s="261"/>
    </row>
    <row r="649" spans="1:14" s="262" customFormat="1" ht="15" customHeight="1">
      <c r="A649" s="272"/>
      <c r="B649" s="289"/>
      <c r="C649" s="288"/>
      <c r="D649" s="287"/>
      <c r="E649" s="287"/>
      <c r="F649" s="287"/>
      <c r="G649" s="287"/>
      <c r="H649" s="287"/>
      <c r="I649" s="287"/>
      <c r="J649" s="261"/>
      <c r="K649" s="261"/>
      <c r="M649" s="261"/>
      <c r="N649" s="261"/>
    </row>
    <row r="650" spans="1:14" s="262" customFormat="1" ht="15" customHeight="1">
      <c r="A650" s="272"/>
      <c r="B650" s="289"/>
      <c r="C650" s="288"/>
      <c r="D650" s="287"/>
      <c r="E650" s="287"/>
      <c r="F650" s="287"/>
      <c r="G650" s="287"/>
      <c r="H650" s="287"/>
      <c r="I650" s="287"/>
      <c r="J650" s="261"/>
      <c r="K650" s="261"/>
      <c r="M650" s="261"/>
      <c r="N650" s="261"/>
    </row>
    <row r="651" spans="1:14" s="262" customFormat="1" ht="15" customHeight="1">
      <c r="A651" s="272"/>
      <c r="B651" s="289"/>
      <c r="C651" s="288"/>
      <c r="D651" s="287"/>
      <c r="E651" s="287"/>
      <c r="F651" s="287"/>
      <c r="G651" s="287"/>
      <c r="H651" s="287"/>
      <c r="I651" s="287"/>
      <c r="J651" s="261"/>
      <c r="K651" s="261"/>
      <c r="M651" s="261"/>
      <c r="N651" s="261"/>
    </row>
    <row r="652" spans="1:14" s="262" customFormat="1" ht="15" customHeight="1">
      <c r="A652" s="272"/>
      <c r="B652" s="289"/>
      <c r="C652" s="288"/>
      <c r="D652" s="287"/>
      <c r="E652" s="287"/>
      <c r="F652" s="287"/>
      <c r="G652" s="287"/>
      <c r="H652" s="287"/>
      <c r="I652" s="287"/>
      <c r="J652" s="261"/>
      <c r="K652" s="261"/>
      <c r="M652" s="261"/>
      <c r="N652" s="261"/>
    </row>
    <row r="653" spans="1:14" s="262" customFormat="1" ht="15" customHeight="1">
      <c r="A653" s="272"/>
      <c r="B653" s="289"/>
      <c r="C653" s="288"/>
      <c r="D653" s="287"/>
      <c r="E653" s="287"/>
      <c r="F653" s="287"/>
      <c r="G653" s="287"/>
      <c r="H653" s="287"/>
      <c r="I653" s="287"/>
      <c r="J653" s="261"/>
      <c r="K653" s="261"/>
      <c r="M653" s="261"/>
      <c r="N653" s="261"/>
    </row>
    <row r="654" spans="1:14" s="262" customFormat="1" ht="15" customHeight="1">
      <c r="A654" s="272"/>
      <c r="B654" s="289"/>
      <c r="C654" s="288"/>
      <c r="D654" s="287"/>
      <c r="E654" s="287"/>
      <c r="F654" s="287"/>
      <c r="G654" s="287"/>
      <c r="H654" s="287"/>
      <c r="I654" s="287"/>
      <c r="J654" s="261"/>
      <c r="K654" s="261"/>
      <c r="M654" s="261"/>
      <c r="N654" s="261"/>
    </row>
    <row r="655" spans="1:14" s="262" customFormat="1" ht="15" customHeight="1">
      <c r="A655" s="272"/>
      <c r="B655" s="289"/>
      <c r="C655" s="288"/>
      <c r="D655" s="287"/>
      <c r="E655" s="287"/>
      <c r="F655" s="287"/>
      <c r="G655" s="287"/>
      <c r="H655" s="287"/>
      <c r="I655" s="287"/>
      <c r="J655" s="261"/>
      <c r="K655" s="261"/>
      <c r="M655" s="261"/>
      <c r="N655" s="261"/>
    </row>
    <row r="656" spans="1:14" s="262" customFormat="1" ht="15" customHeight="1">
      <c r="A656" s="272"/>
      <c r="B656" s="289"/>
      <c r="C656" s="288"/>
      <c r="D656" s="287"/>
      <c r="E656" s="287"/>
      <c r="F656" s="287"/>
      <c r="G656" s="287"/>
      <c r="H656" s="287"/>
      <c r="I656" s="287"/>
      <c r="J656" s="261"/>
      <c r="K656" s="261"/>
      <c r="M656" s="261"/>
      <c r="N656" s="261"/>
    </row>
    <row r="657" spans="1:14" s="262" customFormat="1" ht="15" customHeight="1">
      <c r="A657" s="272"/>
      <c r="B657" s="289"/>
      <c r="C657" s="288"/>
      <c r="D657" s="287"/>
      <c r="E657" s="287"/>
      <c r="F657" s="287"/>
      <c r="G657" s="287"/>
      <c r="H657" s="287"/>
      <c r="I657" s="287"/>
      <c r="J657" s="261"/>
      <c r="K657" s="261"/>
      <c r="M657" s="261"/>
      <c r="N657" s="261"/>
    </row>
    <row r="658" spans="1:14" s="262" customFormat="1" ht="15" customHeight="1">
      <c r="A658" s="272"/>
      <c r="B658" s="289"/>
      <c r="C658" s="288"/>
      <c r="D658" s="287"/>
      <c r="E658" s="287"/>
      <c r="F658" s="287"/>
      <c r="G658" s="287"/>
      <c r="H658" s="287"/>
      <c r="I658" s="287"/>
      <c r="J658" s="261"/>
      <c r="K658" s="261"/>
      <c r="M658" s="261"/>
      <c r="N658" s="261"/>
    </row>
    <row r="659" spans="1:14" s="262" customFormat="1" ht="15" customHeight="1">
      <c r="A659" s="272"/>
      <c r="B659" s="289"/>
      <c r="C659" s="288"/>
      <c r="D659" s="287"/>
      <c r="E659" s="287"/>
      <c r="F659" s="287"/>
      <c r="G659" s="287"/>
      <c r="H659" s="287"/>
      <c r="I659" s="287"/>
      <c r="J659" s="261"/>
      <c r="K659" s="261"/>
      <c r="M659" s="261"/>
      <c r="N659" s="261"/>
    </row>
    <row r="660" spans="1:14" s="262" customFormat="1" ht="15" customHeight="1">
      <c r="A660" s="272"/>
      <c r="B660" s="289"/>
      <c r="C660" s="288"/>
      <c r="D660" s="287"/>
      <c r="E660" s="287"/>
      <c r="F660" s="287"/>
      <c r="G660" s="287"/>
      <c r="H660" s="287"/>
      <c r="I660" s="287"/>
      <c r="J660" s="261"/>
      <c r="K660" s="261"/>
      <c r="M660" s="261"/>
      <c r="N660" s="261"/>
    </row>
    <row r="661" spans="1:14" s="262" customFormat="1" ht="15" customHeight="1">
      <c r="A661" s="272"/>
      <c r="B661" s="289"/>
      <c r="C661" s="288"/>
      <c r="D661" s="287"/>
      <c r="E661" s="287"/>
      <c r="F661" s="287"/>
      <c r="G661" s="287"/>
      <c r="H661" s="287"/>
      <c r="I661" s="287"/>
      <c r="J661" s="261"/>
      <c r="K661" s="261"/>
      <c r="M661" s="261"/>
      <c r="N661" s="261"/>
    </row>
    <row r="662" spans="1:14" s="262" customFormat="1" ht="15" customHeight="1">
      <c r="A662" s="272"/>
      <c r="B662" s="289"/>
      <c r="C662" s="288"/>
      <c r="D662" s="287"/>
      <c r="E662" s="287"/>
      <c r="F662" s="287"/>
      <c r="G662" s="287"/>
      <c r="H662" s="287"/>
      <c r="I662" s="287"/>
      <c r="J662" s="261"/>
      <c r="K662" s="261"/>
      <c r="M662" s="261"/>
      <c r="N662" s="261"/>
    </row>
    <row r="663" spans="1:14" s="262" customFormat="1" ht="15" customHeight="1">
      <c r="A663" s="272"/>
      <c r="B663" s="289"/>
      <c r="C663" s="288"/>
      <c r="D663" s="287"/>
      <c r="E663" s="287"/>
      <c r="F663" s="287"/>
      <c r="G663" s="287"/>
      <c r="H663" s="287"/>
      <c r="I663" s="287"/>
      <c r="J663" s="261"/>
      <c r="K663" s="261"/>
      <c r="M663" s="261"/>
      <c r="N663" s="261"/>
    </row>
    <row r="664" spans="1:14" s="262" customFormat="1" ht="15" customHeight="1">
      <c r="A664" s="272"/>
      <c r="B664" s="289"/>
      <c r="C664" s="288"/>
      <c r="D664" s="287"/>
      <c r="E664" s="287"/>
      <c r="F664" s="287"/>
      <c r="G664" s="287"/>
      <c r="H664" s="287"/>
      <c r="I664" s="287"/>
      <c r="J664" s="261"/>
      <c r="K664" s="261"/>
      <c r="M664" s="261"/>
      <c r="N664" s="261"/>
    </row>
    <row r="665" spans="1:14" s="262" customFormat="1" ht="15" customHeight="1">
      <c r="A665" s="272"/>
      <c r="B665" s="289"/>
      <c r="C665" s="288"/>
      <c r="D665" s="287"/>
      <c r="E665" s="287"/>
      <c r="F665" s="287"/>
      <c r="G665" s="287"/>
      <c r="H665" s="287"/>
      <c r="I665" s="287"/>
      <c r="J665" s="261"/>
      <c r="K665" s="261"/>
      <c r="M665" s="261"/>
      <c r="N665" s="261"/>
    </row>
    <row r="666" spans="1:14" s="262" customFormat="1" ht="15" customHeight="1">
      <c r="A666" s="272"/>
      <c r="B666" s="289"/>
      <c r="C666" s="288"/>
      <c r="D666" s="287"/>
      <c r="E666" s="287"/>
      <c r="F666" s="287"/>
      <c r="G666" s="287"/>
      <c r="H666" s="287"/>
      <c r="I666" s="287"/>
      <c r="J666" s="261"/>
      <c r="K666" s="261"/>
      <c r="M666" s="261"/>
      <c r="N666" s="261"/>
    </row>
    <row r="667" spans="1:14" s="262" customFormat="1" ht="15" customHeight="1">
      <c r="A667" s="272"/>
      <c r="B667" s="289"/>
      <c r="C667" s="288"/>
      <c r="D667" s="287"/>
      <c r="E667" s="287"/>
      <c r="F667" s="287"/>
      <c r="G667" s="287"/>
      <c r="H667" s="287"/>
      <c r="I667" s="287"/>
      <c r="J667" s="261"/>
      <c r="K667" s="261"/>
      <c r="M667" s="261"/>
      <c r="N667" s="261"/>
    </row>
    <row r="668" spans="1:14" s="262" customFormat="1" ht="15" customHeight="1">
      <c r="A668" s="272"/>
      <c r="B668" s="289"/>
      <c r="C668" s="288"/>
      <c r="D668" s="287"/>
      <c r="E668" s="287"/>
      <c r="F668" s="287"/>
      <c r="G668" s="287"/>
      <c r="H668" s="287"/>
      <c r="I668" s="287"/>
      <c r="J668" s="261"/>
      <c r="K668" s="261"/>
      <c r="M668" s="261"/>
      <c r="N668" s="261"/>
    </row>
    <row r="669" spans="1:14" s="262" customFormat="1" ht="15" customHeight="1">
      <c r="A669" s="272"/>
      <c r="B669" s="289"/>
      <c r="C669" s="288"/>
      <c r="D669" s="287"/>
      <c r="E669" s="287"/>
      <c r="F669" s="287"/>
      <c r="G669" s="287"/>
      <c r="H669" s="287"/>
      <c r="I669" s="287"/>
      <c r="J669" s="261"/>
      <c r="K669" s="261"/>
      <c r="M669" s="261"/>
      <c r="N669" s="261"/>
    </row>
    <row r="670" spans="1:14" s="262" customFormat="1" ht="15" customHeight="1">
      <c r="A670" s="272"/>
      <c r="B670" s="289"/>
      <c r="C670" s="288"/>
      <c r="D670" s="287"/>
      <c r="E670" s="287"/>
      <c r="F670" s="287"/>
      <c r="G670" s="287"/>
      <c r="H670" s="287"/>
      <c r="I670" s="287"/>
      <c r="J670" s="261"/>
      <c r="K670" s="261"/>
      <c r="M670" s="261"/>
      <c r="N670" s="261"/>
    </row>
    <row r="671" spans="1:14" s="262" customFormat="1" ht="15" customHeight="1">
      <c r="A671" s="272"/>
      <c r="B671" s="289"/>
      <c r="C671" s="288"/>
      <c r="D671" s="287"/>
      <c r="E671" s="287"/>
      <c r="F671" s="287"/>
      <c r="G671" s="287"/>
      <c r="H671" s="287"/>
      <c r="I671" s="287"/>
      <c r="J671" s="261"/>
      <c r="K671" s="261"/>
      <c r="M671" s="261"/>
      <c r="N671" s="261"/>
    </row>
    <row r="672" spans="1:14" s="262" customFormat="1" ht="15" customHeight="1">
      <c r="A672" s="272"/>
      <c r="B672" s="289"/>
      <c r="C672" s="288"/>
      <c r="D672" s="287"/>
      <c r="E672" s="287"/>
      <c r="F672" s="287"/>
      <c r="G672" s="287"/>
      <c r="H672" s="287"/>
      <c r="I672" s="287"/>
      <c r="J672" s="261"/>
      <c r="K672" s="261"/>
      <c r="M672" s="261"/>
      <c r="N672" s="261"/>
    </row>
    <row r="673" spans="1:14" s="262" customFormat="1" ht="15" customHeight="1">
      <c r="A673" s="272"/>
      <c r="B673" s="289"/>
      <c r="C673" s="288"/>
      <c r="D673" s="287"/>
      <c r="E673" s="287"/>
      <c r="F673" s="287"/>
      <c r="G673" s="287"/>
      <c r="H673" s="287"/>
      <c r="I673" s="287"/>
      <c r="J673" s="261"/>
      <c r="K673" s="261"/>
      <c r="M673" s="261"/>
      <c r="N673" s="261"/>
    </row>
    <row r="674" spans="1:14" s="262" customFormat="1" ht="15" customHeight="1">
      <c r="A674" s="272"/>
      <c r="B674" s="289"/>
      <c r="C674" s="288"/>
      <c r="D674" s="287"/>
      <c r="E674" s="287"/>
      <c r="F674" s="287"/>
      <c r="G674" s="287"/>
      <c r="H674" s="287"/>
      <c r="I674" s="287"/>
      <c r="J674" s="261"/>
      <c r="K674" s="261"/>
      <c r="M674" s="261"/>
      <c r="N674" s="261"/>
    </row>
    <row r="675" spans="1:14" s="262" customFormat="1" ht="15" customHeight="1">
      <c r="A675" s="272"/>
      <c r="B675" s="289"/>
      <c r="C675" s="288"/>
      <c r="D675" s="287"/>
      <c r="E675" s="287"/>
      <c r="F675" s="287"/>
      <c r="G675" s="287"/>
      <c r="H675" s="287"/>
      <c r="I675" s="287"/>
      <c r="J675" s="261"/>
      <c r="K675" s="261"/>
      <c r="M675" s="261"/>
      <c r="N675" s="261"/>
    </row>
    <row r="676" spans="1:14" s="262" customFormat="1" ht="15" customHeight="1">
      <c r="A676" s="272"/>
      <c r="B676" s="289"/>
      <c r="C676" s="288"/>
      <c r="D676" s="287"/>
      <c r="E676" s="287"/>
      <c r="F676" s="287"/>
      <c r="G676" s="287"/>
      <c r="H676" s="287"/>
      <c r="I676" s="287"/>
      <c r="J676" s="261"/>
      <c r="K676" s="261"/>
      <c r="M676" s="261"/>
      <c r="N676" s="261"/>
    </row>
    <row r="677" spans="1:14" s="262" customFormat="1" ht="15" customHeight="1">
      <c r="A677" s="272"/>
      <c r="B677" s="289"/>
      <c r="C677" s="288"/>
      <c r="D677" s="287"/>
      <c r="E677" s="287"/>
      <c r="F677" s="287"/>
      <c r="G677" s="287"/>
      <c r="H677" s="287"/>
      <c r="I677" s="287"/>
      <c r="J677" s="261"/>
      <c r="K677" s="261"/>
      <c r="M677" s="261"/>
      <c r="N677" s="261"/>
    </row>
    <row r="678" spans="1:14" s="262" customFormat="1" ht="15" customHeight="1">
      <c r="A678" s="272"/>
      <c r="B678" s="289"/>
      <c r="C678" s="288"/>
      <c r="D678" s="287"/>
      <c r="E678" s="287"/>
      <c r="F678" s="287"/>
      <c r="G678" s="287"/>
      <c r="H678" s="287"/>
      <c r="I678" s="287"/>
      <c r="J678" s="261"/>
      <c r="K678" s="261"/>
      <c r="M678" s="261"/>
      <c r="N678" s="261"/>
    </row>
    <row r="679" spans="1:14" s="262" customFormat="1" ht="15" customHeight="1">
      <c r="A679" s="272"/>
      <c r="B679" s="289"/>
      <c r="C679" s="288"/>
      <c r="D679" s="287"/>
      <c r="E679" s="287"/>
      <c r="F679" s="287"/>
      <c r="G679" s="287"/>
      <c r="H679" s="287"/>
      <c r="I679" s="287"/>
      <c r="J679" s="261"/>
      <c r="K679" s="261"/>
      <c r="M679" s="261"/>
      <c r="N679" s="261"/>
    </row>
    <row r="680" spans="1:14" s="262" customFormat="1" ht="15" customHeight="1">
      <c r="A680" s="272"/>
      <c r="B680" s="289"/>
      <c r="C680" s="288"/>
      <c r="D680" s="287"/>
      <c r="E680" s="287"/>
      <c r="F680" s="287"/>
      <c r="G680" s="287"/>
      <c r="H680" s="287"/>
      <c r="I680" s="287"/>
      <c r="J680" s="261"/>
      <c r="K680" s="261"/>
      <c r="M680" s="261"/>
      <c r="N680" s="261"/>
    </row>
    <row r="681" spans="1:14" s="262" customFormat="1" ht="15" customHeight="1">
      <c r="A681" s="272"/>
      <c r="B681" s="289"/>
      <c r="C681" s="288"/>
      <c r="D681" s="287"/>
      <c r="E681" s="287"/>
      <c r="F681" s="287"/>
      <c r="G681" s="287"/>
      <c r="H681" s="287"/>
      <c r="I681" s="287"/>
      <c r="J681" s="261"/>
      <c r="K681" s="261"/>
      <c r="M681" s="261"/>
      <c r="N681" s="261"/>
    </row>
    <row r="682" spans="1:14" s="262" customFormat="1" ht="15" customHeight="1">
      <c r="A682" s="272"/>
      <c r="B682" s="289"/>
      <c r="C682" s="288"/>
      <c r="D682" s="287"/>
      <c r="E682" s="287"/>
      <c r="F682" s="287"/>
      <c r="G682" s="287"/>
      <c r="H682" s="287"/>
      <c r="I682" s="287"/>
      <c r="J682" s="261"/>
      <c r="K682" s="261"/>
      <c r="M682" s="261"/>
      <c r="N682" s="261"/>
    </row>
    <row r="683" spans="1:14" s="262" customFormat="1" ht="15" customHeight="1">
      <c r="A683" s="272"/>
      <c r="B683" s="289"/>
      <c r="C683" s="288"/>
      <c r="D683" s="287"/>
      <c r="E683" s="287"/>
      <c r="F683" s="287"/>
      <c r="G683" s="287"/>
      <c r="H683" s="287"/>
      <c r="I683" s="287"/>
      <c r="J683" s="261"/>
      <c r="K683" s="261"/>
      <c r="M683" s="261"/>
      <c r="N683" s="261"/>
    </row>
    <row r="684" spans="1:14" s="262" customFormat="1" ht="15" customHeight="1">
      <c r="A684" s="272"/>
      <c r="B684" s="289"/>
      <c r="C684" s="288"/>
      <c r="D684" s="287"/>
      <c r="E684" s="287"/>
      <c r="F684" s="287"/>
      <c r="G684" s="287"/>
      <c r="H684" s="287"/>
      <c r="I684" s="287"/>
      <c r="J684" s="261"/>
      <c r="K684" s="261"/>
      <c r="M684" s="261"/>
      <c r="N684" s="261"/>
    </row>
    <row r="685" spans="1:14" s="262" customFormat="1" ht="15" customHeight="1">
      <c r="A685" s="272"/>
      <c r="B685" s="289"/>
      <c r="C685" s="288"/>
      <c r="D685" s="287"/>
      <c r="E685" s="287"/>
      <c r="F685" s="287"/>
      <c r="G685" s="287"/>
      <c r="H685" s="287"/>
      <c r="I685" s="287"/>
      <c r="J685" s="261"/>
      <c r="K685" s="261"/>
      <c r="M685" s="261"/>
      <c r="N685" s="261"/>
    </row>
    <row r="686" spans="1:14" s="262" customFormat="1" ht="15" customHeight="1">
      <c r="A686" s="272"/>
      <c r="B686" s="289"/>
      <c r="C686" s="288"/>
      <c r="D686" s="287"/>
      <c r="E686" s="287"/>
      <c r="F686" s="287"/>
      <c r="G686" s="287"/>
      <c r="H686" s="287"/>
      <c r="I686" s="287"/>
      <c r="J686" s="261"/>
      <c r="K686" s="261"/>
      <c r="M686" s="261"/>
      <c r="N686" s="261"/>
    </row>
    <row r="687" spans="1:14" s="262" customFormat="1" ht="15" customHeight="1">
      <c r="A687" s="272"/>
      <c r="B687" s="289"/>
      <c r="C687" s="288"/>
      <c r="D687" s="287"/>
      <c r="E687" s="287"/>
      <c r="F687" s="287"/>
      <c r="G687" s="287"/>
      <c r="H687" s="287"/>
      <c r="I687" s="287"/>
      <c r="J687" s="261"/>
      <c r="K687" s="261"/>
      <c r="M687" s="261"/>
      <c r="N687" s="261"/>
    </row>
    <row r="688" spans="1:14" s="262" customFormat="1" ht="15" customHeight="1">
      <c r="A688" s="272"/>
      <c r="B688" s="289"/>
      <c r="C688" s="288"/>
      <c r="D688" s="287"/>
      <c r="E688" s="287"/>
      <c r="F688" s="287"/>
      <c r="G688" s="287"/>
      <c r="H688" s="287"/>
      <c r="I688" s="287"/>
      <c r="J688" s="261"/>
      <c r="K688" s="261"/>
      <c r="M688" s="261"/>
      <c r="N688" s="261"/>
    </row>
    <row r="689" spans="1:14" s="262" customFormat="1" ht="15" customHeight="1">
      <c r="A689" s="272"/>
      <c r="B689" s="289"/>
      <c r="C689" s="288"/>
      <c r="D689" s="287"/>
      <c r="E689" s="287"/>
      <c r="F689" s="287"/>
      <c r="G689" s="287"/>
      <c r="H689" s="287"/>
      <c r="I689" s="287"/>
      <c r="J689" s="261"/>
      <c r="K689" s="261"/>
      <c r="M689" s="261"/>
      <c r="N689" s="261"/>
    </row>
    <row r="690" spans="1:14" s="262" customFormat="1" ht="15" customHeight="1">
      <c r="A690" s="272"/>
      <c r="B690" s="289"/>
      <c r="C690" s="288"/>
      <c r="D690" s="287"/>
      <c r="E690" s="287"/>
      <c r="F690" s="287"/>
      <c r="G690" s="287"/>
      <c r="H690" s="287"/>
      <c r="I690" s="287"/>
      <c r="J690" s="261"/>
      <c r="K690" s="261"/>
      <c r="M690" s="261"/>
      <c r="N690" s="261"/>
    </row>
    <row r="691" spans="1:14" s="262" customFormat="1" ht="15" customHeight="1">
      <c r="A691" s="272"/>
      <c r="B691" s="289"/>
      <c r="C691" s="288"/>
      <c r="D691" s="287"/>
      <c r="E691" s="287"/>
      <c r="F691" s="287"/>
      <c r="G691" s="287"/>
      <c r="H691" s="287"/>
      <c r="I691" s="287"/>
      <c r="J691" s="261"/>
      <c r="K691" s="261"/>
      <c r="M691" s="261"/>
      <c r="N691" s="261"/>
    </row>
    <row r="692" spans="1:14" s="262" customFormat="1" ht="15" customHeight="1">
      <c r="A692" s="272"/>
      <c r="B692" s="289"/>
      <c r="C692" s="288"/>
      <c r="D692" s="287"/>
      <c r="E692" s="287"/>
      <c r="F692" s="287"/>
      <c r="G692" s="287"/>
      <c r="H692" s="287"/>
      <c r="I692" s="287"/>
      <c r="J692" s="261"/>
      <c r="K692" s="261"/>
      <c r="M692" s="261"/>
      <c r="N692" s="261"/>
    </row>
    <row r="693" spans="1:14" s="262" customFormat="1" ht="15" customHeight="1">
      <c r="A693" s="272"/>
      <c r="B693" s="289"/>
      <c r="C693" s="288"/>
      <c r="D693" s="287"/>
      <c r="E693" s="287"/>
      <c r="F693" s="287"/>
      <c r="G693" s="287"/>
      <c r="H693" s="287"/>
      <c r="I693" s="287"/>
      <c r="J693" s="261"/>
      <c r="K693" s="261"/>
      <c r="M693" s="261"/>
      <c r="N693" s="261"/>
    </row>
    <row r="694" spans="1:14" s="262" customFormat="1" ht="15" customHeight="1">
      <c r="A694" s="272"/>
      <c r="B694" s="289"/>
      <c r="C694" s="288"/>
      <c r="D694" s="287"/>
      <c r="E694" s="287"/>
      <c r="F694" s="287"/>
      <c r="G694" s="287"/>
      <c r="H694" s="287"/>
      <c r="I694" s="287"/>
      <c r="J694" s="261"/>
      <c r="K694" s="261"/>
      <c r="M694" s="261"/>
      <c r="N694" s="261"/>
    </row>
    <row r="695" spans="1:14" s="262" customFormat="1" ht="15" customHeight="1">
      <c r="A695" s="272"/>
      <c r="B695" s="289"/>
      <c r="C695" s="288"/>
      <c r="D695" s="287"/>
      <c r="E695" s="287"/>
      <c r="F695" s="287"/>
      <c r="G695" s="287"/>
      <c r="H695" s="287"/>
      <c r="I695" s="287"/>
      <c r="J695" s="261"/>
      <c r="K695" s="261"/>
      <c r="M695" s="261"/>
      <c r="N695" s="261"/>
    </row>
    <row r="696" spans="1:14" s="262" customFormat="1" ht="15" customHeight="1">
      <c r="A696" s="272"/>
      <c r="B696" s="289"/>
      <c r="C696" s="288"/>
      <c r="D696" s="287"/>
      <c r="E696" s="287"/>
      <c r="F696" s="287"/>
      <c r="G696" s="287"/>
      <c r="H696" s="287"/>
      <c r="I696" s="287"/>
      <c r="J696" s="261"/>
      <c r="K696" s="261"/>
      <c r="M696" s="261"/>
      <c r="N696" s="261"/>
    </row>
    <row r="697" spans="1:14" s="262" customFormat="1" ht="15" customHeight="1">
      <c r="A697" s="272"/>
      <c r="B697" s="289"/>
      <c r="C697" s="288"/>
      <c r="D697" s="287"/>
      <c r="E697" s="287"/>
      <c r="F697" s="287"/>
      <c r="G697" s="287"/>
      <c r="H697" s="287"/>
      <c r="I697" s="287"/>
      <c r="J697" s="261"/>
      <c r="K697" s="261"/>
      <c r="M697" s="261"/>
      <c r="N697" s="261"/>
    </row>
    <row r="698" spans="1:14" s="262" customFormat="1" ht="15" customHeight="1">
      <c r="A698" s="272"/>
      <c r="B698" s="289"/>
      <c r="C698" s="288"/>
      <c r="D698" s="287"/>
      <c r="E698" s="287"/>
      <c r="F698" s="287"/>
      <c r="G698" s="287"/>
      <c r="H698" s="287"/>
      <c r="I698" s="287"/>
      <c r="J698" s="261"/>
      <c r="K698" s="261"/>
      <c r="M698" s="261"/>
      <c r="N698" s="261"/>
    </row>
    <row r="699" spans="1:14" s="262" customFormat="1" ht="15" customHeight="1">
      <c r="A699" s="272"/>
      <c r="B699" s="289"/>
      <c r="C699" s="288"/>
      <c r="D699" s="287"/>
      <c r="E699" s="287"/>
      <c r="F699" s="287"/>
      <c r="G699" s="287"/>
      <c r="H699" s="287"/>
      <c r="I699" s="287"/>
      <c r="J699" s="261"/>
      <c r="K699" s="261"/>
      <c r="M699" s="261"/>
      <c r="N699" s="261"/>
    </row>
    <row r="700" spans="1:14" s="262" customFormat="1" ht="15" customHeight="1">
      <c r="A700" s="272"/>
      <c r="B700" s="289"/>
      <c r="C700" s="288"/>
      <c r="D700" s="287"/>
      <c r="E700" s="287"/>
      <c r="F700" s="287"/>
      <c r="G700" s="287"/>
      <c r="H700" s="287"/>
      <c r="I700" s="287"/>
      <c r="J700" s="261"/>
      <c r="K700" s="261"/>
      <c r="M700" s="261"/>
      <c r="N700" s="261"/>
    </row>
    <row r="701" spans="1:14" s="262" customFormat="1" ht="15" customHeight="1">
      <c r="A701" s="272"/>
      <c r="B701" s="289"/>
      <c r="C701" s="288"/>
      <c r="D701" s="287"/>
      <c r="E701" s="287"/>
      <c r="F701" s="287"/>
      <c r="G701" s="287"/>
      <c r="H701" s="287"/>
      <c r="I701" s="287"/>
      <c r="J701" s="261"/>
      <c r="K701" s="261"/>
      <c r="M701" s="261"/>
      <c r="N701" s="261"/>
    </row>
    <row r="702" spans="1:14" s="262" customFormat="1" ht="15" customHeight="1">
      <c r="A702" s="272"/>
      <c r="B702" s="289"/>
      <c r="C702" s="288"/>
      <c r="D702" s="287"/>
      <c r="E702" s="287"/>
      <c r="F702" s="287"/>
      <c r="G702" s="287"/>
      <c r="H702" s="287"/>
      <c r="I702" s="287"/>
      <c r="J702" s="261"/>
      <c r="K702" s="261"/>
      <c r="M702" s="261"/>
      <c r="N702" s="261"/>
    </row>
    <row r="703" spans="1:14" s="262" customFormat="1" ht="15" customHeight="1">
      <c r="A703" s="272"/>
      <c r="B703" s="289"/>
      <c r="C703" s="288"/>
      <c r="D703" s="287"/>
      <c r="E703" s="287"/>
      <c r="F703" s="287"/>
      <c r="G703" s="287"/>
      <c r="H703" s="287"/>
      <c r="I703" s="287"/>
      <c r="J703" s="261"/>
      <c r="K703" s="261"/>
      <c r="M703" s="261"/>
      <c r="N703" s="261"/>
    </row>
    <row r="704" spans="1:14" s="262" customFormat="1" ht="15" customHeight="1">
      <c r="A704" s="272"/>
      <c r="B704" s="289"/>
      <c r="C704" s="288"/>
      <c r="D704" s="287"/>
      <c r="E704" s="287"/>
      <c r="F704" s="287"/>
      <c r="G704" s="287"/>
      <c r="H704" s="287"/>
      <c r="I704" s="287"/>
      <c r="J704" s="261"/>
      <c r="K704" s="261"/>
      <c r="M704" s="261"/>
      <c r="N704" s="261"/>
    </row>
    <row r="705" spans="1:14" s="262" customFormat="1" ht="15" customHeight="1">
      <c r="A705" s="272"/>
      <c r="B705" s="289"/>
      <c r="C705" s="288"/>
      <c r="D705" s="287"/>
      <c r="E705" s="287"/>
      <c r="F705" s="287"/>
      <c r="G705" s="287"/>
      <c r="H705" s="287"/>
      <c r="I705" s="287"/>
      <c r="J705" s="261"/>
      <c r="K705" s="261"/>
      <c r="M705" s="261"/>
      <c r="N705" s="261"/>
    </row>
    <row r="706" spans="1:14" s="262" customFormat="1" ht="15" customHeight="1">
      <c r="A706" s="272"/>
      <c r="B706" s="289"/>
      <c r="C706" s="288"/>
      <c r="D706" s="287"/>
      <c r="E706" s="287"/>
      <c r="F706" s="287"/>
      <c r="G706" s="287"/>
      <c r="H706" s="287"/>
      <c r="I706" s="287"/>
      <c r="J706" s="261"/>
      <c r="K706" s="261"/>
      <c r="M706" s="261"/>
      <c r="N706" s="261"/>
    </row>
    <row r="707" spans="1:14" s="262" customFormat="1" ht="15" customHeight="1">
      <c r="A707" s="272"/>
      <c r="B707" s="289"/>
      <c r="C707" s="288"/>
      <c r="D707" s="287"/>
      <c r="E707" s="287"/>
      <c r="F707" s="287"/>
      <c r="G707" s="287"/>
      <c r="H707" s="287"/>
      <c r="I707" s="287"/>
      <c r="J707" s="261"/>
      <c r="K707" s="261"/>
      <c r="M707" s="261"/>
      <c r="N707" s="261"/>
    </row>
    <row r="708" spans="1:14" s="262" customFormat="1" ht="15" customHeight="1">
      <c r="A708" s="272"/>
      <c r="B708" s="289"/>
      <c r="C708" s="288"/>
      <c r="D708" s="287"/>
      <c r="E708" s="287"/>
      <c r="F708" s="287"/>
      <c r="G708" s="287"/>
      <c r="H708" s="287"/>
      <c r="I708" s="287"/>
      <c r="J708" s="261"/>
      <c r="K708" s="261"/>
      <c r="M708" s="261"/>
      <c r="N708" s="261"/>
    </row>
    <row r="709" spans="1:14" s="262" customFormat="1" ht="15" customHeight="1">
      <c r="A709" s="272"/>
      <c r="B709" s="289"/>
      <c r="C709" s="288"/>
      <c r="D709" s="287"/>
      <c r="E709" s="287"/>
      <c r="F709" s="287"/>
      <c r="G709" s="287"/>
      <c r="H709" s="287"/>
      <c r="I709" s="287"/>
      <c r="J709" s="261"/>
      <c r="K709" s="261"/>
      <c r="M709" s="261"/>
      <c r="N709" s="261"/>
    </row>
    <row r="710" spans="1:14" s="262" customFormat="1" ht="15" customHeight="1">
      <c r="A710" s="272"/>
      <c r="B710" s="289"/>
      <c r="C710" s="288"/>
      <c r="D710" s="287"/>
      <c r="E710" s="287"/>
      <c r="F710" s="287"/>
      <c r="G710" s="287"/>
      <c r="H710" s="287"/>
      <c r="I710" s="287"/>
      <c r="J710" s="261"/>
      <c r="K710" s="261"/>
      <c r="M710" s="261"/>
      <c r="N710" s="261"/>
    </row>
    <row r="711" spans="1:14" s="262" customFormat="1" ht="15" customHeight="1">
      <c r="A711" s="272"/>
      <c r="B711" s="289"/>
      <c r="C711" s="288"/>
      <c r="D711" s="287"/>
      <c r="E711" s="287"/>
      <c r="F711" s="287"/>
      <c r="G711" s="287"/>
      <c r="H711" s="287"/>
      <c r="I711" s="287"/>
      <c r="J711" s="261"/>
      <c r="K711" s="261"/>
      <c r="M711" s="261"/>
      <c r="N711" s="261"/>
    </row>
    <row r="712" spans="1:14" s="262" customFormat="1" ht="15" customHeight="1">
      <c r="A712" s="272"/>
      <c r="B712" s="289"/>
      <c r="C712" s="288"/>
      <c r="D712" s="287"/>
      <c r="E712" s="287"/>
      <c r="F712" s="287"/>
      <c r="G712" s="287"/>
      <c r="H712" s="287"/>
      <c r="I712" s="287"/>
      <c r="J712" s="261"/>
      <c r="K712" s="261"/>
      <c r="M712" s="261"/>
      <c r="N712" s="261"/>
    </row>
    <row r="713" spans="1:14" s="262" customFormat="1" ht="15" customHeight="1">
      <c r="A713" s="272"/>
      <c r="B713" s="289"/>
      <c r="C713" s="288"/>
      <c r="D713" s="287"/>
      <c r="E713" s="287"/>
      <c r="F713" s="287"/>
      <c r="G713" s="287"/>
      <c r="H713" s="287"/>
      <c r="I713" s="287"/>
      <c r="J713" s="261"/>
      <c r="K713" s="261"/>
      <c r="M713" s="261"/>
      <c r="N713" s="261"/>
    </row>
    <row r="714" spans="1:14" s="262" customFormat="1" ht="15" customHeight="1">
      <c r="A714" s="272"/>
      <c r="B714" s="289"/>
      <c r="C714" s="288"/>
      <c r="D714" s="287"/>
      <c r="E714" s="287"/>
      <c r="F714" s="287"/>
      <c r="G714" s="287"/>
      <c r="H714" s="287"/>
      <c r="I714" s="287"/>
      <c r="J714" s="261"/>
      <c r="K714" s="261"/>
      <c r="M714" s="261"/>
      <c r="N714" s="261"/>
    </row>
    <row r="715" spans="1:14" s="262" customFormat="1" ht="15" customHeight="1">
      <c r="A715" s="272"/>
      <c r="B715" s="289"/>
      <c r="C715" s="288"/>
      <c r="D715" s="287"/>
      <c r="E715" s="287"/>
      <c r="F715" s="287"/>
      <c r="G715" s="287"/>
      <c r="H715" s="287"/>
      <c r="I715" s="287"/>
      <c r="J715" s="261"/>
      <c r="K715" s="261"/>
      <c r="M715" s="261"/>
      <c r="N715" s="261"/>
    </row>
    <row r="716" spans="1:14" s="262" customFormat="1" ht="15" customHeight="1">
      <c r="A716" s="272"/>
      <c r="B716" s="289"/>
      <c r="C716" s="288"/>
      <c r="D716" s="287"/>
      <c r="E716" s="287"/>
      <c r="F716" s="287"/>
      <c r="G716" s="287"/>
      <c r="H716" s="287"/>
      <c r="I716" s="287"/>
      <c r="J716" s="261"/>
      <c r="K716" s="261"/>
      <c r="M716" s="261"/>
      <c r="N716" s="261"/>
    </row>
    <row r="717" spans="1:14" s="262" customFormat="1" ht="15" customHeight="1">
      <c r="A717" s="272"/>
      <c r="B717" s="289"/>
      <c r="C717" s="288"/>
      <c r="D717" s="287"/>
      <c r="E717" s="287"/>
      <c r="F717" s="287"/>
      <c r="G717" s="287"/>
      <c r="H717" s="287"/>
      <c r="I717" s="287"/>
      <c r="J717" s="261"/>
      <c r="K717" s="261"/>
      <c r="M717" s="261"/>
      <c r="N717" s="261"/>
    </row>
    <row r="718" spans="1:14" s="262" customFormat="1" ht="15" customHeight="1">
      <c r="A718" s="272"/>
      <c r="B718" s="289"/>
      <c r="C718" s="288"/>
      <c r="D718" s="287"/>
      <c r="E718" s="287"/>
      <c r="F718" s="287"/>
      <c r="G718" s="287"/>
      <c r="H718" s="287"/>
      <c r="I718" s="287"/>
      <c r="J718" s="261"/>
      <c r="K718" s="261"/>
      <c r="M718" s="261"/>
      <c r="N718" s="261"/>
    </row>
    <row r="719" spans="1:14" s="262" customFormat="1" ht="15" customHeight="1">
      <c r="A719" s="272"/>
      <c r="B719" s="289"/>
      <c r="C719" s="288"/>
      <c r="D719" s="287"/>
      <c r="E719" s="287"/>
      <c r="F719" s="287"/>
      <c r="G719" s="287"/>
      <c r="H719" s="287"/>
      <c r="I719" s="287"/>
      <c r="J719" s="261"/>
      <c r="K719" s="261"/>
      <c r="M719" s="261"/>
      <c r="N719" s="261"/>
    </row>
    <row r="720" spans="1:14" s="262" customFormat="1" ht="15" customHeight="1">
      <c r="A720" s="272"/>
      <c r="B720" s="289"/>
      <c r="C720" s="288"/>
      <c r="D720" s="287"/>
      <c r="E720" s="287"/>
      <c r="F720" s="287"/>
      <c r="G720" s="287"/>
      <c r="H720" s="287"/>
      <c r="I720" s="287"/>
      <c r="J720" s="261"/>
      <c r="K720" s="261"/>
      <c r="M720" s="261"/>
      <c r="N720" s="261"/>
    </row>
    <row r="721" spans="1:14" s="262" customFormat="1" ht="15" customHeight="1">
      <c r="A721" s="272"/>
      <c r="B721" s="289"/>
      <c r="C721" s="288"/>
      <c r="D721" s="287"/>
      <c r="E721" s="287"/>
      <c r="F721" s="287"/>
      <c r="G721" s="287"/>
      <c r="H721" s="287"/>
      <c r="I721" s="287"/>
      <c r="J721" s="261"/>
      <c r="K721" s="261"/>
      <c r="M721" s="261"/>
      <c r="N721" s="261"/>
    </row>
    <row r="722" spans="1:14" s="262" customFormat="1" ht="15" customHeight="1">
      <c r="A722" s="272"/>
      <c r="B722" s="289"/>
      <c r="C722" s="288"/>
      <c r="D722" s="287"/>
      <c r="E722" s="287"/>
      <c r="F722" s="287"/>
      <c r="G722" s="287"/>
      <c r="H722" s="287"/>
      <c r="I722" s="287"/>
      <c r="J722" s="261"/>
      <c r="K722" s="261"/>
      <c r="M722" s="261"/>
      <c r="N722" s="261"/>
    </row>
    <row r="723" spans="1:14" s="262" customFormat="1" ht="15" customHeight="1">
      <c r="A723" s="272"/>
      <c r="B723" s="289"/>
      <c r="C723" s="288"/>
      <c r="D723" s="287"/>
      <c r="E723" s="287"/>
      <c r="F723" s="287"/>
      <c r="G723" s="287"/>
      <c r="H723" s="287"/>
      <c r="I723" s="287"/>
      <c r="J723" s="261"/>
      <c r="K723" s="261"/>
      <c r="M723" s="261"/>
      <c r="N723" s="261"/>
    </row>
    <row r="724" spans="1:14" s="262" customFormat="1" ht="15" customHeight="1">
      <c r="A724" s="272"/>
      <c r="B724" s="289"/>
      <c r="C724" s="288"/>
      <c r="D724" s="287"/>
      <c r="E724" s="287"/>
      <c r="F724" s="287"/>
      <c r="G724" s="287"/>
      <c r="H724" s="287"/>
      <c r="I724" s="287"/>
      <c r="J724" s="261"/>
      <c r="K724" s="261"/>
      <c r="M724" s="261"/>
      <c r="N724" s="261"/>
    </row>
    <row r="725" spans="1:14" s="262" customFormat="1" ht="15" customHeight="1">
      <c r="A725" s="272"/>
      <c r="B725" s="289"/>
      <c r="C725" s="288"/>
      <c r="D725" s="287"/>
      <c r="E725" s="287"/>
      <c r="F725" s="287"/>
      <c r="G725" s="287"/>
      <c r="H725" s="287"/>
      <c r="I725" s="287"/>
      <c r="J725" s="261"/>
      <c r="K725" s="261"/>
      <c r="M725" s="261"/>
      <c r="N725" s="261"/>
    </row>
    <row r="726" spans="1:14" s="262" customFormat="1" ht="15" customHeight="1">
      <c r="A726" s="272"/>
      <c r="B726" s="289"/>
      <c r="C726" s="288"/>
      <c r="D726" s="287"/>
      <c r="E726" s="287"/>
      <c r="F726" s="287"/>
      <c r="G726" s="287"/>
      <c r="H726" s="287"/>
      <c r="I726" s="287"/>
      <c r="J726" s="261"/>
      <c r="K726" s="261"/>
      <c r="M726" s="261"/>
      <c r="N726" s="261"/>
    </row>
    <row r="727" spans="1:14" s="262" customFormat="1" ht="15" customHeight="1">
      <c r="A727" s="272"/>
      <c r="B727" s="289"/>
      <c r="C727" s="288"/>
      <c r="D727" s="287"/>
      <c r="E727" s="287"/>
      <c r="F727" s="287"/>
      <c r="G727" s="287"/>
      <c r="H727" s="287"/>
      <c r="I727" s="287"/>
      <c r="J727" s="261"/>
      <c r="K727" s="261"/>
      <c r="M727" s="261"/>
      <c r="N727" s="261"/>
    </row>
    <row r="728" spans="1:14" s="262" customFormat="1" ht="15" customHeight="1">
      <c r="A728" s="272"/>
      <c r="B728" s="289"/>
      <c r="C728" s="288"/>
      <c r="D728" s="287"/>
      <c r="E728" s="287"/>
      <c r="F728" s="287"/>
      <c r="G728" s="287"/>
      <c r="H728" s="287"/>
      <c r="I728" s="287"/>
      <c r="J728" s="261"/>
      <c r="K728" s="261"/>
      <c r="M728" s="261"/>
      <c r="N728" s="261"/>
    </row>
    <row r="729" spans="1:14" s="262" customFormat="1" ht="15" customHeight="1">
      <c r="A729" s="272"/>
      <c r="B729" s="289"/>
      <c r="C729" s="288"/>
      <c r="D729" s="287"/>
      <c r="E729" s="287"/>
      <c r="F729" s="287"/>
      <c r="G729" s="287"/>
      <c r="H729" s="287"/>
      <c r="I729" s="287"/>
      <c r="J729" s="261"/>
      <c r="K729" s="261"/>
      <c r="M729" s="261"/>
      <c r="N729" s="261"/>
    </row>
    <row r="730" spans="1:14" s="262" customFormat="1" ht="15" customHeight="1">
      <c r="A730" s="272"/>
      <c r="B730" s="289"/>
      <c r="C730" s="288"/>
      <c r="D730" s="287"/>
      <c r="E730" s="287"/>
      <c r="F730" s="287"/>
      <c r="G730" s="287"/>
      <c r="H730" s="287"/>
      <c r="I730" s="287"/>
      <c r="J730" s="261"/>
      <c r="K730" s="261"/>
      <c r="M730" s="261"/>
      <c r="N730" s="261"/>
    </row>
    <row r="731" spans="1:14" s="262" customFormat="1" ht="15" customHeight="1">
      <c r="A731" s="272"/>
      <c r="B731" s="289"/>
      <c r="C731" s="288"/>
      <c r="D731" s="287"/>
      <c r="E731" s="287"/>
      <c r="F731" s="287"/>
      <c r="G731" s="287"/>
      <c r="H731" s="287"/>
      <c r="I731" s="287"/>
      <c r="J731" s="261"/>
      <c r="K731" s="261"/>
      <c r="M731" s="261"/>
      <c r="N731" s="261"/>
    </row>
    <row r="732" spans="1:14" s="262" customFormat="1" ht="15" customHeight="1">
      <c r="A732" s="272"/>
      <c r="B732" s="289"/>
      <c r="C732" s="288"/>
      <c r="D732" s="287"/>
      <c r="E732" s="287"/>
      <c r="F732" s="287"/>
      <c r="G732" s="287"/>
      <c r="H732" s="287"/>
      <c r="I732" s="287"/>
      <c r="J732" s="261"/>
      <c r="K732" s="261"/>
      <c r="M732" s="261"/>
      <c r="N732" s="261"/>
    </row>
    <row r="733" spans="1:14" s="262" customFormat="1" ht="15" customHeight="1">
      <c r="A733" s="272"/>
      <c r="B733" s="289"/>
      <c r="C733" s="288"/>
      <c r="D733" s="287"/>
      <c r="E733" s="287"/>
      <c r="F733" s="287"/>
      <c r="G733" s="287"/>
      <c r="H733" s="287"/>
      <c r="I733" s="287"/>
      <c r="J733" s="261"/>
      <c r="K733" s="261"/>
      <c r="M733" s="261"/>
      <c r="N733" s="261"/>
    </row>
    <row r="734" spans="1:14" s="262" customFormat="1" ht="15" customHeight="1">
      <c r="A734" s="272"/>
      <c r="B734" s="289"/>
      <c r="C734" s="288"/>
      <c r="D734" s="287"/>
      <c r="E734" s="287"/>
      <c r="F734" s="287"/>
      <c r="G734" s="287"/>
      <c r="H734" s="287"/>
      <c r="I734" s="287"/>
      <c r="J734" s="261"/>
      <c r="K734" s="261"/>
      <c r="M734" s="261"/>
      <c r="N734" s="261"/>
    </row>
    <row r="735" spans="1:14" s="262" customFormat="1" ht="15" customHeight="1">
      <c r="A735" s="272"/>
      <c r="B735" s="289"/>
      <c r="C735" s="288"/>
      <c r="D735" s="287"/>
      <c r="E735" s="287"/>
      <c r="F735" s="287"/>
      <c r="G735" s="287"/>
      <c r="H735" s="287"/>
      <c r="I735" s="287"/>
      <c r="J735" s="261"/>
      <c r="K735" s="261"/>
      <c r="M735" s="261"/>
      <c r="N735" s="261"/>
    </row>
    <row r="736" spans="1:14" s="262" customFormat="1" ht="15" customHeight="1">
      <c r="A736" s="272"/>
      <c r="B736" s="289"/>
      <c r="C736" s="288"/>
      <c r="D736" s="287"/>
      <c r="E736" s="287"/>
      <c r="F736" s="287"/>
      <c r="G736" s="287"/>
      <c r="H736" s="287"/>
      <c r="I736" s="287"/>
      <c r="J736" s="261"/>
      <c r="K736" s="261"/>
      <c r="M736" s="261"/>
      <c r="N736" s="261"/>
    </row>
    <row r="737" spans="1:14" s="262" customFormat="1" ht="15" customHeight="1">
      <c r="A737" s="272"/>
      <c r="B737" s="289"/>
      <c r="C737" s="288"/>
      <c r="D737" s="287"/>
      <c r="E737" s="287"/>
      <c r="F737" s="287"/>
      <c r="G737" s="287"/>
      <c r="H737" s="287"/>
      <c r="I737" s="287"/>
      <c r="J737" s="261"/>
      <c r="K737" s="261"/>
      <c r="M737" s="261"/>
      <c r="N737" s="261"/>
    </row>
    <row r="738" spans="1:14" s="262" customFormat="1" ht="15" customHeight="1">
      <c r="A738" s="272"/>
      <c r="B738" s="289"/>
      <c r="C738" s="288"/>
      <c r="D738" s="287"/>
      <c r="E738" s="287"/>
      <c r="F738" s="287"/>
      <c r="G738" s="287"/>
      <c r="H738" s="287"/>
      <c r="I738" s="287"/>
      <c r="J738" s="261"/>
      <c r="K738" s="261"/>
      <c r="M738" s="261"/>
      <c r="N738" s="261"/>
    </row>
    <row r="739" spans="1:14" s="262" customFormat="1" ht="15" customHeight="1">
      <c r="A739" s="272"/>
      <c r="B739" s="289"/>
      <c r="C739" s="288"/>
      <c r="D739" s="287"/>
      <c r="E739" s="287"/>
      <c r="F739" s="287"/>
      <c r="G739" s="287"/>
      <c r="H739" s="287"/>
      <c r="I739" s="287"/>
      <c r="J739" s="261"/>
      <c r="K739" s="261"/>
      <c r="M739" s="261"/>
      <c r="N739" s="261"/>
    </row>
    <row r="740" spans="1:14" s="262" customFormat="1" ht="15" customHeight="1">
      <c r="A740" s="272"/>
      <c r="B740" s="289"/>
      <c r="C740" s="288"/>
      <c r="D740" s="287"/>
      <c r="E740" s="287"/>
      <c r="F740" s="287"/>
      <c r="G740" s="287"/>
      <c r="H740" s="287"/>
      <c r="I740" s="287"/>
      <c r="J740" s="261"/>
      <c r="K740" s="261"/>
      <c r="M740" s="261"/>
      <c r="N740" s="261"/>
    </row>
    <row r="741" spans="1:14" s="262" customFormat="1" ht="15" customHeight="1">
      <c r="A741" s="272"/>
      <c r="B741" s="289"/>
      <c r="C741" s="288"/>
      <c r="D741" s="287"/>
      <c r="E741" s="287"/>
      <c r="F741" s="287"/>
      <c r="G741" s="287"/>
      <c r="H741" s="287"/>
      <c r="I741" s="287"/>
      <c r="J741" s="261"/>
      <c r="K741" s="261"/>
      <c r="M741" s="261"/>
      <c r="N741" s="261"/>
    </row>
    <row r="742" spans="1:14" s="262" customFormat="1" ht="15" customHeight="1">
      <c r="A742" s="272"/>
      <c r="B742" s="289"/>
      <c r="C742" s="288"/>
      <c r="D742" s="287"/>
      <c r="E742" s="287"/>
      <c r="F742" s="287"/>
      <c r="G742" s="287"/>
      <c r="H742" s="287"/>
      <c r="I742" s="287"/>
      <c r="J742" s="261"/>
      <c r="K742" s="261"/>
      <c r="M742" s="261"/>
      <c r="N742" s="261"/>
    </row>
    <row r="743" spans="1:14" s="262" customFormat="1" ht="15" customHeight="1">
      <c r="A743" s="272"/>
      <c r="B743" s="289"/>
      <c r="C743" s="288"/>
      <c r="D743" s="287"/>
      <c r="E743" s="287"/>
      <c r="F743" s="287"/>
      <c r="G743" s="287"/>
      <c r="H743" s="287"/>
      <c r="I743" s="287"/>
      <c r="J743" s="261"/>
      <c r="K743" s="261"/>
      <c r="M743" s="261"/>
      <c r="N743" s="261"/>
    </row>
    <row r="744" spans="1:14" s="262" customFormat="1" ht="15" customHeight="1">
      <c r="A744" s="272"/>
      <c r="B744" s="289"/>
      <c r="C744" s="288"/>
      <c r="D744" s="287"/>
      <c r="E744" s="287"/>
      <c r="F744" s="287"/>
      <c r="G744" s="287"/>
      <c r="H744" s="287"/>
      <c r="I744" s="287"/>
      <c r="J744" s="261"/>
      <c r="K744" s="261"/>
      <c r="M744" s="261"/>
      <c r="N744" s="261"/>
    </row>
    <row r="745" spans="1:14" s="262" customFormat="1" ht="15" customHeight="1">
      <c r="A745" s="272"/>
      <c r="B745" s="289"/>
      <c r="C745" s="288"/>
      <c r="D745" s="287"/>
      <c r="E745" s="287"/>
      <c r="F745" s="287"/>
      <c r="G745" s="287"/>
      <c r="H745" s="287"/>
      <c r="I745" s="287"/>
      <c r="J745" s="261"/>
      <c r="K745" s="261"/>
      <c r="M745" s="261"/>
      <c r="N745" s="261"/>
    </row>
    <row r="746" spans="1:14" s="262" customFormat="1" ht="15" customHeight="1">
      <c r="A746" s="272"/>
      <c r="B746" s="289"/>
      <c r="C746" s="288"/>
      <c r="D746" s="287"/>
      <c r="E746" s="287"/>
      <c r="F746" s="287"/>
      <c r="G746" s="287"/>
      <c r="H746" s="287"/>
      <c r="I746" s="287"/>
      <c r="J746" s="261"/>
      <c r="K746" s="261"/>
      <c r="M746" s="261"/>
      <c r="N746" s="261"/>
    </row>
    <row r="747" spans="1:14" s="262" customFormat="1" ht="15" customHeight="1">
      <c r="A747" s="272"/>
      <c r="B747" s="289"/>
      <c r="C747" s="288"/>
      <c r="D747" s="287"/>
      <c r="E747" s="287"/>
      <c r="F747" s="287"/>
      <c r="G747" s="287"/>
      <c r="H747" s="287"/>
      <c r="I747" s="287"/>
      <c r="J747" s="261"/>
      <c r="K747" s="261"/>
      <c r="M747" s="261"/>
      <c r="N747" s="261"/>
    </row>
    <row r="748" spans="1:14" s="262" customFormat="1" ht="15" customHeight="1">
      <c r="A748" s="272"/>
      <c r="B748" s="289"/>
      <c r="C748" s="288"/>
      <c r="D748" s="287"/>
      <c r="E748" s="287"/>
      <c r="F748" s="287"/>
      <c r="G748" s="287"/>
      <c r="H748" s="287"/>
      <c r="I748" s="287"/>
      <c r="J748" s="261"/>
      <c r="K748" s="261"/>
      <c r="M748" s="261"/>
      <c r="N748" s="261"/>
    </row>
    <row r="749" spans="1:14" s="262" customFormat="1" ht="15" customHeight="1">
      <c r="A749" s="272"/>
      <c r="B749" s="289"/>
      <c r="C749" s="288"/>
      <c r="D749" s="287"/>
      <c r="E749" s="287"/>
      <c r="F749" s="287"/>
      <c r="G749" s="287"/>
      <c r="H749" s="287"/>
      <c r="I749" s="287"/>
      <c r="J749" s="261"/>
      <c r="K749" s="261"/>
      <c r="M749" s="261"/>
      <c r="N749" s="261"/>
    </row>
    <row r="750" spans="1:14" s="262" customFormat="1" ht="15" customHeight="1">
      <c r="A750" s="272"/>
      <c r="B750" s="289"/>
      <c r="C750" s="288"/>
      <c r="D750" s="287"/>
      <c r="E750" s="287"/>
      <c r="F750" s="287"/>
      <c r="G750" s="287"/>
      <c r="H750" s="287"/>
      <c r="I750" s="287"/>
      <c r="J750" s="261"/>
      <c r="K750" s="261"/>
      <c r="M750" s="261"/>
      <c r="N750" s="261"/>
    </row>
    <row r="751" spans="1:14" s="262" customFormat="1" ht="15" customHeight="1">
      <c r="A751" s="272"/>
      <c r="B751" s="289"/>
      <c r="C751" s="288"/>
      <c r="D751" s="287"/>
      <c r="E751" s="287"/>
      <c r="F751" s="287"/>
      <c r="G751" s="287"/>
      <c r="H751" s="287"/>
      <c r="I751" s="287"/>
      <c r="J751" s="261"/>
      <c r="K751" s="261"/>
      <c r="M751" s="261"/>
      <c r="N751" s="261"/>
    </row>
    <row r="752" spans="1:14" s="262" customFormat="1" ht="15" customHeight="1">
      <c r="A752" s="272"/>
      <c r="B752" s="289"/>
      <c r="C752" s="288"/>
      <c r="D752" s="287"/>
      <c r="E752" s="287"/>
      <c r="F752" s="287"/>
      <c r="G752" s="287"/>
      <c r="H752" s="287"/>
      <c r="I752" s="287"/>
      <c r="J752" s="261"/>
      <c r="K752" s="261"/>
      <c r="M752" s="261"/>
      <c r="N752" s="261"/>
    </row>
    <row r="753" spans="1:14" s="262" customFormat="1" ht="15" customHeight="1">
      <c r="A753" s="272"/>
      <c r="B753" s="289"/>
      <c r="C753" s="288"/>
      <c r="D753" s="287"/>
      <c r="E753" s="287"/>
      <c r="F753" s="287"/>
      <c r="G753" s="287"/>
      <c r="H753" s="287"/>
      <c r="I753" s="287"/>
      <c r="J753" s="261"/>
      <c r="K753" s="261"/>
      <c r="M753" s="261"/>
      <c r="N753" s="261"/>
    </row>
    <row r="754" spans="1:14" s="262" customFormat="1" ht="15" customHeight="1">
      <c r="A754" s="272"/>
      <c r="B754" s="289"/>
      <c r="C754" s="288"/>
      <c r="D754" s="287"/>
      <c r="E754" s="287"/>
      <c r="F754" s="287"/>
      <c r="G754" s="287"/>
      <c r="H754" s="287"/>
      <c r="I754" s="287"/>
      <c r="J754" s="261"/>
      <c r="K754" s="261"/>
      <c r="M754" s="261"/>
      <c r="N754" s="261"/>
    </row>
    <row r="755" spans="1:14" s="262" customFormat="1" ht="15" customHeight="1">
      <c r="A755" s="272"/>
      <c r="B755" s="289"/>
      <c r="C755" s="288"/>
      <c r="D755" s="287"/>
      <c r="E755" s="287"/>
      <c r="F755" s="287"/>
      <c r="G755" s="287"/>
      <c r="H755" s="287"/>
      <c r="I755" s="287"/>
      <c r="J755" s="261"/>
      <c r="K755" s="261"/>
      <c r="M755" s="261"/>
      <c r="N755" s="261"/>
    </row>
    <row r="756" spans="1:14" s="262" customFormat="1" ht="15" customHeight="1">
      <c r="A756" s="272"/>
      <c r="B756" s="289"/>
      <c r="C756" s="288"/>
      <c r="D756" s="287"/>
      <c r="E756" s="287"/>
      <c r="F756" s="287"/>
      <c r="G756" s="287"/>
      <c r="H756" s="287"/>
      <c r="I756" s="287"/>
      <c r="J756" s="261"/>
      <c r="K756" s="261"/>
      <c r="M756" s="261"/>
      <c r="N756" s="261"/>
    </row>
    <row r="757" spans="1:14" s="262" customFormat="1" ht="15" customHeight="1">
      <c r="A757" s="272"/>
      <c r="B757" s="289"/>
      <c r="C757" s="288"/>
      <c r="D757" s="287"/>
      <c r="E757" s="287"/>
      <c r="F757" s="287"/>
      <c r="G757" s="287"/>
      <c r="H757" s="287"/>
      <c r="I757" s="287"/>
      <c r="J757" s="261"/>
      <c r="K757" s="261"/>
      <c r="M757" s="261"/>
      <c r="N757" s="261"/>
    </row>
    <row r="758" spans="1:14" s="262" customFormat="1" ht="15" customHeight="1">
      <c r="A758" s="272"/>
      <c r="B758" s="289"/>
      <c r="C758" s="288"/>
      <c r="D758" s="287"/>
      <c r="E758" s="287"/>
      <c r="F758" s="287"/>
      <c r="G758" s="287"/>
      <c r="H758" s="287"/>
      <c r="I758" s="287"/>
      <c r="J758" s="261"/>
      <c r="K758" s="261"/>
      <c r="M758" s="261"/>
      <c r="N758" s="261"/>
    </row>
    <row r="759" spans="1:14" s="262" customFormat="1" ht="15" customHeight="1">
      <c r="A759" s="272"/>
      <c r="B759" s="289"/>
      <c r="C759" s="288"/>
      <c r="D759" s="287"/>
      <c r="E759" s="287"/>
      <c r="F759" s="287"/>
      <c r="G759" s="287"/>
      <c r="H759" s="287"/>
      <c r="I759" s="287"/>
      <c r="J759" s="261"/>
      <c r="K759" s="261"/>
      <c r="M759" s="261"/>
      <c r="N759" s="261"/>
    </row>
    <row r="760" spans="1:14" s="262" customFormat="1" ht="15" customHeight="1">
      <c r="A760" s="272"/>
      <c r="B760" s="289"/>
      <c r="C760" s="288"/>
      <c r="D760" s="287"/>
      <c r="E760" s="287"/>
      <c r="F760" s="287"/>
      <c r="G760" s="287"/>
      <c r="H760" s="287"/>
      <c r="I760" s="287"/>
      <c r="J760" s="261"/>
      <c r="K760" s="261"/>
      <c r="M760" s="261"/>
      <c r="N760" s="261"/>
    </row>
    <row r="761" spans="1:14" s="262" customFormat="1" ht="15" customHeight="1">
      <c r="A761" s="272"/>
      <c r="B761" s="289"/>
      <c r="C761" s="288"/>
      <c r="D761" s="287"/>
      <c r="E761" s="287"/>
      <c r="F761" s="287"/>
      <c r="G761" s="287"/>
      <c r="H761" s="287"/>
      <c r="I761" s="287"/>
      <c r="J761" s="261"/>
      <c r="K761" s="261"/>
      <c r="M761" s="261"/>
      <c r="N761" s="261"/>
    </row>
    <row r="762" spans="1:14" s="262" customFormat="1" ht="15" customHeight="1">
      <c r="A762" s="272"/>
      <c r="B762" s="289"/>
      <c r="C762" s="288"/>
      <c r="D762" s="287"/>
      <c r="E762" s="287"/>
      <c r="F762" s="287"/>
      <c r="G762" s="287"/>
      <c r="H762" s="287"/>
      <c r="I762" s="287"/>
      <c r="J762" s="261"/>
      <c r="K762" s="261"/>
      <c r="M762" s="261"/>
      <c r="N762" s="261"/>
    </row>
    <row r="763" spans="1:14" s="262" customFormat="1" ht="15" customHeight="1">
      <c r="A763" s="272"/>
      <c r="B763" s="289"/>
      <c r="C763" s="288"/>
      <c r="D763" s="287"/>
      <c r="E763" s="287"/>
      <c r="F763" s="287"/>
      <c r="G763" s="287"/>
      <c r="H763" s="287"/>
      <c r="I763" s="287"/>
      <c r="J763" s="261"/>
      <c r="K763" s="261"/>
      <c r="M763" s="261"/>
      <c r="N763" s="261"/>
    </row>
    <row r="764" spans="1:14" s="262" customFormat="1" ht="15" customHeight="1">
      <c r="A764" s="272"/>
      <c r="B764" s="289"/>
      <c r="C764" s="288"/>
      <c r="D764" s="287"/>
      <c r="E764" s="287"/>
      <c r="F764" s="287"/>
      <c r="G764" s="287"/>
      <c r="H764" s="287"/>
      <c r="I764" s="287"/>
      <c r="J764" s="261"/>
      <c r="K764" s="261"/>
      <c r="M764" s="261"/>
      <c r="N764" s="261"/>
    </row>
    <row r="765" spans="1:14" s="262" customFormat="1" ht="15" customHeight="1">
      <c r="A765" s="272"/>
      <c r="B765" s="289"/>
      <c r="C765" s="288"/>
      <c r="D765" s="287"/>
      <c r="E765" s="287"/>
      <c r="F765" s="287"/>
      <c r="G765" s="287"/>
      <c r="H765" s="287"/>
      <c r="I765" s="287"/>
      <c r="J765" s="261"/>
      <c r="K765" s="261"/>
      <c r="M765" s="261"/>
      <c r="N765" s="261"/>
    </row>
    <row r="766" spans="1:14" s="262" customFormat="1" ht="15" customHeight="1">
      <c r="A766" s="272"/>
      <c r="B766" s="289"/>
      <c r="C766" s="288"/>
      <c r="D766" s="287"/>
      <c r="E766" s="287"/>
      <c r="F766" s="287"/>
      <c r="G766" s="287"/>
      <c r="H766" s="287"/>
      <c r="I766" s="287"/>
      <c r="J766" s="261"/>
      <c r="K766" s="261"/>
      <c r="M766" s="261"/>
      <c r="N766" s="261"/>
    </row>
    <row r="767" spans="1:14" s="262" customFormat="1" ht="15" customHeight="1">
      <c r="A767" s="272"/>
      <c r="B767" s="289"/>
      <c r="C767" s="288"/>
      <c r="D767" s="287"/>
      <c r="E767" s="287"/>
      <c r="F767" s="287"/>
      <c r="G767" s="287"/>
      <c r="H767" s="287"/>
      <c r="I767" s="287"/>
      <c r="J767" s="261"/>
      <c r="K767" s="261"/>
      <c r="M767" s="261"/>
      <c r="N767" s="261"/>
    </row>
    <row r="768" spans="1:14" s="262" customFormat="1" ht="15" customHeight="1">
      <c r="A768" s="272"/>
      <c r="B768" s="289"/>
      <c r="C768" s="288"/>
      <c r="D768" s="287"/>
      <c r="E768" s="287"/>
      <c r="F768" s="287"/>
      <c r="G768" s="287"/>
      <c r="H768" s="287"/>
      <c r="I768" s="287"/>
      <c r="J768" s="261"/>
      <c r="K768" s="261"/>
      <c r="M768" s="261"/>
      <c r="N768" s="261"/>
    </row>
    <row r="769" spans="1:14" s="262" customFormat="1" ht="15" customHeight="1">
      <c r="A769" s="272"/>
      <c r="B769" s="289"/>
      <c r="C769" s="288"/>
      <c r="D769" s="287"/>
      <c r="E769" s="287"/>
      <c r="F769" s="287"/>
      <c r="G769" s="287"/>
      <c r="H769" s="287"/>
      <c r="I769" s="287"/>
      <c r="J769" s="261"/>
      <c r="K769" s="261"/>
      <c r="M769" s="261"/>
      <c r="N769" s="261"/>
    </row>
    <row r="770" spans="1:14" s="262" customFormat="1" ht="15" customHeight="1">
      <c r="A770" s="272"/>
      <c r="B770" s="289"/>
      <c r="C770" s="288"/>
      <c r="D770" s="287"/>
      <c r="E770" s="287"/>
      <c r="F770" s="287"/>
      <c r="G770" s="287"/>
      <c r="H770" s="287"/>
      <c r="I770" s="287"/>
      <c r="J770" s="261"/>
      <c r="K770" s="261"/>
      <c r="M770" s="261"/>
      <c r="N770" s="261"/>
    </row>
    <row r="771" spans="1:14" s="262" customFormat="1" ht="15" customHeight="1">
      <c r="A771" s="272"/>
      <c r="B771" s="289"/>
      <c r="C771" s="288"/>
      <c r="D771" s="287"/>
      <c r="E771" s="287"/>
      <c r="F771" s="287"/>
      <c r="G771" s="287"/>
      <c r="H771" s="287"/>
      <c r="I771" s="287"/>
      <c r="J771" s="261"/>
      <c r="K771" s="261"/>
      <c r="M771" s="261"/>
      <c r="N771" s="261"/>
    </row>
    <row r="772" spans="1:14" s="262" customFormat="1" ht="15" customHeight="1">
      <c r="A772" s="272"/>
      <c r="B772" s="289"/>
      <c r="C772" s="288"/>
      <c r="D772" s="287"/>
      <c r="E772" s="287"/>
      <c r="F772" s="287"/>
      <c r="G772" s="287"/>
      <c r="H772" s="287"/>
      <c r="I772" s="287"/>
      <c r="J772" s="261"/>
      <c r="K772" s="261"/>
      <c r="M772" s="261"/>
      <c r="N772" s="261"/>
    </row>
    <row r="773" spans="1:14" s="262" customFormat="1" ht="15" customHeight="1">
      <c r="A773" s="272"/>
      <c r="B773" s="289"/>
      <c r="C773" s="288"/>
      <c r="D773" s="287"/>
      <c r="E773" s="287"/>
      <c r="F773" s="287"/>
      <c r="G773" s="287"/>
      <c r="H773" s="287"/>
      <c r="I773" s="287"/>
      <c r="J773" s="261"/>
      <c r="K773" s="261"/>
      <c r="M773" s="261"/>
      <c r="N773" s="261"/>
    </row>
    <row r="774" spans="1:14" s="262" customFormat="1" ht="15" customHeight="1">
      <c r="A774" s="272"/>
      <c r="B774" s="289"/>
      <c r="C774" s="288"/>
      <c r="D774" s="287"/>
      <c r="E774" s="287"/>
      <c r="F774" s="287"/>
      <c r="G774" s="287"/>
      <c r="H774" s="287"/>
      <c r="I774" s="287"/>
      <c r="J774" s="261"/>
      <c r="K774" s="261"/>
      <c r="M774" s="261"/>
      <c r="N774" s="261"/>
    </row>
    <row r="775" spans="1:14" s="262" customFormat="1" ht="15" customHeight="1">
      <c r="A775" s="272"/>
      <c r="B775" s="289"/>
      <c r="C775" s="288"/>
      <c r="D775" s="287"/>
      <c r="E775" s="287"/>
      <c r="F775" s="287"/>
      <c r="G775" s="287"/>
      <c r="H775" s="287"/>
      <c r="I775" s="287"/>
      <c r="J775" s="261"/>
      <c r="K775" s="261"/>
      <c r="M775" s="261"/>
      <c r="N775" s="261"/>
    </row>
    <row r="776" spans="1:14" s="262" customFormat="1" ht="15" customHeight="1">
      <c r="A776" s="272"/>
      <c r="B776" s="289"/>
      <c r="C776" s="288"/>
      <c r="D776" s="287"/>
      <c r="E776" s="287"/>
      <c r="F776" s="287"/>
      <c r="G776" s="287"/>
      <c r="H776" s="287"/>
      <c r="I776" s="287"/>
      <c r="J776" s="261"/>
      <c r="K776" s="261"/>
      <c r="M776" s="261"/>
      <c r="N776" s="261"/>
    </row>
    <row r="777" spans="1:14" s="262" customFormat="1" ht="15" customHeight="1">
      <c r="A777" s="272"/>
      <c r="B777" s="289"/>
      <c r="C777" s="288"/>
      <c r="D777" s="287"/>
      <c r="E777" s="287"/>
      <c r="F777" s="287"/>
      <c r="G777" s="287"/>
      <c r="H777" s="287"/>
      <c r="I777" s="287"/>
      <c r="J777" s="261"/>
      <c r="K777" s="261"/>
      <c r="M777" s="261"/>
      <c r="N777" s="261"/>
    </row>
    <row r="778" spans="1:14" s="262" customFormat="1" ht="15" customHeight="1">
      <c r="A778" s="272"/>
      <c r="B778" s="289"/>
      <c r="C778" s="288"/>
      <c r="D778" s="287"/>
      <c r="E778" s="287"/>
      <c r="F778" s="287"/>
      <c r="G778" s="287"/>
      <c r="H778" s="287"/>
      <c r="I778" s="287"/>
      <c r="J778" s="261"/>
      <c r="K778" s="261"/>
      <c r="M778" s="261"/>
      <c r="N778" s="261"/>
    </row>
    <row r="779" spans="1:14" s="262" customFormat="1" ht="15" customHeight="1">
      <c r="A779" s="272"/>
      <c r="B779" s="289"/>
      <c r="C779" s="288"/>
      <c r="D779" s="287"/>
      <c r="E779" s="287"/>
      <c r="F779" s="287"/>
      <c r="G779" s="287"/>
      <c r="H779" s="287"/>
      <c r="I779" s="287"/>
      <c r="J779" s="261"/>
      <c r="K779" s="261"/>
      <c r="M779" s="261"/>
      <c r="N779" s="261"/>
    </row>
    <row r="780" spans="1:14" s="262" customFormat="1" ht="15" customHeight="1">
      <c r="A780" s="272"/>
      <c r="B780" s="289"/>
      <c r="C780" s="288"/>
      <c r="D780" s="287"/>
      <c r="E780" s="287"/>
      <c r="F780" s="287"/>
      <c r="G780" s="287"/>
      <c r="H780" s="287"/>
      <c r="I780" s="287"/>
      <c r="J780" s="261"/>
      <c r="K780" s="261"/>
      <c r="M780" s="261"/>
      <c r="N780" s="261"/>
    </row>
    <row r="781" spans="1:14" s="262" customFormat="1" ht="15" customHeight="1">
      <c r="A781" s="272"/>
      <c r="B781" s="289"/>
      <c r="C781" s="288"/>
      <c r="D781" s="287"/>
      <c r="E781" s="287"/>
      <c r="F781" s="287"/>
      <c r="G781" s="287"/>
      <c r="H781" s="287"/>
      <c r="I781" s="287"/>
      <c r="J781" s="261"/>
      <c r="K781" s="261"/>
      <c r="M781" s="261"/>
      <c r="N781" s="261"/>
    </row>
    <row r="782" spans="1:14" s="262" customFormat="1" ht="15" customHeight="1">
      <c r="A782" s="272"/>
      <c r="B782" s="289"/>
      <c r="C782" s="288"/>
      <c r="D782" s="287"/>
      <c r="E782" s="287"/>
      <c r="F782" s="287"/>
      <c r="G782" s="287"/>
      <c r="H782" s="287"/>
      <c r="I782" s="287"/>
      <c r="J782" s="261"/>
      <c r="K782" s="261"/>
      <c r="M782" s="261"/>
      <c r="N782" s="261"/>
    </row>
    <row r="783" spans="1:14" s="262" customFormat="1" ht="15" customHeight="1">
      <c r="A783" s="272"/>
      <c r="B783" s="289"/>
      <c r="C783" s="288"/>
      <c r="D783" s="287"/>
      <c r="E783" s="287"/>
      <c r="F783" s="287"/>
      <c r="G783" s="287"/>
      <c r="H783" s="287"/>
      <c r="I783" s="287"/>
      <c r="J783" s="261"/>
      <c r="K783" s="261"/>
      <c r="M783" s="261"/>
      <c r="N783" s="261"/>
    </row>
    <row r="784" spans="1:14" s="262" customFormat="1" ht="15" customHeight="1">
      <c r="A784" s="272"/>
      <c r="B784" s="289"/>
      <c r="C784" s="288"/>
      <c r="D784" s="287"/>
      <c r="E784" s="287"/>
      <c r="F784" s="287"/>
      <c r="G784" s="287"/>
      <c r="H784" s="287"/>
      <c r="I784" s="287"/>
      <c r="J784" s="261"/>
      <c r="K784" s="261"/>
      <c r="M784" s="261"/>
      <c r="N784" s="261"/>
    </row>
    <row r="785" spans="1:14" s="262" customFormat="1" ht="15" customHeight="1">
      <c r="A785" s="272"/>
      <c r="B785" s="289"/>
      <c r="C785" s="288"/>
      <c r="D785" s="287"/>
      <c r="E785" s="287"/>
      <c r="F785" s="287"/>
      <c r="G785" s="287"/>
      <c r="H785" s="287"/>
      <c r="I785" s="287"/>
      <c r="J785" s="261"/>
      <c r="K785" s="261"/>
      <c r="M785" s="261"/>
      <c r="N785" s="261"/>
    </row>
    <row r="786" spans="1:14" s="262" customFormat="1" ht="15" customHeight="1">
      <c r="A786" s="272"/>
      <c r="B786" s="289"/>
      <c r="C786" s="288"/>
      <c r="D786" s="287"/>
      <c r="E786" s="287"/>
      <c r="F786" s="287"/>
      <c r="G786" s="287"/>
      <c r="H786" s="287"/>
      <c r="I786" s="287"/>
      <c r="J786" s="261"/>
      <c r="K786" s="261"/>
      <c r="M786" s="261"/>
      <c r="N786" s="261"/>
    </row>
    <row r="787" spans="1:14" s="262" customFormat="1" ht="15" customHeight="1">
      <c r="A787" s="272"/>
      <c r="B787" s="289"/>
      <c r="C787" s="288"/>
      <c r="D787" s="287"/>
      <c r="E787" s="287"/>
      <c r="F787" s="287"/>
      <c r="G787" s="287"/>
      <c r="H787" s="287"/>
      <c r="I787" s="287"/>
      <c r="J787" s="261"/>
      <c r="K787" s="261"/>
      <c r="M787" s="261"/>
      <c r="N787" s="261"/>
    </row>
    <row r="788" spans="1:14" s="262" customFormat="1" ht="15" customHeight="1">
      <c r="A788" s="272"/>
      <c r="B788" s="289"/>
      <c r="C788" s="288"/>
      <c r="D788" s="287"/>
      <c r="E788" s="287"/>
      <c r="F788" s="287"/>
      <c r="G788" s="287"/>
      <c r="H788" s="287"/>
      <c r="I788" s="287"/>
      <c r="J788" s="261"/>
      <c r="K788" s="261"/>
      <c r="M788" s="261"/>
      <c r="N788" s="261"/>
    </row>
    <row r="789" spans="1:14" s="262" customFormat="1" ht="15" customHeight="1">
      <c r="A789" s="272"/>
      <c r="B789" s="289"/>
      <c r="C789" s="288"/>
      <c r="D789" s="287"/>
      <c r="E789" s="287"/>
      <c r="F789" s="287"/>
      <c r="G789" s="287"/>
      <c r="H789" s="287"/>
      <c r="I789" s="287"/>
      <c r="J789" s="261"/>
      <c r="K789" s="261"/>
      <c r="M789" s="261"/>
      <c r="N789" s="261"/>
    </row>
    <row r="790" spans="1:14" s="262" customFormat="1" ht="15" customHeight="1">
      <c r="A790" s="272"/>
      <c r="B790" s="289"/>
      <c r="C790" s="288"/>
      <c r="D790" s="287"/>
      <c r="E790" s="287"/>
      <c r="F790" s="287"/>
      <c r="G790" s="287"/>
      <c r="H790" s="287"/>
      <c r="I790" s="287"/>
      <c r="J790" s="261"/>
      <c r="K790" s="261"/>
      <c r="M790" s="261"/>
      <c r="N790" s="261"/>
    </row>
    <row r="791" spans="1:14" s="262" customFormat="1" ht="15" customHeight="1">
      <c r="A791" s="272"/>
      <c r="B791" s="289"/>
      <c r="C791" s="288"/>
      <c r="D791" s="287"/>
      <c r="E791" s="287"/>
      <c r="F791" s="287"/>
      <c r="G791" s="287"/>
      <c r="H791" s="287"/>
      <c r="I791" s="287"/>
      <c r="J791" s="261"/>
      <c r="K791" s="261"/>
      <c r="M791" s="261"/>
      <c r="N791" s="261"/>
    </row>
    <row r="792" spans="1:14" s="262" customFormat="1" ht="15" customHeight="1">
      <c r="A792" s="272"/>
      <c r="B792" s="289"/>
      <c r="C792" s="288"/>
      <c r="D792" s="287"/>
      <c r="E792" s="287"/>
      <c r="F792" s="287"/>
      <c r="G792" s="287"/>
      <c r="H792" s="287"/>
      <c r="I792" s="287"/>
      <c r="J792" s="261"/>
      <c r="K792" s="261"/>
      <c r="M792" s="261"/>
      <c r="N792" s="261"/>
    </row>
    <row r="793" spans="1:14" s="262" customFormat="1" ht="15" customHeight="1">
      <c r="A793" s="272"/>
      <c r="B793" s="289"/>
      <c r="C793" s="288"/>
      <c r="D793" s="287"/>
      <c r="E793" s="287"/>
      <c r="F793" s="287"/>
      <c r="G793" s="287"/>
      <c r="H793" s="287"/>
      <c r="I793" s="287"/>
      <c r="J793" s="261"/>
      <c r="K793" s="261"/>
      <c r="M793" s="261"/>
      <c r="N793" s="261"/>
    </row>
    <row r="794" spans="1:14" s="262" customFormat="1" ht="15" customHeight="1">
      <c r="A794" s="272"/>
      <c r="B794" s="289"/>
      <c r="C794" s="288"/>
      <c r="D794" s="287"/>
      <c r="E794" s="287"/>
      <c r="F794" s="287"/>
      <c r="G794" s="287"/>
      <c r="H794" s="287"/>
      <c r="I794" s="287"/>
      <c r="J794" s="261"/>
      <c r="K794" s="261"/>
      <c r="M794" s="261"/>
      <c r="N794" s="261"/>
    </row>
    <row r="795" spans="1:14" s="262" customFormat="1" ht="15" customHeight="1">
      <c r="A795" s="272"/>
      <c r="B795" s="289"/>
      <c r="C795" s="288"/>
      <c r="D795" s="287"/>
      <c r="E795" s="287"/>
      <c r="F795" s="287"/>
      <c r="G795" s="287"/>
      <c r="H795" s="287"/>
      <c r="I795" s="287"/>
      <c r="J795" s="261"/>
      <c r="K795" s="261"/>
      <c r="M795" s="261"/>
      <c r="N795" s="261"/>
    </row>
    <row r="796" spans="1:14" s="262" customFormat="1" ht="15" customHeight="1">
      <c r="A796" s="272"/>
      <c r="B796" s="289"/>
      <c r="C796" s="288"/>
      <c r="D796" s="287"/>
      <c r="E796" s="287"/>
      <c r="F796" s="287"/>
      <c r="G796" s="287"/>
      <c r="H796" s="287"/>
      <c r="I796" s="287"/>
      <c r="J796" s="261"/>
      <c r="K796" s="261"/>
      <c r="M796" s="261"/>
      <c r="N796" s="261"/>
    </row>
    <row r="797" spans="1:14" s="262" customFormat="1" ht="15" customHeight="1">
      <c r="A797" s="272"/>
      <c r="B797" s="289"/>
      <c r="C797" s="288"/>
      <c r="D797" s="287"/>
      <c r="E797" s="287"/>
      <c r="F797" s="287"/>
      <c r="G797" s="287"/>
      <c r="H797" s="287"/>
      <c r="I797" s="287"/>
      <c r="J797" s="261"/>
      <c r="K797" s="261"/>
      <c r="M797" s="261"/>
      <c r="N797" s="261"/>
    </row>
    <row r="798" spans="1:14" s="262" customFormat="1" ht="15" customHeight="1">
      <c r="A798" s="272"/>
      <c r="B798" s="289"/>
      <c r="C798" s="288"/>
      <c r="D798" s="287"/>
      <c r="E798" s="287"/>
      <c r="F798" s="287"/>
      <c r="G798" s="287"/>
      <c r="H798" s="287"/>
      <c r="I798" s="287"/>
      <c r="J798" s="261"/>
      <c r="K798" s="261"/>
      <c r="M798" s="261"/>
      <c r="N798" s="261"/>
    </row>
    <row r="799" spans="1:14" s="262" customFormat="1" ht="15" customHeight="1">
      <c r="A799" s="272"/>
      <c r="B799" s="289"/>
      <c r="C799" s="288"/>
      <c r="D799" s="287"/>
      <c r="E799" s="287"/>
      <c r="F799" s="287"/>
      <c r="G799" s="287"/>
      <c r="H799" s="287"/>
      <c r="I799" s="287"/>
      <c r="J799" s="261"/>
      <c r="K799" s="261"/>
      <c r="M799" s="261"/>
      <c r="N799" s="261"/>
    </row>
    <row r="800" spans="1:14" s="262" customFormat="1" ht="15" customHeight="1">
      <c r="A800" s="272"/>
      <c r="B800" s="289"/>
      <c r="C800" s="288"/>
      <c r="D800" s="287"/>
      <c r="E800" s="287"/>
      <c r="F800" s="287"/>
      <c r="G800" s="287"/>
      <c r="H800" s="287"/>
      <c r="I800" s="287"/>
      <c r="J800" s="261"/>
      <c r="K800" s="261"/>
      <c r="M800" s="261"/>
      <c r="N800" s="261"/>
    </row>
    <row r="801" spans="1:14" s="262" customFormat="1" ht="15" customHeight="1">
      <c r="A801" s="272"/>
      <c r="B801" s="289"/>
      <c r="C801" s="288"/>
      <c r="D801" s="287"/>
      <c r="E801" s="287"/>
      <c r="F801" s="287"/>
      <c r="G801" s="287"/>
      <c r="H801" s="287"/>
      <c r="I801" s="287"/>
      <c r="J801" s="261"/>
      <c r="K801" s="261"/>
      <c r="M801" s="261"/>
      <c r="N801" s="261"/>
    </row>
    <row r="802" spans="1:14" s="262" customFormat="1" ht="15" customHeight="1">
      <c r="A802" s="272"/>
      <c r="B802" s="289"/>
      <c r="C802" s="288"/>
      <c r="D802" s="287"/>
      <c r="E802" s="287"/>
      <c r="F802" s="287"/>
      <c r="G802" s="287"/>
      <c r="H802" s="287"/>
      <c r="I802" s="287"/>
      <c r="J802" s="261"/>
      <c r="K802" s="261"/>
      <c r="M802" s="261"/>
      <c r="N802" s="261"/>
    </row>
    <row r="803" spans="1:14" s="262" customFormat="1" ht="15" customHeight="1">
      <c r="A803" s="272"/>
      <c r="B803" s="289"/>
      <c r="C803" s="288"/>
      <c r="D803" s="287"/>
      <c r="E803" s="287"/>
      <c r="F803" s="287"/>
      <c r="G803" s="287"/>
      <c r="H803" s="287"/>
      <c r="I803" s="287"/>
      <c r="J803" s="261"/>
      <c r="K803" s="261"/>
      <c r="M803" s="261"/>
      <c r="N803" s="261"/>
    </row>
    <row r="804" spans="1:14" s="262" customFormat="1" ht="15" customHeight="1">
      <c r="A804" s="272"/>
      <c r="B804" s="289"/>
      <c r="C804" s="288"/>
      <c r="D804" s="287"/>
      <c r="E804" s="287"/>
      <c r="F804" s="287"/>
      <c r="G804" s="287"/>
      <c r="H804" s="287"/>
      <c r="I804" s="287"/>
      <c r="J804" s="261"/>
      <c r="K804" s="261"/>
      <c r="M804" s="261"/>
      <c r="N804" s="261"/>
    </row>
    <row r="805" spans="1:14" s="262" customFormat="1" ht="15" customHeight="1">
      <c r="A805" s="272"/>
      <c r="B805" s="289"/>
      <c r="C805" s="288"/>
      <c r="D805" s="287"/>
      <c r="E805" s="287"/>
      <c r="F805" s="287"/>
      <c r="G805" s="287"/>
      <c r="H805" s="287"/>
      <c r="I805" s="287"/>
      <c r="J805" s="261"/>
      <c r="K805" s="261"/>
      <c r="M805" s="261"/>
      <c r="N805" s="261"/>
    </row>
    <row r="806" spans="1:14" s="262" customFormat="1" ht="15" customHeight="1">
      <c r="A806" s="272"/>
      <c r="B806" s="289"/>
      <c r="C806" s="288"/>
      <c r="D806" s="287"/>
      <c r="E806" s="287"/>
      <c r="F806" s="287"/>
      <c r="G806" s="287"/>
      <c r="H806" s="287"/>
      <c r="I806" s="287"/>
      <c r="J806" s="261"/>
      <c r="K806" s="261"/>
      <c r="M806" s="261"/>
      <c r="N806" s="261"/>
    </row>
    <row r="807" spans="1:14" s="262" customFormat="1" ht="15" customHeight="1">
      <c r="A807" s="272"/>
      <c r="B807" s="289"/>
      <c r="C807" s="288"/>
      <c r="D807" s="287"/>
      <c r="E807" s="287"/>
      <c r="F807" s="287"/>
      <c r="G807" s="287"/>
      <c r="H807" s="287"/>
      <c r="I807" s="287"/>
      <c r="J807" s="261"/>
      <c r="K807" s="261"/>
      <c r="M807" s="261"/>
      <c r="N807" s="261"/>
    </row>
    <row r="808" spans="1:14" s="262" customFormat="1" ht="15" customHeight="1">
      <c r="A808" s="272"/>
      <c r="B808" s="289"/>
      <c r="C808" s="288"/>
      <c r="D808" s="287"/>
      <c r="E808" s="287"/>
      <c r="F808" s="287"/>
      <c r="G808" s="287"/>
      <c r="H808" s="287"/>
      <c r="I808" s="287"/>
      <c r="J808" s="261"/>
      <c r="K808" s="261"/>
      <c r="M808" s="261"/>
      <c r="N808" s="261"/>
    </row>
    <row r="809" spans="1:14" s="262" customFormat="1" ht="15" customHeight="1">
      <c r="A809" s="272"/>
      <c r="B809" s="289"/>
      <c r="C809" s="288"/>
      <c r="D809" s="287"/>
      <c r="E809" s="287"/>
      <c r="F809" s="287"/>
      <c r="G809" s="287"/>
      <c r="H809" s="287"/>
      <c r="I809" s="287"/>
      <c r="J809" s="261"/>
      <c r="K809" s="261"/>
      <c r="M809" s="261"/>
      <c r="N809" s="261"/>
    </row>
    <row r="810" spans="1:14" s="262" customFormat="1" ht="15" customHeight="1">
      <c r="A810" s="272"/>
      <c r="B810" s="289"/>
      <c r="C810" s="288"/>
      <c r="D810" s="287"/>
      <c r="E810" s="287"/>
      <c r="F810" s="287"/>
      <c r="G810" s="287"/>
      <c r="H810" s="287"/>
      <c r="I810" s="287"/>
      <c r="J810" s="261"/>
      <c r="K810" s="261"/>
      <c r="M810" s="261"/>
      <c r="N810" s="261"/>
    </row>
    <row r="811" spans="1:14" s="262" customFormat="1" ht="15" customHeight="1">
      <c r="A811" s="272"/>
      <c r="B811" s="289"/>
      <c r="C811" s="288"/>
      <c r="D811" s="287"/>
      <c r="E811" s="287"/>
      <c r="F811" s="287"/>
      <c r="G811" s="287"/>
      <c r="H811" s="287"/>
      <c r="I811" s="287"/>
      <c r="J811" s="261"/>
      <c r="K811" s="261"/>
      <c r="M811" s="261"/>
      <c r="N811" s="261"/>
    </row>
    <row r="812" spans="1:14" s="262" customFormat="1" ht="15" customHeight="1">
      <c r="A812" s="272"/>
      <c r="B812" s="289"/>
      <c r="C812" s="288"/>
      <c r="D812" s="287"/>
      <c r="E812" s="287"/>
      <c r="F812" s="287"/>
      <c r="G812" s="287"/>
      <c r="H812" s="287"/>
      <c r="I812" s="287"/>
      <c r="J812" s="261"/>
      <c r="K812" s="261"/>
      <c r="M812" s="261"/>
      <c r="N812" s="261"/>
    </row>
    <row r="813" spans="1:14" s="262" customFormat="1" ht="15" customHeight="1">
      <c r="A813" s="272"/>
      <c r="B813" s="289"/>
      <c r="C813" s="288"/>
      <c r="D813" s="287"/>
      <c r="E813" s="287"/>
      <c r="F813" s="287"/>
      <c r="G813" s="287"/>
      <c r="H813" s="287"/>
      <c r="I813" s="287"/>
      <c r="J813" s="261"/>
      <c r="K813" s="261"/>
      <c r="M813" s="261"/>
      <c r="N813" s="261"/>
    </row>
    <row r="814" spans="1:14" s="262" customFormat="1" ht="15" customHeight="1">
      <c r="A814" s="272"/>
      <c r="B814" s="289"/>
      <c r="C814" s="288"/>
      <c r="D814" s="287"/>
      <c r="E814" s="287"/>
      <c r="F814" s="287"/>
      <c r="G814" s="287"/>
      <c r="H814" s="287"/>
      <c r="I814" s="287"/>
      <c r="J814" s="261"/>
      <c r="K814" s="261"/>
      <c r="M814" s="261"/>
      <c r="N814" s="261"/>
    </row>
    <row r="815" spans="1:14" s="262" customFormat="1" ht="15" customHeight="1">
      <c r="A815" s="272"/>
      <c r="B815" s="289"/>
      <c r="C815" s="288"/>
      <c r="D815" s="287"/>
      <c r="E815" s="287"/>
      <c r="F815" s="287"/>
      <c r="G815" s="287"/>
      <c r="H815" s="287"/>
      <c r="I815" s="287"/>
      <c r="J815" s="261"/>
      <c r="K815" s="261"/>
      <c r="M815" s="261"/>
      <c r="N815" s="261"/>
    </row>
    <row r="816" spans="1:14" s="262" customFormat="1" ht="15" customHeight="1">
      <c r="A816" s="272"/>
      <c r="B816" s="289"/>
      <c r="C816" s="288"/>
      <c r="D816" s="287"/>
      <c r="E816" s="287"/>
      <c r="F816" s="287"/>
      <c r="G816" s="287"/>
      <c r="H816" s="287"/>
      <c r="I816" s="287"/>
      <c r="J816" s="261"/>
      <c r="K816" s="261"/>
      <c r="M816" s="261"/>
      <c r="N816" s="261"/>
    </row>
    <row r="817" spans="1:14" s="262" customFormat="1" ht="15" customHeight="1">
      <c r="A817" s="272"/>
      <c r="B817" s="289"/>
      <c r="C817" s="288"/>
      <c r="D817" s="287"/>
      <c r="E817" s="287"/>
      <c r="F817" s="287"/>
      <c r="G817" s="287"/>
      <c r="H817" s="287"/>
      <c r="I817" s="287"/>
      <c r="J817" s="261"/>
      <c r="K817" s="261"/>
      <c r="M817" s="261"/>
      <c r="N817" s="261"/>
    </row>
    <row r="818" spans="1:14" s="262" customFormat="1" ht="15" customHeight="1">
      <c r="A818" s="272"/>
      <c r="B818" s="289"/>
      <c r="C818" s="288"/>
      <c r="D818" s="287"/>
      <c r="E818" s="287"/>
      <c r="F818" s="287"/>
      <c r="G818" s="287"/>
      <c r="H818" s="287"/>
      <c r="I818" s="287"/>
      <c r="J818" s="261"/>
      <c r="K818" s="261"/>
      <c r="M818" s="261"/>
      <c r="N818" s="261"/>
    </row>
    <row r="819" spans="1:14" s="262" customFormat="1" ht="15" customHeight="1">
      <c r="A819" s="272"/>
      <c r="B819" s="289"/>
      <c r="C819" s="288"/>
      <c r="D819" s="287"/>
      <c r="E819" s="287"/>
      <c r="F819" s="287"/>
      <c r="G819" s="287"/>
      <c r="H819" s="287"/>
      <c r="I819" s="287"/>
      <c r="J819" s="261"/>
      <c r="K819" s="261"/>
      <c r="M819" s="261"/>
      <c r="N819" s="261"/>
    </row>
    <row r="820" spans="1:14" s="262" customFormat="1" ht="15" customHeight="1">
      <c r="A820" s="272"/>
      <c r="B820" s="289"/>
      <c r="C820" s="288"/>
      <c r="D820" s="287"/>
      <c r="E820" s="287"/>
      <c r="F820" s="287"/>
      <c r="G820" s="287"/>
      <c r="H820" s="287"/>
      <c r="I820" s="287"/>
      <c r="J820" s="261"/>
      <c r="K820" s="261"/>
      <c r="M820" s="261"/>
      <c r="N820" s="261"/>
    </row>
    <row r="821" spans="1:14" s="262" customFormat="1" ht="15" customHeight="1">
      <c r="A821" s="272"/>
      <c r="B821" s="289"/>
      <c r="C821" s="288"/>
      <c r="D821" s="287"/>
      <c r="E821" s="287"/>
      <c r="F821" s="287"/>
      <c r="G821" s="287"/>
      <c r="H821" s="287"/>
      <c r="I821" s="287"/>
      <c r="J821" s="261"/>
      <c r="K821" s="261"/>
      <c r="M821" s="261"/>
      <c r="N821" s="261"/>
    </row>
    <row r="822" spans="1:14" s="262" customFormat="1" ht="15" customHeight="1">
      <c r="A822" s="272"/>
      <c r="B822" s="289"/>
      <c r="C822" s="288"/>
      <c r="D822" s="287"/>
      <c r="E822" s="287"/>
      <c r="F822" s="287"/>
      <c r="G822" s="287"/>
      <c r="H822" s="287"/>
      <c r="I822" s="287"/>
      <c r="J822" s="261"/>
      <c r="K822" s="261"/>
      <c r="M822" s="261"/>
      <c r="N822" s="261"/>
    </row>
    <row r="823" spans="1:14" s="262" customFormat="1" ht="15" customHeight="1">
      <c r="A823" s="272"/>
      <c r="B823" s="289"/>
      <c r="C823" s="288"/>
      <c r="D823" s="287"/>
      <c r="E823" s="287"/>
      <c r="F823" s="287"/>
      <c r="G823" s="287"/>
      <c r="H823" s="287"/>
      <c r="I823" s="287"/>
      <c r="J823" s="261"/>
      <c r="K823" s="261"/>
      <c r="M823" s="261"/>
      <c r="N823" s="261"/>
    </row>
    <row r="824" spans="1:14" s="262" customFormat="1" ht="15" customHeight="1">
      <c r="A824" s="272"/>
      <c r="B824" s="289"/>
      <c r="C824" s="288"/>
      <c r="D824" s="287"/>
      <c r="E824" s="287"/>
      <c r="F824" s="287"/>
      <c r="G824" s="287"/>
      <c r="H824" s="287"/>
      <c r="I824" s="287"/>
      <c r="J824" s="261"/>
      <c r="K824" s="261"/>
      <c r="M824" s="261"/>
      <c r="N824" s="261"/>
    </row>
    <row r="825" spans="1:14" s="262" customFormat="1" ht="15" customHeight="1">
      <c r="A825" s="272"/>
      <c r="B825" s="289"/>
      <c r="C825" s="288"/>
      <c r="D825" s="287"/>
      <c r="E825" s="287"/>
      <c r="F825" s="287"/>
      <c r="G825" s="287"/>
      <c r="H825" s="287"/>
      <c r="I825" s="287"/>
      <c r="J825" s="261"/>
      <c r="K825" s="261"/>
      <c r="M825" s="261"/>
      <c r="N825" s="261"/>
    </row>
    <row r="826" spans="1:14" s="262" customFormat="1" ht="15" customHeight="1">
      <c r="A826" s="272"/>
      <c r="B826" s="289"/>
      <c r="C826" s="288"/>
      <c r="D826" s="287"/>
      <c r="E826" s="287"/>
      <c r="F826" s="287"/>
      <c r="G826" s="287"/>
      <c r="H826" s="287"/>
      <c r="I826" s="287"/>
      <c r="J826" s="261"/>
      <c r="K826" s="261"/>
      <c r="M826" s="261"/>
      <c r="N826" s="261"/>
    </row>
    <row r="827" spans="1:14" s="262" customFormat="1" ht="15" customHeight="1">
      <c r="A827" s="272"/>
      <c r="B827" s="289"/>
      <c r="C827" s="288"/>
      <c r="D827" s="287"/>
      <c r="E827" s="287"/>
      <c r="F827" s="287"/>
      <c r="G827" s="287"/>
      <c r="H827" s="287"/>
      <c r="I827" s="287"/>
      <c r="J827" s="261"/>
      <c r="K827" s="261"/>
      <c r="M827" s="261"/>
      <c r="N827" s="261"/>
    </row>
    <row r="828" spans="1:14" s="262" customFormat="1" ht="15" customHeight="1">
      <c r="A828" s="272"/>
      <c r="B828" s="289"/>
      <c r="C828" s="288"/>
      <c r="D828" s="287"/>
      <c r="E828" s="287"/>
      <c r="F828" s="287"/>
      <c r="G828" s="287"/>
      <c r="H828" s="287"/>
      <c r="I828" s="287"/>
      <c r="J828" s="261"/>
      <c r="K828" s="261"/>
      <c r="M828" s="261"/>
      <c r="N828" s="261"/>
    </row>
    <row r="829" spans="1:14" s="262" customFormat="1" ht="15" customHeight="1">
      <c r="A829" s="272"/>
      <c r="B829" s="289"/>
      <c r="C829" s="288"/>
      <c r="D829" s="287"/>
      <c r="E829" s="287"/>
      <c r="F829" s="287"/>
      <c r="G829" s="287"/>
      <c r="H829" s="287"/>
      <c r="I829" s="287"/>
      <c r="J829" s="261"/>
      <c r="K829" s="261"/>
      <c r="M829" s="261"/>
      <c r="N829" s="261"/>
    </row>
    <row r="830" spans="1:14" s="262" customFormat="1" ht="15" customHeight="1">
      <c r="A830" s="272"/>
      <c r="B830" s="289"/>
      <c r="C830" s="288"/>
      <c r="D830" s="287"/>
      <c r="E830" s="287"/>
      <c r="F830" s="287"/>
      <c r="G830" s="287"/>
      <c r="H830" s="287"/>
      <c r="I830" s="287"/>
      <c r="J830" s="261"/>
      <c r="K830" s="261"/>
      <c r="M830" s="261"/>
      <c r="N830" s="261"/>
    </row>
    <row r="831" spans="1:14" s="262" customFormat="1" ht="15" customHeight="1">
      <c r="A831" s="272"/>
      <c r="B831" s="289"/>
      <c r="C831" s="288"/>
      <c r="D831" s="287"/>
      <c r="E831" s="287"/>
      <c r="F831" s="287"/>
      <c r="G831" s="287"/>
      <c r="H831" s="287"/>
      <c r="I831" s="287"/>
      <c r="J831" s="261"/>
      <c r="K831" s="261"/>
      <c r="M831" s="261"/>
      <c r="N831" s="261"/>
    </row>
    <row r="832" spans="1:14" s="262" customFormat="1" ht="15" customHeight="1">
      <c r="A832" s="272"/>
      <c r="B832" s="289"/>
      <c r="C832" s="288"/>
      <c r="D832" s="287"/>
      <c r="E832" s="287"/>
      <c r="F832" s="287"/>
      <c r="G832" s="287"/>
      <c r="H832" s="287"/>
      <c r="I832" s="287"/>
      <c r="J832" s="261"/>
      <c r="K832" s="261"/>
      <c r="M832" s="261"/>
      <c r="N832" s="261"/>
    </row>
    <row r="833" spans="1:14" s="262" customFormat="1" ht="15" customHeight="1">
      <c r="A833" s="272"/>
      <c r="B833" s="289"/>
      <c r="C833" s="288"/>
      <c r="D833" s="287"/>
      <c r="E833" s="287"/>
      <c r="F833" s="287"/>
      <c r="G833" s="287"/>
      <c r="H833" s="287"/>
      <c r="I833" s="287"/>
      <c r="J833" s="261"/>
      <c r="K833" s="261"/>
      <c r="M833" s="261"/>
      <c r="N833" s="261"/>
    </row>
    <row r="834" spans="1:14" s="262" customFormat="1" ht="15" customHeight="1">
      <c r="A834" s="272"/>
      <c r="B834" s="289"/>
      <c r="C834" s="288"/>
      <c r="D834" s="287"/>
      <c r="E834" s="287"/>
      <c r="F834" s="287"/>
      <c r="G834" s="287"/>
      <c r="H834" s="287"/>
      <c r="I834" s="287"/>
      <c r="J834" s="261"/>
      <c r="K834" s="261"/>
      <c r="M834" s="261"/>
      <c r="N834" s="261"/>
    </row>
    <row r="835" spans="1:14" s="262" customFormat="1" ht="15" customHeight="1">
      <c r="A835" s="272"/>
      <c r="B835" s="289"/>
      <c r="C835" s="288"/>
      <c r="D835" s="287"/>
      <c r="E835" s="287"/>
      <c r="F835" s="287"/>
      <c r="G835" s="287"/>
      <c r="H835" s="287"/>
      <c r="I835" s="287"/>
      <c r="J835" s="261"/>
      <c r="K835" s="261"/>
      <c r="M835" s="261"/>
      <c r="N835" s="261"/>
    </row>
    <row r="836" spans="1:14" s="262" customFormat="1" ht="15" customHeight="1">
      <c r="A836" s="272"/>
      <c r="B836" s="289"/>
      <c r="C836" s="288"/>
      <c r="D836" s="287"/>
      <c r="E836" s="287"/>
      <c r="F836" s="287"/>
      <c r="G836" s="287"/>
      <c r="H836" s="287"/>
      <c r="I836" s="287"/>
      <c r="J836" s="261"/>
      <c r="K836" s="261"/>
      <c r="M836" s="261"/>
      <c r="N836" s="261"/>
    </row>
    <row r="837" spans="1:14" s="262" customFormat="1" ht="15" customHeight="1">
      <c r="A837" s="272"/>
      <c r="B837" s="289"/>
      <c r="C837" s="288"/>
      <c r="D837" s="287"/>
      <c r="E837" s="287"/>
      <c r="F837" s="287"/>
      <c r="G837" s="287"/>
      <c r="H837" s="287"/>
      <c r="I837" s="287"/>
      <c r="J837" s="261"/>
      <c r="K837" s="261"/>
      <c r="M837" s="261"/>
      <c r="N837" s="261"/>
    </row>
    <row r="838" spans="1:14" s="262" customFormat="1" ht="15" customHeight="1">
      <c r="A838" s="272"/>
      <c r="B838" s="289"/>
      <c r="C838" s="288"/>
      <c r="D838" s="287"/>
      <c r="E838" s="287"/>
      <c r="F838" s="287"/>
      <c r="G838" s="287"/>
      <c r="H838" s="287"/>
      <c r="I838" s="287"/>
      <c r="J838" s="261"/>
      <c r="K838" s="261"/>
      <c r="M838" s="261"/>
      <c r="N838" s="261"/>
    </row>
    <row r="839" spans="1:14" s="262" customFormat="1" ht="15" customHeight="1">
      <c r="A839" s="272"/>
      <c r="B839" s="289"/>
      <c r="C839" s="288"/>
      <c r="D839" s="287"/>
      <c r="E839" s="287"/>
      <c r="F839" s="287"/>
      <c r="G839" s="287"/>
      <c r="H839" s="287"/>
      <c r="I839" s="287"/>
      <c r="J839" s="261"/>
      <c r="K839" s="261"/>
      <c r="M839" s="261"/>
      <c r="N839" s="261"/>
    </row>
    <row r="840" spans="1:14" s="262" customFormat="1" ht="15" customHeight="1">
      <c r="A840" s="272"/>
      <c r="B840" s="289"/>
      <c r="C840" s="288"/>
      <c r="D840" s="287"/>
      <c r="E840" s="287"/>
      <c r="F840" s="287"/>
      <c r="G840" s="287"/>
      <c r="H840" s="287"/>
      <c r="I840" s="287"/>
      <c r="J840" s="261"/>
      <c r="K840" s="261"/>
      <c r="M840" s="261"/>
      <c r="N840" s="261"/>
    </row>
    <row r="841" spans="1:14" s="262" customFormat="1" ht="15" customHeight="1">
      <c r="A841" s="272"/>
      <c r="B841" s="289"/>
      <c r="C841" s="288"/>
      <c r="D841" s="287"/>
      <c r="E841" s="287"/>
      <c r="F841" s="287"/>
      <c r="G841" s="287"/>
      <c r="H841" s="287"/>
      <c r="I841" s="287"/>
      <c r="J841" s="261"/>
      <c r="K841" s="261"/>
      <c r="M841" s="261"/>
      <c r="N841" s="261"/>
    </row>
    <row r="842" spans="1:14" s="262" customFormat="1" ht="15" customHeight="1">
      <c r="A842" s="272"/>
      <c r="B842" s="289"/>
      <c r="C842" s="288"/>
      <c r="D842" s="287"/>
      <c r="E842" s="287"/>
      <c r="F842" s="287"/>
      <c r="G842" s="287"/>
      <c r="H842" s="287"/>
      <c r="I842" s="287"/>
      <c r="J842" s="261"/>
      <c r="K842" s="261"/>
      <c r="M842" s="261"/>
      <c r="N842" s="261"/>
    </row>
    <row r="843" spans="1:14" s="262" customFormat="1" ht="15" customHeight="1">
      <c r="A843" s="272"/>
      <c r="B843" s="289"/>
      <c r="C843" s="288"/>
      <c r="D843" s="287"/>
      <c r="E843" s="287"/>
      <c r="F843" s="287"/>
      <c r="G843" s="287"/>
      <c r="H843" s="287"/>
      <c r="I843" s="287"/>
      <c r="J843" s="261"/>
      <c r="K843" s="261"/>
      <c r="M843" s="261"/>
      <c r="N843" s="261"/>
    </row>
    <row r="844" spans="1:14" s="262" customFormat="1" ht="15" customHeight="1">
      <c r="A844" s="272"/>
      <c r="B844" s="289"/>
      <c r="C844" s="288"/>
      <c r="D844" s="287"/>
      <c r="E844" s="287"/>
      <c r="F844" s="287"/>
      <c r="G844" s="287"/>
      <c r="H844" s="287"/>
      <c r="I844" s="287"/>
      <c r="J844" s="261"/>
      <c r="K844" s="261"/>
      <c r="M844" s="261"/>
      <c r="N844" s="261"/>
    </row>
    <row r="845" spans="1:14" s="262" customFormat="1" ht="15" customHeight="1">
      <c r="A845" s="272"/>
      <c r="B845" s="289"/>
      <c r="C845" s="288"/>
      <c r="D845" s="287"/>
      <c r="E845" s="287"/>
      <c r="F845" s="287"/>
      <c r="G845" s="287"/>
      <c r="H845" s="287"/>
      <c r="I845" s="287"/>
      <c r="J845" s="261"/>
      <c r="K845" s="261"/>
      <c r="M845" s="261"/>
      <c r="N845" s="261"/>
    </row>
    <row r="846" spans="1:14" s="262" customFormat="1" ht="15" customHeight="1">
      <c r="A846" s="272"/>
      <c r="B846" s="289"/>
      <c r="C846" s="288"/>
      <c r="D846" s="287"/>
      <c r="E846" s="287"/>
      <c r="F846" s="287"/>
      <c r="G846" s="287"/>
      <c r="H846" s="287"/>
      <c r="I846" s="287"/>
      <c r="J846" s="261"/>
      <c r="K846" s="261"/>
      <c r="M846" s="261"/>
      <c r="N846" s="261"/>
    </row>
    <row r="847" spans="1:14" s="262" customFormat="1" ht="15" customHeight="1">
      <c r="A847" s="272"/>
      <c r="B847" s="289"/>
      <c r="C847" s="288"/>
      <c r="D847" s="287"/>
      <c r="E847" s="287"/>
      <c r="F847" s="287"/>
      <c r="G847" s="287"/>
      <c r="H847" s="287"/>
      <c r="I847" s="287"/>
      <c r="J847" s="261"/>
      <c r="K847" s="261"/>
      <c r="M847" s="261"/>
      <c r="N847" s="261"/>
    </row>
    <row r="848" spans="1:14" s="262" customFormat="1" ht="15" customHeight="1">
      <c r="A848" s="272"/>
      <c r="B848" s="289"/>
      <c r="C848" s="288"/>
      <c r="D848" s="287"/>
      <c r="E848" s="287"/>
      <c r="F848" s="287"/>
      <c r="G848" s="287"/>
      <c r="H848" s="287"/>
      <c r="I848" s="287"/>
      <c r="J848" s="261"/>
      <c r="K848" s="261"/>
      <c r="M848" s="261"/>
      <c r="N848" s="261"/>
    </row>
    <row r="849" spans="1:14" s="262" customFormat="1" ht="15" customHeight="1">
      <c r="A849" s="272"/>
      <c r="B849" s="289"/>
      <c r="C849" s="288"/>
      <c r="D849" s="287"/>
      <c r="E849" s="287"/>
      <c r="F849" s="287"/>
      <c r="G849" s="287"/>
      <c r="H849" s="287"/>
      <c r="I849" s="287"/>
      <c r="J849" s="261"/>
      <c r="K849" s="261"/>
      <c r="M849" s="261"/>
      <c r="N849" s="261"/>
    </row>
  </sheetData>
  <sheetProtection/>
  <mergeCells count="10">
    <mergeCell ref="C20:F20"/>
    <mergeCell ref="G20:I20"/>
    <mergeCell ref="G13:I13"/>
    <mergeCell ref="C14:E14"/>
    <mergeCell ref="C4:I4"/>
    <mergeCell ref="C5:I5"/>
    <mergeCell ref="C10:I10"/>
    <mergeCell ref="C11:I11"/>
    <mergeCell ref="C12:E12"/>
    <mergeCell ref="C13:E13"/>
  </mergeCells>
  <hyperlinks>
    <hyperlink ref="B2" location="INSTRUKTIONER!A1" display="LÄNK TILL INSTRUKTIONER"/>
  </hyperlinks>
  <printOptions/>
  <pageMargins left="0.75" right="0.75" top="1" bottom="1" header="0.5" footer="0.5"/>
  <pageSetup horizontalDpi="600" verticalDpi="6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dimension ref="A1:G27"/>
  <sheetViews>
    <sheetView showGridLines="0" tabSelected="1" zoomScalePageLayoutView="0" workbookViewId="0" topLeftCell="A3">
      <selection activeCell="B7" sqref="B7"/>
    </sheetView>
  </sheetViews>
  <sheetFormatPr defaultColWidth="0" defaultRowHeight="12.75"/>
  <cols>
    <col min="1" max="1" width="24.7109375" style="43" customWidth="1"/>
    <col min="2" max="2" width="35.00390625" style="45" customWidth="1"/>
    <col min="3" max="3" width="24.7109375" style="45" customWidth="1"/>
    <col min="4" max="4" width="0.2890625" style="42" customWidth="1"/>
    <col min="5" max="16384" width="0" style="43" hidden="1" customWidth="1"/>
  </cols>
  <sheetData>
    <row r="1" spans="1:6" s="39" customFormat="1" ht="28.5" customHeight="1">
      <c r="A1" s="366" t="s">
        <v>20</v>
      </c>
      <c r="B1" s="367"/>
      <c r="C1" s="368"/>
      <c r="D1" s="36"/>
      <c r="E1" s="37"/>
      <c r="F1" s="38"/>
    </row>
    <row r="2" spans="1:3" ht="92.25" customHeight="1">
      <c r="A2" s="40"/>
      <c r="B2" s="41"/>
      <c r="C2" s="41"/>
    </row>
    <row r="3" spans="2:3" ht="34.5">
      <c r="B3" s="44" t="str">
        <f>GRUNDINFO!$C$4</f>
        <v>Storvreta IK</v>
      </c>
      <c r="C3" s="44"/>
    </row>
    <row r="4" spans="2:3" ht="23.25">
      <c r="B4" s="41" t="str">
        <f>CONCATENATE("(Org.nr. ",GRUNDINFO!C5,")")</f>
        <v>(Org.nr. 817600-4110)</v>
      </c>
      <c r="C4" s="41"/>
    </row>
    <row r="5" ht="23.25" customHeight="1"/>
    <row r="6" spans="2:4" s="46" customFormat="1" ht="23.25">
      <c r="B6" s="41" t="s">
        <v>21</v>
      </c>
      <c r="C6" s="41"/>
      <c r="D6" s="47"/>
    </row>
    <row r="7" spans="2:7" s="46" customFormat="1" ht="23.25">
      <c r="B7" s="48" t="str">
        <f>CONCATENATE(GRUNDINFO!C7,"-",GRUNDINFO!E7,"-",GRUNDINFO!G7,"--",GRUNDINFO!C6,"-",GRUNDINFO!E6,"-",GRUNDINFO!G6)</f>
        <v>2021-01-01--2021-12-31</v>
      </c>
      <c r="C7" s="41"/>
      <c r="D7" s="49"/>
      <c r="E7" s="41"/>
      <c r="F7" s="41"/>
      <c r="G7" s="41"/>
    </row>
    <row r="9" spans="2:4" s="347" customFormat="1" ht="13.5">
      <c r="B9" s="348"/>
      <c r="C9" s="348"/>
      <c r="D9" s="349"/>
    </row>
    <row r="10" spans="2:4" s="347" customFormat="1" ht="13.5">
      <c r="B10" s="348"/>
      <c r="C10" s="348"/>
      <c r="D10" s="349"/>
    </row>
    <row r="11" spans="2:4" s="347" customFormat="1" ht="13.5">
      <c r="B11" s="348"/>
      <c r="C11" s="348"/>
      <c r="D11" s="349"/>
    </row>
    <row r="12" spans="2:4" s="350" customFormat="1" ht="13.5">
      <c r="B12" s="352" t="s">
        <v>361</v>
      </c>
      <c r="C12" s="352" t="s">
        <v>362</v>
      </c>
      <c r="D12" s="351"/>
    </row>
    <row r="13" spans="1:4" s="350" customFormat="1" ht="13.5">
      <c r="A13" s="350" t="s">
        <v>355</v>
      </c>
      <c r="B13" s="352"/>
      <c r="C13" s="352"/>
      <c r="D13" s="351"/>
    </row>
    <row r="14" spans="1:4" s="350" customFormat="1" ht="13.5">
      <c r="A14" s="350" t="s">
        <v>349</v>
      </c>
      <c r="B14" s="352" t="s">
        <v>363</v>
      </c>
      <c r="C14" s="354" t="s">
        <v>261</v>
      </c>
      <c r="D14" s="351"/>
    </row>
    <row r="15" spans="1:4" s="350" customFormat="1" ht="13.5">
      <c r="A15" s="350" t="s">
        <v>356</v>
      </c>
      <c r="B15" s="352" t="s">
        <v>364</v>
      </c>
      <c r="C15" s="354" t="s">
        <v>367</v>
      </c>
      <c r="D15" s="351"/>
    </row>
    <row r="16" spans="2:4" s="350" customFormat="1" ht="13.5">
      <c r="B16" s="352" t="s">
        <v>365</v>
      </c>
      <c r="C16" s="354" t="s">
        <v>368</v>
      </c>
      <c r="D16" s="351"/>
    </row>
    <row r="17" spans="1:4" s="350" customFormat="1" ht="13.5">
      <c r="A17" s="350" t="s">
        <v>350</v>
      </c>
      <c r="B17" s="352" t="s">
        <v>366</v>
      </c>
      <c r="C17" s="352">
        <v>11</v>
      </c>
      <c r="D17" s="351"/>
    </row>
    <row r="18" spans="2:4" s="350" customFormat="1" ht="13.5">
      <c r="B18" s="352"/>
      <c r="C18" s="352"/>
      <c r="D18" s="351"/>
    </row>
    <row r="19" spans="1:4" s="350" customFormat="1" ht="13.5">
      <c r="A19" s="350" t="s">
        <v>357</v>
      </c>
      <c r="B19" s="352"/>
      <c r="C19" s="352"/>
      <c r="D19" s="351"/>
    </row>
    <row r="20" spans="2:4" s="350" customFormat="1" ht="18">
      <c r="B20" s="353"/>
      <c r="C20" s="353"/>
      <c r="D20" s="351"/>
    </row>
    <row r="21" spans="2:4" s="350" customFormat="1" ht="13.5">
      <c r="B21" s="352"/>
      <c r="C21" s="352"/>
      <c r="D21" s="351"/>
    </row>
    <row r="22" spans="1:4" s="350" customFormat="1" ht="13.5">
      <c r="A22" s="350" t="s">
        <v>358</v>
      </c>
      <c r="B22" s="352"/>
      <c r="C22" s="352"/>
      <c r="D22" s="351"/>
    </row>
    <row r="23" spans="2:4" s="347" customFormat="1" ht="13.5">
      <c r="B23" s="352"/>
      <c r="C23" s="352"/>
      <c r="D23" s="349"/>
    </row>
    <row r="24" spans="2:4" s="347" customFormat="1" ht="13.5">
      <c r="B24" s="352"/>
      <c r="C24" s="352"/>
      <c r="D24" s="349"/>
    </row>
    <row r="25" spans="2:4" s="347" customFormat="1" ht="13.5">
      <c r="B25" s="352"/>
      <c r="C25" s="352"/>
      <c r="D25" s="349"/>
    </row>
    <row r="26" spans="2:4" s="347" customFormat="1" ht="13.5">
      <c r="B26" s="348"/>
      <c r="C26" s="348"/>
      <c r="D26" s="349"/>
    </row>
    <row r="27" spans="2:4" s="347" customFormat="1" ht="13.5">
      <c r="B27" s="348"/>
      <c r="C27" s="348"/>
      <c r="D27" s="349"/>
    </row>
  </sheetData>
  <sheetProtection/>
  <mergeCells count="1">
    <mergeCell ref="A1:C1"/>
  </mergeCells>
  <printOptions/>
  <pageMargins left="0.984251968503937" right="0.5905511811023623" top="0.984251968503937" bottom="0.984251968503937" header="0.5118110236220472"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F45"/>
  <sheetViews>
    <sheetView showGridLines="0" zoomScalePageLayoutView="0" workbookViewId="0" topLeftCell="A15">
      <selection activeCell="A27" sqref="A27:IV27"/>
    </sheetView>
  </sheetViews>
  <sheetFormatPr defaultColWidth="0" defaultRowHeight="12.75"/>
  <cols>
    <col min="1" max="1" width="26.140625" style="24" customWidth="1"/>
    <col min="2" max="2" width="12.00390625" style="24" customWidth="1"/>
    <col min="3" max="3" width="11.7109375" style="24" customWidth="1"/>
    <col min="4" max="5" width="11.421875" style="24" customWidth="1"/>
    <col min="6" max="6" width="10.421875" style="21" customWidth="1"/>
    <col min="7" max="16384" width="0" style="24" hidden="1" customWidth="1"/>
  </cols>
  <sheetData>
    <row r="1" s="369" customFormat="1" ht="13.5">
      <c r="A1" s="369" t="str">
        <f>GRUNDINFO!$C$4</f>
        <v>Storvreta IK</v>
      </c>
    </row>
    <row r="2" s="369" customFormat="1" ht="13.5">
      <c r="A2" s="369" t="str">
        <f>GRUNDINFO!$C$5</f>
        <v>817600-4110</v>
      </c>
    </row>
    <row r="3" s="369" customFormat="1" ht="15" customHeight="1"/>
    <row r="4" spans="1:6" s="19" customFormat="1" ht="28.5" customHeight="1">
      <c r="A4" s="370" t="s">
        <v>20</v>
      </c>
      <c r="B4" s="371"/>
      <c r="C4" s="371"/>
      <c r="D4" s="371"/>
      <c r="E4" s="372"/>
      <c r="F4" s="18"/>
    </row>
    <row r="5" s="373" customFormat="1" ht="15" customHeight="1"/>
    <row r="6" s="373" customFormat="1" ht="15" customHeight="1" hidden="1"/>
    <row r="7" s="374" customFormat="1" ht="15" hidden="1">
      <c r="A7" s="374" t="s">
        <v>22</v>
      </c>
    </row>
    <row r="8" s="374" customFormat="1" ht="15" hidden="1">
      <c r="A8" s="374" t="str">
        <f>CONCATENATE("året ",GRUNDINFO!C7,"-",GRUNDINFO!E7,"-",GRUNDINFO!G7,"--",GRUNDINFO!C6,"-",GRUNDINFO!E6,"-",GRUNDINFO!G6,".")</f>
        <v>året 2021-01-01--2021-12-31.</v>
      </c>
    </row>
    <row r="9" s="373" customFormat="1" ht="15" customHeight="1">
      <c r="A9" s="373" t="s">
        <v>8</v>
      </c>
    </row>
    <row r="10" s="374" customFormat="1" ht="15">
      <c r="A10" s="374" t="str">
        <f>CONCATENATE("Styrelsen får härmed avge följande redovisning för räkenskapsåret ","")</f>
        <v>Styrelsen får härmed avge följande redovisning för räkenskapsåret </v>
      </c>
    </row>
    <row r="11" s="325" customFormat="1" ht="15">
      <c r="A11" s="325" t="s">
        <v>347</v>
      </c>
    </row>
    <row r="12" s="373" customFormat="1" ht="15" customHeight="1"/>
    <row r="13" s="376" customFormat="1" ht="15">
      <c r="A13" s="376" t="s">
        <v>23</v>
      </c>
    </row>
    <row r="14" spans="1:6" s="20" customFormat="1" ht="15" customHeight="1">
      <c r="A14" s="15"/>
      <c r="F14" s="21"/>
    </row>
    <row r="15" s="15" customFormat="1" ht="15" customHeight="1">
      <c r="A15" s="15" t="s">
        <v>288</v>
      </c>
    </row>
    <row r="16" s="15" customFormat="1" ht="15" customHeight="1" hidden="1">
      <c r="A16" s="326"/>
    </row>
    <row r="17" s="15" customFormat="1" ht="15" customHeight="1"/>
    <row r="18" spans="1:5" s="15" customFormat="1" ht="15" customHeight="1">
      <c r="A18" s="319" t="s">
        <v>279</v>
      </c>
      <c r="D18" s="322"/>
      <c r="E18" s="322"/>
    </row>
    <row r="19" spans="1:6" s="15" customFormat="1" ht="15" customHeight="1">
      <c r="A19" s="319"/>
      <c r="B19" s="323" t="s">
        <v>319</v>
      </c>
      <c r="C19" s="323" t="s">
        <v>293</v>
      </c>
      <c r="D19" s="323" t="s">
        <v>292</v>
      </c>
      <c r="E19" s="323" t="s">
        <v>287</v>
      </c>
      <c r="F19" s="323" t="s">
        <v>286</v>
      </c>
    </row>
    <row r="20" spans="1:6" s="15" customFormat="1" ht="15" customHeight="1">
      <c r="A20" s="15" t="s">
        <v>280</v>
      </c>
      <c r="B20" s="172">
        <v>30208</v>
      </c>
      <c r="C20" s="172">
        <v>26168</v>
      </c>
      <c r="D20" s="322" t="s">
        <v>314</v>
      </c>
      <c r="E20" s="322" t="s">
        <v>313</v>
      </c>
      <c r="F20" s="322" t="s">
        <v>308</v>
      </c>
    </row>
    <row r="21" spans="1:6" s="15" customFormat="1" ht="15" customHeight="1">
      <c r="A21" s="15" t="s">
        <v>299</v>
      </c>
      <c r="B21" s="172">
        <v>7579</v>
      </c>
      <c r="C21" s="172">
        <v>4938</v>
      </c>
      <c r="D21" s="322" t="s">
        <v>320</v>
      </c>
      <c r="E21" s="322" t="s">
        <v>305</v>
      </c>
      <c r="F21" s="322" t="s">
        <v>309</v>
      </c>
    </row>
    <row r="22" spans="1:6" s="15" customFormat="1" ht="15" customHeight="1">
      <c r="A22" s="15" t="s">
        <v>300</v>
      </c>
      <c r="B22" s="172">
        <v>2362</v>
      </c>
      <c r="C22" s="172">
        <v>2131</v>
      </c>
      <c r="D22" s="322" t="s">
        <v>315</v>
      </c>
      <c r="E22" s="322" t="s">
        <v>306</v>
      </c>
      <c r="F22" s="322" t="s">
        <v>310</v>
      </c>
    </row>
    <row r="23" spans="1:6" s="15" customFormat="1" ht="15" customHeight="1">
      <c r="A23" s="15" t="s">
        <v>281</v>
      </c>
      <c r="B23" s="344">
        <f>'RES.&amp; BAL.'!E116/'RES.&amp; BAL.'!E98</f>
        <v>0.4121498883360856</v>
      </c>
      <c r="C23" s="344">
        <v>0.1453</v>
      </c>
      <c r="D23" s="322" t="s">
        <v>316</v>
      </c>
      <c r="E23" s="322" t="s">
        <v>304</v>
      </c>
      <c r="F23" s="322" t="s">
        <v>307</v>
      </c>
    </row>
    <row r="24" s="15" customFormat="1" ht="15" customHeight="1"/>
    <row r="25" s="15" customFormat="1" ht="15" customHeight="1"/>
    <row r="26" s="15" customFormat="1" ht="15" customHeight="1"/>
    <row r="27" s="375" customFormat="1" ht="15">
      <c r="A27" s="375" t="s">
        <v>24</v>
      </c>
    </row>
    <row r="28" s="373" customFormat="1" ht="15" customHeight="1"/>
    <row r="29" s="373" customFormat="1" ht="15" customHeight="1" hidden="1">
      <c r="A29" s="373" t="s">
        <v>25</v>
      </c>
    </row>
    <row r="30" s="373" customFormat="1" ht="15" customHeight="1">
      <c r="A30" s="373" t="s">
        <v>284</v>
      </c>
    </row>
    <row r="31" s="373" customFormat="1" ht="15" customHeight="1"/>
    <row r="32" spans="1:6" ht="15">
      <c r="A32" s="377" t="s">
        <v>270</v>
      </c>
      <c r="B32" s="377"/>
      <c r="C32" s="377"/>
      <c r="D32" s="22">
        <v>617413.86</v>
      </c>
      <c r="E32" s="22"/>
      <c r="F32" s="23"/>
    </row>
    <row r="33" spans="1:6" s="21" customFormat="1" ht="15">
      <c r="A33" s="378" t="s">
        <v>26</v>
      </c>
      <c r="B33" s="378"/>
      <c r="C33" s="378"/>
      <c r="D33" s="25">
        <f>'RES.&amp; BAL.'!E43</f>
        <v>2406660.950000003</v>
      </c>
      <c r="E33" s="25"/>
      <c r="F33" s="23"/>
    </row>
    <row r="34" spans="1:6" s="28" customFormat="1" ht="15">
      <c r="A34" s="379" t="s">
        <v>27</v>
      </c>
      <c r="B34" s="379"/>
      <c r="C34" s="379"/>
      <c r="D34" s="26">
        <f>SUM(D32:D33)</f>
        <v>3024074.810000003</v>
      </c>
      <c r="E34" s="26"/>
      <c r="F34" s="27"/>
    </row>
    <row r="35" spans="1:6" s="29" customFormat="1" ht="15">
      <c r="A35" s="377" t="s">
        <v>8</v>
      </c>
      <c r="B35" s="377"/>
      <c r="C35" s="377"/>
      <c r="F35" s="30"/>
    </row>
    <row r="36" spans="1:6" s="29" customFormat="1" ht="15">
      <c r="A36" s="377" t="s">
        <v>265</v>
      </c>
      <c r="B36" s="377"/>
      <c r="C36" s="377"/>
      <c r="F36" s="30"/>
    </row>
    <row r="37" spans="1:6" s="29" customFormat="1" ht="15">
      <c r="A37" s="377"/>
      <c r="B37" s="377"/>
      <c r="C37" s="377"/>
      <c r="F37" s="30"/>
    </row>
    <row r="38" spans="1:6" ht="15" hidden="1">
      <c r="A38" s="377" t="s">
        <v>28</v>
      </c>
      <c r="B38" s="377"/>
      <c r="C38" s="377"/>
      <c r="D38" s="31">
        <v>0</v>
      </c>
      <c r="E38" s="31"/>
      <c r="F38" s="23"/>
    </row>
    <row r="39" spans="1:6" s="21" customFormat="1" ht="15">
      <c r="A39" s="378" t="s">
        <v>266</v>
      </c>
      <c r="B39" s="378"/>
      <c r="C39" s="378"/>
      <c r="D39" s="32">
        <f>D34</f>
        <v>3024074.810000003</v>
      </c>
      <c r="E39" s="32"/>
      <c r="F39" s="23"/>
    </row>
    <row r="40" spans="1:6" s="35" customFormat="1" ht="15">
      <c r="A40" s="379" t="s">
        <v>27</v>
      </c>
      <c r="B40" s="379"/>
      <c r="C40" s="379"/>
      <c r="D40" s="33">
        <f>SUM(D38:D39)</f>
        <v>3024074.810000003</v>
      </c>
      <c r="E40" s="33"/>
      <c r="F40" s="34"/>
    </row>
    <row r="41" s="373" customFormat="1" ht="15" customHeight="1"/>
    <row r="42" s="15" customFormat="1" ht="15" customHeight="1" hidden="1">
      <c r="A42" s="15" t="s">
        <v>233</v>
      </c>
    </row>
    <row r="43" s="15" customFormat="1" ht="15" customHeight="1" hidden="1">
      <c r="A43" s="15" t="s">
        <v>234</v>
      </c>
    </row>
    <row r="44" s="15" customFormat="1" ht="15" customHeight="1"/>
    <row r="45" s="373" customFormat="1" ht="15" customHeight="1">
      <c r="A45" s="373" t="s">
        <v>348</v>
      </c>
    </row>
  </sheetData>
  <sheetProtection/>
  <mergeCells count="28">
    <mergeCell ref="A35:C35"/>
    <mergeCell ref="A36:C36"/>
    <mergeCell ref="A45:IV45"/>
    <mergeCell ref="A41:IV41"/>
    <mergeCell ref="A37:C37"/>
    <mergeCell ref="A38:C38"/>
    <mergeCell ref="A39:C39"/>
    <mergeCell ref="A40:C40"/>
    <mergeCell ref="A29:IV29"/>
    <mergeCell ref="A30:IV30"/>
    <mergeCell ref="A31:IV31"/>
    <mergeCell ref="A32:C32"/>
    <mergeCell ref="A33:C33"/>
    <mergeCell ref="A34:C34"/>
    <mergeCell ref="A7:IV7"/>
    <mergeCell ref="A8:IV8"/>
    <mergeCell ref="A27:IV27"/>
    <mergeCell ref="A28:IV28"/>
    <mergeCell ref="A9:IV9"/>
    <mergeCell ref="A10:IV10"/>
    <mergeCell ref="A12:IV12"/>
    <mergeCell ref="A13:IV13"/>
    <mergeCell ref="A1:IV1"/>
    <mergeCell ref="A2:IV2"/>
    <mergeCell ref="A3:IV3"/>
    <mergeCell ref="A4:E4"/>
    <mergeCell ref="A5:IV5"/>
    <mergeCell ref="A6:IV6"/>
  </mergeCells>
  <printOptions/>
  <pageMargins left="0.984251968503937" right="0.5905511811023623" top="0.984251968503937" bottom="0.984251968503937" header="0.5118110236220472" footer="0.31496062992125984"/>
  <pageSetup firstPageNumber="2" useFirstPageNumber="1" horizontalDpi="600" verticalDpi="600" orientation="portrait" paperSize="9" r:id="rId2"/>
  <headerFooter alignWithMargins="0">
    <oddFooter>&amp;R&amp;"Garamond,Normal"&amp;P</oddFooter>
  </headerFooter>
  <drawing r:id="rId1"/>
</worksheet>
</file>

<file path=xl/worksheets/sheet4.xml><?xml version="1.0" encoding="utf-8"?>
<worksheet xmlns="http://schemas.openxmlformats.org/spreadsheetml/2006/main" xmlns:r="http://schemas.openxmlformats.org/officeDocument/2006/relationships">
  <dimension ref="A1:IV150"/>
  <sheetViews>
    <sheetView showGridLines="0" zoomScalePageLayoutView="0" workbookViewId="0" topLeftCell="A105">
      <selection activeCell="E137" sqref="E137"/>
    </sheetView>
  </sheetViews>
  <sheetFormatPr defaultColWidth="0" defaultRowHeight="12.75"/>
  <cols>
    <col min="1" max="1" width="31.8515625" style="143" customWidth="1"/>
    <col min="2" max="2" width="8.00390625" style="143" customWidth="1"/>
    <col min="3" max="3" width="3.00390625" style="144" customWidth="1"/>
    <col min="4" max="4" width="7.28125" style="21" customWidth="1"/>
    <col min="5" max="5" width="14.421875" style="21" customWidth="1"/>
    <col min="6" max="6" width="7.421875" style="21" customWidth="1"/>
    <col min="7" max="7" width="12.7109375" style="21" customWidth="1"/>
    <col min="8" max="8" width="26.8515625" style="21" hidden="1" customWidth="1"/>
    <col min="9" max="9" width="8.28125" style="21" hidden="1" customWidth="1"/>
    <col min="10" max="10" width="12.7109375" style="21" hidden="1" customWidth="1"/>
    <col min="11" max="11" width="2.00390625" style="21" hidden="1" customWidth="1"/>
    <col min="12" max="16384" width="8.8515625" style="24" hidden="1" customWidth="1"/>
  </cols>
  <sheetData>
    <row r="1" spans="1:7" ht="15" customHeight="1">
      <c r="A1" s="17" t="str">
        <f>GRUNDINFO!$C$4</f>
        <v>Storvreta IK</v>
      </c>
      <c r="B1" s="29"/>
      <c r="C1" s="50"/>
      <c r="D1" s="29"/>
      <c r="E1" s="51"/>
      <c r="F1" s="52"/>
      <c r="G1" s="53"/>
    </row>
    <row r="2" spans="1:11" s="55" customFormat="1" ht="12.75">
      <c r="A2" s="17" t="str">
        <f>GRUNDINFO!$C$5</f>
        <v>817600-4110</v>
      </c>
      <c r="B2" s="29"/>
      <c r="C2" s="50"/>
      <c r="D2" s="29"/>
      <c r="E2" s="51"/>
      <c r="F2" s="54"/>
      <c r="G2" s="29"/>
      <c r="H2" s="30"/>
      <c r="I2" s="30"/>
      <c r="J2" s="30"/>
      <c r="K2" s="30"/>
    </row>
    <row r="3" spans="1:3" s="29" customFormat="1" ht="19.5" customHeight="1">
      <c r="A3" s="56" t="s">
        <v>8</v>
      </c>
      <c r="C3" s="50"/>
    </row>
    <row r="4" spans="1:11" s="55" customFormat="1" ht="15.75">
      <c r="A4" s="57"/>
      <c r="B4" s="58"/>
      <c r="C4" s="59"/>
      <c r="D4" s="58"/>
      <c r="E4" s="58"/>
      <c r="F4" s="58"/>
      <c r="G4" s="58"/>
      <c r="H4" s="30"/>
      <c r="I4" s="30"/>
      <c r="J4" s="30"/>
      <c r="K4" s="30"/>
    </row>
    <row r="5" spans="1:11" s="69" customFormat="1" ht="18">
      <c r="A5" s="60" t="s">
        <v>158</v>
      </c>
      <c r="B5" s="61"/>
      <c r="C5" s="62"/>
      <c r="D5" s="63"/>
      <c r="E5" s="64" t="str">
        <f>CONCATENATE(GRUNDINFO!C7,"-",GRUNDINFO!E7,"-",GRUNDINFO!G7)</f>
        <v>2021-01-01</v>
      </c>
      <c r="F5" s="65"/>
      <c r="G5" s="66" t="str">
        <f>CONCATENATE(GRUNDINFO!C9,"-",GRUNDINFO!E9,"-",GRUNDINFO!G9,"-")</f>
        <v>2014-01-01-</v>
      </c>
      <c r="H5" s="67"/>
      <c r="I5" s="65"/>
      <c r="J5" s="68" t="s">
        <v>30</v>
      </c>
      <c r="K5" s="65"/>
    </row>
    <row r="6" spans="1:11" s="79" customFormat="1" ht="18.75" customHeight="1">
      <c r="A6" s="70" t="s">
        <v>31</v>
      </c>
      <c r="B6" s="71"/>
      <c r="C6" s="72" t="s">
        <v>29</v>
      </c>
      <c r="D6" s="71"/>
      <c r="E6" s="73" t="str">
        <f>CONCATENATE(GRUNDINFO!C6,"-",GRUNDINFO!E6,"-",GRUNDINFO!G6)</f>
        <v>2021-12-31</v>
      </c>
      <c r="F6" s="74"/>
      <c r="G6" s="75" t="str">
        <f>CONCATENATE(GRUNDINFO!C8,"-",GRUNDINFO!E8,"-",GRUNDINFO!G8,)</f>
        <v>2014-12-31</v>
      </c>
      <c r="H6" s="76"/>
      <c r="I6" s="74"/>
      <c r="J6" s="77" t="s">
        <v>32</v>
      </c>
      <c r="K6" s="78"/>
    </row>
    <row r="7" spans="1:11" ht="15.75">
      <c r="A7" s="23" t="str">
        <f>CONCATENATE("(Belopp i ",GRUNDINFO!C10,")")</f>
        <v>(Belopp i kronor)</v>
      </c>
      <c r="B7" s="23"/>
      <c r="C7" s="80"/>
      <c r="D7" s="23"/>
      <c r="E7" s="81" t="s">
        <v>8</v>
      </c>
      <c r="F7" s="82"/>
      <c r="G7" s="81"/>
      <c r="H7" s="76"/>
      <c r="I7" s="83"/>
      <c r="J7" s="84"/>
      <c r="K7" s="85"/>
    </row>
    <row r="8" spans="1:11" ht="16.5" customHeight="1">
      <c r="A8" s="67"/>
      <c r="B8" s="86" t="s">
        <v>8</v>
      </c>
      <c r="C8" s="80"/>
      <c r="D8" s="23"/>
      <c r="E8" s="25" t="s">
        <v>8</v>
      </c>
      <c r="F8" s="25"/>
      <c r="G8" s="25" t="s">
        <v>8</v>
      </c>
      <c r="H8" s="85"/>
      <c r="I8" s="85"/>
      <c r="J8" s="85"/>
      <c r="K8" s="85"/>
    </row>
    <row r="9" spans="1:11" ht="15.75">
      <c r="A9" s="86" t="s">
        <v>33</v>
      </c>
      <c r="B9" s="86"/>
      <c r="C9" s="80"/>
      <c r="D9" s="86"/>
      <c r="E9" s="140">
        <v>30208588.6</v>
      </c>
      <c r="F9" s="25"/>
      <c r="G9" s="140">
        <v>26168958</v>
      </c>
      <c r="H9" s="25"/>
      <c r="I9" s="25"/>
      <c r="J9" s="25">
        <v>0</v>
      </c>
      <c r="K9" s="85"/>
    </row>
    <row r="10" spans="1:11" ht="15" hidden="1">
      <c r="A10" s="86" t="s">
        <v>34</v>
      </c>
      <c r="B10" s="86"/>
      <c r="C10" s="80"/>
      <c r="D10" s="86"/>
      <c r="E10" s="25"/>
      <c r="F10" s="25"/>
      <c r="G10" s="25"/>
      <c r="H10" s="25"/>
      <c r="I10" s="25"/>
      <c r="J10" s="25"/>
      <c r="K10" s="85"/>
    </row>
    <row r="11" spans="1:11" ht="15" hidden="1">
      <c r="A11" s="87" t="s">
        <v>159</v>
      </c>
      <c r="B11" s="86"/>
      <c r="C11" s="80"/>
      <c r="D11" s="86"/>
      <c r="E11" s="25"/>
      <c r="F11" s="25"/>
      <c r="G11" s="25"/>
      <c r="H11" s="25"/>
      <c r="I11" s="25"/>
      <c r="J11" s="25"/>
      <c r="K11" s="85"/>
    </row>
    <row r="12" spans="1:11" ht="15" hidden="1">
      <c r="A12" s="87" t="s">
        <v>35</v>
      </c>
      <c r="B12" s="86"/>
      <c r="C12" s="80"/>
      <c r="D12" s="86"/>
      <c r="E12" s="25">
        <v>0</v>
      </c>
      <c r="F12" s="25"/>
      <c r="G12" s="25">
        <v>0</v>
      </c>
      <c r="H12" s="25"/>
      <c r="I12" s="25"/>
      <c r="J12" s="25"/>
      <c r="K12" s="85"/>
    </row>
    <row r="13" spans="1:11" s="21" customFormat="1" ht="15" hidden="1">
      <c r="A13" s="86" t="s">
        <v>36</v>
      </c>
      <c r="B13" s="86"/>
      <c r="C13" s="80"/>
      <c r="D13" s="23"/>
      <c r="E13" s="25">
        <v>0</v>
      </c>
      <c r="F13" s="25"/>
      <c r="G13" s="25">
        <v>0</v>
      </c>
      <c r="H13" s="25"/>
      <c r="I13" s="25"/>
      <c r="J13" s="25">
        <v>0</v>
      </c>
      <c r="K13" s="85"/>
    </row>
    <row r="14" spans="1:11" s="69" customFormat="1" ht="15.75">
      <c r="A14" s="88" t="s">
        <v>37</v>
      </c>
      <c r="B14" s="88"/>
      <c r="C14" s="89"/>
      <c r="D14" s="27"/>
      <c r="E14" s="26">
        <f>SUM(E9:E13)</f>
        <v>30208588.6</v>
      </c>
      <c r="F14" s="26"/>
      <c r="G14" s="26">
        <f>SUM(G9:G13)</f>
        <v>26168958</v>
      </c>
      <c r="H14" s="26"/>
      <c r="I14" s="26"/>
      <c r="J14" s="26">
        <v>0</v>
      </c>
      <c r="K14" s="90"/>
    </row>
    <row r="15" spans="1:11" ht="15.75">
      <c r="A15" s="86"/>
      <c r="B15" s="91"/>
      <c r="C15" s="80"/>
      <c r="D15" s="23"/>
      <c r="E15" s="25"/>
      <c r="F15" s="25"/>
      <c r="G15" s="25"/>
      <c r="H15" s="25"/>
      <c r="I15" s="25"/>
      <c r="J15" s="85"/>
      <c r="K15" s="85"/>
    </row>
    <row r="16" spans="1:11" ht="15.75">
      <c r="A16" s="92" t="s">
        <v>38</v>
      </c>
      <c r="B16" s="86"/>
      <c r="C16" s="80"/>
      <c r="D16" s="23"/>
      <c r="E16" s="25"/>
      <c r="F16" s="25"/>
      <c r="G16" s="25"/>
      <c r="H16" s="85"/>
      <c r="I16" s="85"/>
      <c r="J16" s="85"/>
      <c r="K16" s="85"/>
    </row>
    <row r="17" spans="1:11" ht="15" hidden="1">
      <c r="A17" s="87" t="s">
        <v>39</v>
      </c>
      <c r="B17" s="86"/>
      <c r="C17" s="80"/>
      <c r="D17" s="23"/>
      <c r="E17" s="25">
        <v>0</v>
      </c>
      <c r="F17" s="25"/>
      <c r="G17" s="25">
        <v>0</v>
      </c>
      <c r="H17" s="85"/>
      <c r="I17" s="85"/>
      <c r="J17" s="85"/>
      <c r="K17" s="85"/>
    </row>
    <row r="18" spans="1:11" ht="15.75">
      <c r="A18" s="87" t="s">
        <v>258</v>
      </c>
      <c r="B18" s="86"/>
      <c r="C18" s="80"/>
      <c r="D18" s="23"/>
      <c r="E18" s="25">
        <v>-27638118.74</v>
      </c>
      <c r="F18" s="25"/>
      <c r="G18" s="25">
        <v>-23865613.4</v>
      </c>
      <c r="H18" s="25"/>
      <c r="I18" s="25"/>
      <c r="J18" s="25">
        <v>0</v>
      </c>
      <c r="K18" s="85"/>
    </row>
    <row r="19" spans="1:11" ht="15.75">
      <c r="A19" s="87" t="s">
        <v>40</v>
      </c>
      <c r="B19" s="86"/>
      <c r="C19" s="80" t="s">
        <v>260</v>
      </c>
      <c r="D19" s="23"/>
      <c r="E19" s="25">
        <v>-222070.72</v>
      </c>
      <c r="F19" s="25"/>
      <c r="G19" s="25">
        <v>-2284193.5</v>
      </c>
      <c r="H19" s="25"/>
      <c r="I19" s="25"/>
      <c r="J19" s="25">
        <v>0</v>
      </c>
      <c r="K19" s="85"/>
    </row>
    <row r="20" spans="1:11" ht="15.75">
      <c r="A20" s="87" t="s">
        <v>41</v>
      </c>
      <c r="B20" s="86"/>
      <c r="C20" s="80"/>
      <c r="D20" s="23"/>
      <c r="E20" s="25">
        <v>14212</v>
      </c>
      <c r="F20" s="25"/>
      <c r="G20" s="25">
        <v>0</v>
      </c>
      <c r="H20" s="25"/>
      <c r="I20" s="25"/>
      <c r="J20" s="25">
        <v>0</v>
      </c>
      <c r="K20" s="85"/>
    </row>
    <row r="21" spans="1:11" ht="15" hidden="1">
      <c r="A21" s="87" t="s">
        <v>42</v>
      </c>
      <c r="B21" s="93"/>
      <c r="C21" s="80"/>
      <c r="D21" s="23"/>
      <c r="E21" s="25"/>
      <c r="F21" s="25"/>
      <c r="G21" s="25">
        <v>0</v>
      </c>
      <c r="H21" s="25"/>
      <c r="I21" s="25"/>
      <c r="J21" s="25">
        <v>0</v>
      </c>
      <c r="K21" s="85"/>
    </row>
    <row r="22" spans="1:11" ht="15" hidden="1">
      <c r="A22" s="87" t="s">
        <v>43</v>
      </c>
      <c r="B22" s="93"/>
      <c r="C22" s="80"/>
      <c r="D22" s="23"/>
      <c r="E22" s="25">
        <v>0</v>
      </c>
      <c r="F22" s="25"/>
      <c r="G22" s="25">
        <v>0</v>
      </c>
      <c r="H22" s="25"/>
      <c r="I22" s="25"/>
      <c r="J22" s="25"/>
      <c r="K22" s="85"/>
    </row>
    <row r="23" spans="1:11" ht="15" hidden="1">
      <c r="A23" s="87" t="s">
        <v>44</v>
      </c>
      <c r="B23" s="93"/>
      <c r="C23" s="80">
        <v>4</v>
      </c>
      <c r="D23" s="23"/>
      <c r="E23" s="25">
        <v>0</v>
      </c>
      <c r="F23" s="25"/>
      <c r="G23" s="25">
        <v>0</v>
      </c>
      <c r="H23" s="25"/>
      <c r="I23" s="25"/>
      <c r="J23" s="25"/>
      <c r="K23" s="85"/>
    </row>
    <row r="24" spans="1:11" s="21" customFormat="1" ht="15" hidden="1">
      <c r="A24" s="87" t="s">
        <v>45</v>
      </c>
      <c r="B24" s="93"/>
      <c r="C24" s="80"/>
      <c r="D24" s="23"/>
      <c r="E24" s="81">
        <v>0</v>
      </c>
      <c r="F24" s="25"/>
      <c r="G24" s="81">
        <v>0</v>
      </c>
      <c r="H24" s="81"/>
      <c r="I24" s="25"/>
      <c r="J24" s="81">
        <v>0</v>
      </c>
      <c r="K24" s="85"/>
    </row>
    <row r="25" spans="1:11" s="69" customFormat="1" ht="15.75">
      <c r="A25" s="88" t="s">
        <v>46</v>
      </c>
      <c r="B25" s="88"/>
      <c r="C25" s="89"/>
      <c r="D25" s="63"/>
      <c r="E25" s="26">
        <f>SUM(E14:E21)</f>
        <v>2362611.140000003</v>
      </c>
      <c r="F25" s="26"/>
      <c r="G25" s="26">
        <f>SUM(G14:G24)</f>
        <v>19151.10000000149</v>
      </c>
      <c r="H25" s="26"/>
      <c r="I25" s="26"/>
      <c r="J25" s="26">
        <v>0</v>
      </c>
      <c r="K25" s="90"/>
    </row>
    <row r="26" spans="1:11" ht="15.75" customHeight="1">
      <c r="A26" s="86"/>
      <c r="B26" s="86"/>
      <c r="C26" s="80"/>
      <c r="D26" s="23"/>
      <c r="E26" s="25"/>
      <c r="F26" s="25"/>
      <c r="G26" s="25"/>
      <c r="H26" s="85"/>
      <c r="I26" s="85"/>
      <c r="J26" s="85"/>
      <c r="K26" s="85"/>
    </row>
    <row r="27" spans="1:11" ht="15" hidden="1">
      <c r="A27" s="92" t="s">
        <v>47</v>
      </c>
      <c r="B27" s="86"/>
      <c r="C27" s="80"/>
      <c r="D27" s="23"/>
      <c r="E27" s="25"/>
      <c r="F27" s="25"/>
      <c r="G27" s="25"/>
      <c r="H27" s="25"/>
      <c r="I27" s="25"/>
      <c r="J27" s="25"/>
      <c r="K27" s="85"/>
    </row>
    <row r="28" spans="1:256" ht="15" hidden="1">
      <c r="A28" s="87" t="s">
        <v>246</v>
      </c>
      <c r="B28" s="86"/>
      <c r="C28" s="80" t="s">
        <v>247</v>
      </c>
      <c r="D28" s="23"/>
      <c r="E28" s="25">
        <v>0</v>
      </c>
      <c r="F28" s="25"/>
      <c r="G28" s="25">
        <v>0</v>
      </c>
      <c r="H28" s="25"/>
      <c r="I28" s="25"/>
      <c r="J28" s="25"/>
      <c r="K28" s="85"/>
      <c r="IV28" s="95">
        <f>SUM(E28:IU28)</f>
        <v>0</v>
      </c>
    </row>
    <row r="29" spans="1:256" ht="15" hidden="1">
      <c r="A29" s="87" t="s">
        <v>48</v>
      </c>
      <c r="B29" s="86"/>
      <c r="C29" s="80" t="s">
        <v>248</v>
      </c>
      <c r="D29" s="23"/>
      <c r="E29" s="25">
        <v>0</v>
      </c>
      <c r="F29" s="25"/>
      <c r="G29" s="25">
        <v>0</v>
      </c>
      <c r="H29" s="25"/>
      <c r="I29" s="25"/>
      <c r="J29" s="25"/>
      <c r="K29" s="85"/>
      <c r="IV29" s="95">
        <f>SUM(E29:IU29)</f>
        <v>0</v>
      </c>
    </row>
    <row r="30" spans="1:256" ht="15" hidden="1">
      <c r="A30" s="87" t="s">
        <v>49</v>
      </c>
      <c r="B30" s="86"/>
      <c r="C30" s="80"/>
      <c r="D30" s="23"/>
      <c r="E30" s="25">
        <f>SUM(E28:E29)</f>
        <v>0</v>
      </c>
      <c r="F30" s="25"/>
      <c r="G30" s="25">
        <f>SUM(G28:G29)</f>
        <v>0</v>
      </c>
      <c r="H30" s="25"/>
      <c r="I30" s="25"/>
      <c r="J30" s="25"/>
      <c r="K30" s="85"/>
      <c r="IV30" s="95">
        <f>SUM(E30:IU30)</f>
        <v>0</v>
      </c>
    </row>
    <row r="31" spans="1:11" ht="15" hidden="1">
      <c r="A31" s="94" t="s">
        <v>50</v>
      </c>
      <c r="B31" s="86"/>
      <c r="C31" s="80" t="s">
        <v>249</v>
      </c>
      <c r="D31" s="23"/>
      <c r="E31" s="25">
        <v>0</v>
      </c>
      <c r="F31" s="25"/>
      <c r="G31" s="25">
        <v>0</v>
      </c>
      <c r="H31" s="25"/>
      <c r="I31" s="25"/>
      <c r="J31" s="25"/>
      <c r="K31" s="85"/>
    </row>
    <row r="32" spans="1:11" ht="15.75">
      <c r="A32" s="87" t="s">
        <v>51</v>
      </c>
      <c r="B32" s="86"/>
      <c r="C32" s="80"/>
      <c r="D32" s="32"/>
      <c r="E32" s="25">
        <f>36559.36+1611+6244.45</f>
        <v>44414.81</v>
      </c>
      <c r="F32" s="25"/>
      <c r="G32" s="25">
        <v>12604</v>
      </c>
      <c r="H32" s="25"/>
      <c r="I32" s="25"/>
      <c r="J32" s="25">
        <v>0</v>
      </c>
      <c r="K32" s="85"/>
    </row>
    <row r="33" spans="1:11" s="21" customFormat="1" ht="15.75">
      <c r="A33" s="87" t="s">
        <v>52</v>
      </c>
      <c r="B33" s="86"/>
      <c r="C33" s="80"/>
      <c r="D33" s="23"/>
      <c r="E33" s="25">
        <f>-287-78</f>
        <v>-365</v>
      </c>
      <c r="F33" s="25"/>
      <c r="G33" s="25">
        <v>-1117</v>
      </c>
      <c r="H33" s="25"/>
      <c r="I33" s="25"/>
      <c r="J33" s="25">
        <v>0</v>
      </c>
      <c r="K33" s="85"/>
    </row>
    <row r="34" spans="1:11" s="69" customFormat="1" ht="15.75">
      <c r="A34" s="88" t="s">
        <v>53</v>
      </c>
      <c r="B34" s="88"/>
      <c r="C34" s="89"/>
      <c r="D34" s="63"/>
      <c r="E34" s="26">
        <f>SUM(E25:E33)</f>
        <v>2406660.950000003</v>
      </c>
      <c r="F34" s="26"/>
      <c r="G34" s="26">
        <f>SUM(G25:G33)</f>
        <v>30638.10000000149</v>
      </c>
      <c r="H34" s="26"/>
      <c r="I34" s="26"/>
      <c r="J34" s="26">
        <v>0</v>
      </c>
      <c r="K34" s="90"/>
    </row>
    <row r="35" spans="1:11" ht="15" customHeight="1">
      <c r="A35" s="86"/>
      <c r="B35" s="86"/>
      <c r="C35" s="80"/>
      <c r="D35" s="23"/>
      <c r="E35" s="25"/>
      <c r="F35" s="25"/>
      <c r="G35" s="25"/>
      <c r="H35" s="85"/>
      <c r="I35" s="85"/>
      <c r="J35" s="85"/>
      <c r="K35" s="85"/>
    </row>
    <row r="36" spans="1:11" ht="15.75">
      <c r="A36" s="334" t="s">
        <v>54</v>
      </c>
      <c r="B36" s="86"/>
      <c r="C36" s="80"/>
      <c r="D36" s="23"/>
      <c r="E36" s="25"/>
      <c r="F36" s="25"/>
      <c r="G36" s="25"/>
      <c r="H36" s="25"/>
      <c r="I36" s="25"/>
      <c r="J36" s="25"/>
      <c r="K36" s="85"/>
    </row>
    <row r="37" spans="1:11" ht="15" hidden="1">
      <c r="A37" s="87" t="s">
        <v>55</v>
      </c>
      <c r="B37" s="86"/>
      <c r="C37" s="80"/>
      <c r="D37" s="23"/>
      <c r="E37" s="95"/>
      <c r="F37" s="95"/>
      <c r="G37" s="95"/>
      <c r="H37" s="25"/>
      <c r="I37" s="25"/>
      <c r="J37" s="25"/>
      <c r="K37" s="85"/>
    </row>
    <row r="38" spans="1:11" ht="15" hidden="1">
      <c r="A38" s="94" t="s">
        <v>56</v>
      </c>
      <c r="B38" s="86"/>
      <c r="C38" s="80"/>
      <c r="D38" s="23"/>
      <c r="E38" s="25">
        <v>0</v>
      </c>
      <c r="F38" s="25"/>
      <c r="G38" s="25">
        <v>0</v>
      </c>
      <c r="H38" s="25"/>
      <c r="I38" s="25"/>
      <c r="J38" s="25"/>
      <c r="K38" s="85"/>
    </row>
    <row r="39" spans="1:11" s="21" customFormat="1" ht="15">
      <c r="A39" s="87" t="s">
        <v>116</v>
      </c>
      <c r="B39" s="86"/>
      <c r="C39" s="80"/>
      <c r="D39" s="23"/>
      <c r="E39" s="81">
        <v>0</v>
      </c>
      <c r="F39" s="81"/>
      <c r="G39" s="81">
        <v>0</v>
      </c>
      <c r="H39" s="81"/>
      <c r="I39" s="81"/>
      <c r="J39" s="81">
        <v>0</v>
      </c>
      <c r="K39" s="85"/>
    </row>
    <row r="40" spans="1:11" s="69" customFormat="1" ht="15">
      <c r="A40" s="88" t="s">
        <v>57</v>
      </c>
      <c r="B40" s="96"/>
      <c r="C40" s="89"/>
      <c r="D40" s="63"/>
      <c r="E40" s="26">
        <f>SUM(E34:E39)</f>
        <v>2406660.950000003</v>
      </c>
      <c r="F40" s="26"/>
      <c r="G40" s="26">
        <f>SUM(G34:G39)</f>
        <v>30638.10000000149</v>
      </c>
      <c r="H40" s="26"/>
      <c r="I40" s="26"/>
      <c r="J40" s="26">
        <v>0</v>
      </c>
      <c r="K40" s="90"/>
    </row>
    <row r="41" spans="1:11" ht="15">
      <c r="A41" s="86"/>
      <c r="B41" s="86"/>
      <c r="C41" s="80"/>
      <c r="D41" s="23"/>
      <c r="E41" s="25"/>
      <c r="F41" s="25"/>
      <c r="G41" s="25"/>
      <c r="H41" s="85"/>
      <c r="I41" s="85"/>
      <c r="J41" s="85"/>
      <c r="K41" s="85"/>
    </row>
    <row r="42" spans="1:11" s="21" customFormat="1" ht="15">
      <c r="A42" s="86" t="s">
        <v>58</v>
      </c>
      <c r="B42" s="86"/>
      <c r="C42" s="80"/>
      <c r="D42" s="23"/>
      <c r="E42" s="25"/>
      <c r="F42" s="97"/>
      <c r="G42" s="25">
        <v>-7010</v>
      </c>
      <c r="H42" s="25"/>
      <c r="I42" s="97"/>
      <c r="J42" s="25">
        <v>0</v>
      </c>
      <c r="K42" s="85"/>
    </row>
    <row r="43" spans="1:11" s="69" customFormat="1" ht="18">
      <c r="A43" s="98" t="s">
        <v>59</v>
      </c>
      <c r="B43" s="99"/>
      <c r="C43" s="89"/>
      <c r="E43" s="26">
        <f>SUM(E40:E42)</f>
        <v>2406660.950000003</v>
      </c>
      <c r="F43" s="26"/>
      <c r="G43" s="26">
        <f>SUM(G40:G42)</f>
        <v>23628.10000000149</v>
      </c>
      <c r="H43" s="26"/>
      <c r="I43" s="26"/>
      <c r="J43" s="26">
        <v>0</v>
      </c>
      <c r="K43" s="90"/>
    </row>
    <row r="44" spans="1:11" ht="15">
      <c r="A44" s="100"/>
      <c r="B44" s="86"/>
      <c r="C44" s="80"/>
      <c r="D44" s="101"/>
      <c r="E44" s="102" t="s">
        <v>8</v>
      </c>
      <c r="F44" s="102"/>
      <c r="G44" s="102"/>
      <c r="H44" s="102"/>
      <c r="I44" s="102"/>
      <c r="J44" s="102"/>
      <c r="K44" s="85"/>
    </row>
    <row r="45" spans="1:11" ht="18.75" customHeight="1">
      <c r="A45" s="103"/>
      <c r="B45" s="96"/>
      <c r="C45" s="89"/>
      <c r="D45" s="27"/>
      <c r="E45" s="64" t="str">
        <f>CONCATENATE(GRUNDINFO!C7,"-",GRUNDINFO!E7,"-",GRUNDINFO!G7)</f>
        <v>2021-01-01</v>
      </c>
      <c r="F45" s="26"/>
      <c r="G45" s="66" t="str">
        <f>CONCATENATE(GRUNDINFO!C9,"-",GRUNDINFO!E9,"-",GRUNDINFO!G9)</f>
        <v>2014-01-01</v>
      </c>
      <c r="H45" s="102"/>
      <c r="I45" s="102"/>
      <c r="J45" s="102"/>
      <c r="K45" s="85"/>
    </row>
    <row r="46" spans="1:11" s="21" customFormat="1" ht="18.75" customHeight="1">
      <c r="A46" s="104" t="s">
        <v>160</v>
      </c>
      <c r="B46" s="105"/>
      <c r="C46" s="72" t="s">
        <v>29</v>
      </c>
      <c r="D46" s="71"/>
      <c r="E46" s="73" t="str">
        <f>CONCATENATE(GRUNDINFO!C6,"-",GRUNDINFO!E6,"-",GRUNDINFO!G6)</f>
        <v>2021-12-31</v>
      </c>
      <c r="F46" s="106"/>
      <c r="G46" s="75" t="str">
        <f>CONCATENATE(GRUNDINFO!C8,"-",GRUNDINFO!E8,"-",GRUNDINFO!G8)</f>
        <v>2014-12-31</v>
      </c>
      <c r="H46" s="76"/>
      <c r="I46" s="76"/>
      <c r="J46" s="76" t="s">
        <v>32</v>
      </c>
      <c r="K46" s="85"/>
    </row>
    <row r="47" spans="1:11" ht="15">
      <c r="A47" s="107" t="str">
        <f>CONCATENATE("(Belopp i ",GRUNDINFO!C10,")")</f>
        <v>(Belopp i kronor)</v>
      </c>
      <c r="B47" s="108"/>
      <c r="C47" s="109"/>
      <c r="D47" s="107"/>
      <c r="E47" s="81"/>
      <c r="F47" s="110"/>
      <c r="G47" s="81"/>
      <c r="H47" s="76"/>
      <c r="I47" s="111"/>
      <c r="J47" s="111"/>
      <c r="K47" s="85"/>
    </row>
    <row r="48" spans="1:11" ht="15">
      <c r="A48" s="107"/>
      <c r="B48" s="107"/>
      <c r="C48" s="112"/>
      <c r="D48" s="107"/>
      <c r="E48" s="22"/>
      <c r="F48" s="22"/>
      <c r="G48" s="22"/>
      <c r="H48" s="85"/>
      <c r="I48" s="113"/>
      <c r="J48" s="113"/>
      <c r="K48" s="85"/>
    </row>
    <row r="49" spans="1:11" ht="18.75" customHeight="1">
      <c r="A49" s="114" t="s">
        <v>161</v>
      </c>
      <c r="B49" s="107"/>
      <c r="C49" s="112"/>
      <c r="D49" s="107"/>
      <c r="E49" s="22"/>
      <c r="F49" s="22"/>
      <c r="G49" s="22"/>
      <c r="H49" s="85"/>
      <c r="I49" s="113"/>
      <c r="J49" s="113"/>
      <c r="K49" s="85"/>
    </row>
    <row r="50" spans="1:11" ht="15" hidden="1">
      <c r="A50" s="107"/>
      <c r="B50" s="107"/>
      <c r="C50" s="112"/>
      <c r="D50" s="107"/>
      <c r="E50" s="22"/>
      <c r="F50" s="22"/>
      <c r="G50" s="22"/>
      <c r="H50" s="85"/>
      <c r="I50" s="113"/>
      <c r="J50" s="113"/>
      <c r="K50" s="85"/>
    </row>
    <row r="51" spans="1:11" ht="18" hidden="1">
      <c r="A51" s="114" t="s">
        <v>60</v>
      </c>
      <c r="B51" s="107"/>
      <c r="C51" s="112"/>
      <c r="D51" s="107"/>
      <c r="E51" s="22"/>
      <c r="F51" s="22"/>
      <c r="G51" s="22"/>
      <c r="H51" s="85"/>
      <c r="I51" s="113"/>
      <c r="J51" s="113"/>
      <c r="K51" s="85"/>
    </row>
    <row r="52" spans="1:11" ht="7.5" customHeight="1" hidden="1">
      <c r="A52" s="115"/>
      <c r="B52" s="107"/>
      <c r="C52" s="112"/>
      <c r="D52" s="107"/>
      <c r="E52" s="22"/>
      <c r="F52" s="22"/>
      <c r="G52" s="22"/>
      <c r="H52" s="85"/>
      <c r="I52" s="113"/>
      <c r="J52" s="113"/>
      <c r="K52" s="85"/>
    </row>
    <row r="53" spans="1:11" ht="15" hidden="1">
      <c r="A53" s="116" t="s">
        <v>61</v>
      </c>
      <c r="B53" s="107"/>
      <c r="C53" s="112"/>
      <c r="D53" s="107"/>
      <c r="E53" s="22" t="s">
        <v>8</v>
      </c>
      <c r="F53" s="22"/>
      <c r="G53" s="22" t="s">
        <v>8</v>
      </c>
      <c r="H53" s="85"/>
      <c r="I53" s="113"/>
      <c r="J53" s="113"/>
      <c r="K53" s="85"/>
    </row>
    <row r="54" spans="1:11" ht="15" hidden="1">
      <c r="A54" s="107" t="s">
        <v>259</v>
      </c>
      <c r="B54" s="107"/>
      <c r="C54" s="112"/>
      <c r="D54" s="107"/>
      <c r="E54" s="22">
        <v>0</v>
      </c>
      <c r="F54" s="22"/>
      <c r="G54" s="22">
        <v>0</v>
      </c>
      <c r="H54" s="85"/>
      <c r="I54" s="113"/>
      <c r="J54" s="113"/>
      <c r="K54" s="85"/>
    </row>
    <row r="55" spans="1:11" s="21" customFormat="1" ht="15" hidden="1">
      <c r="A55" s="117" t="s">
        <v>267</v>
      </c>
      <c r="B55" s="23"/>
      <c r="C55" s="80"/>
      <c r="D55" s="23"/>
      <c r="E55" s="25"/>
      <c r="F55" s="25"/>
      <c r="G55" s="25">
        <v>0</v>
      </c>
      <c r="H55" s="85"/>
      <c r="I55" s="85"/>
      <c r="J55" s="85"/>
      <c r="K55" s="85"/>
    </row>
    <row r="56" spans="1:11" s="28" customFormat="1" ht="15" hidden="1">
      <c r="A56" s="27"/>
      <c r="B56" s="27"/>
      <c r="C56" s="118"/>
      <c r="D56" s="27"/>
      <c r="E56" s="26">
        <f>SUM(E54:E55)</f>
        <v>0</v>
      </c>
      <c r="F56" s="26"/>
      <c r="G56" s="26">
        <f>SUM(G54:G55)</f>
        <v>0</v>
      </c>
      <c r="H56" s="119"/>
      <c r="I56" s="119"/>
      <c r="J56" s="119"/>
      <c r="K56" s="119"/>
    </row>
    <row r="57" spans="1:11" ht="15" hidden="1">
      <c r="A57" s="116" t="s">
        <v>62</v>
      </c>
      <c r="B57" s="107"/>
      <c r="C57" s="112"/>
      <c r="D57" s="107"/>
      <c r="E57" s="25" t="s">
        <v>8</v>
      </c>
      <c r="F57" s="25"/>
      <c r="G57" s="25"/>
      <c r="H57" s="85"/>
      <c r="I57" s="113"/>
      <c r="J57" s="113"/>
      <c r="K57" s="85"/>
    </row>
    <row r="58" spans="1:11" ht="15" hidden="1">
      <c r="A58" s="120" t="s">
        <v>63</v>
      </c>
      <c r="B58" s="107"/>
      <c r="C58" s="112"/>
      <c r="D58" s="107"/>
      <c r="E58" s="25"/>
      <c r="F58" s="25"/>
      <c r="G58" s="25"/>
      <c r="H58" s="25"/>
      <c r="I58" s="22"/>
      <c r="J58" s="22"/>
      <c r="K58" s="85"/>
    </row>
    <row r="59" spans="1:11" ht="15" hidden="1">
      <c r="A59" s="120" t="s">
        <v>64</v>
      </c>
      <c r="B59" s="107"/>
      <c r="C59" s="112"/>
      <c r="D59" s="107"/>
      <c r="E59" s="25"/>
      <c r="F59" s="25"/>
      <c r="G59" s="25">
        <v>0</v>
      </c>
      <c r="H59" s="25"/>
      <c r="I59" s="22"/>
      <c r="J59" s="22">
        <v>0</v>
      </c>
      <c r="K59" s="85"/>
    </row>
    <row r="60" spans="1:11" s="21" customFormat="1" ht="15" hidden="1">
      <c r="A60" s="117" t="s">
        <v>65</v>
      </c>
      <c r="B60" s="23"/>
      <c r="C60" s="112" t="s">
        <v>250</v>
      </c>
      <c r="D60" s="23"/>
      <c r="E60" s="25">
        <v>0</v>
      </c>
      <c r="F60" s="25"/>
      <c r="G60" s="25">
        <v>0</v>
      </c>
      <c r="H60" s="25"/>
      <c r="I60" s="25"/>
      <c r="J60" s="25"/>
      <c r="K60" s="85"/>
    </row>
    <row r="61" spans="1:11" s="28" customFormat="1" ht="15" hidden="1">
      <c r="A61" s="27" t="s">
        <v>8</v>
      </c>
      <c r="B61" s="27"/>
      <c r="C61" s="118"/>
      <c r="D61" s="27"/>
      <c r="E61" s="26">
        <f>SUM(E58:E60)</f>
        <v>0</v>
      </c>
      <c r="F61" s="26"/>
      <c r="G61" s="26">
        <f>SUM(G58:G60)</f>
        <v>0</v>
      </c>
      <c r="H61" s="26"/>
      <c r="I61" s="26"/>
      <c r="J61" s="26"/>
      <c r="K61" s="119"/>
    </row>
    <row r="62" spans="8:11" s="127" customFormat="1" ht="15" hidden="1">
      <c r="H62" s="102"/>
      <c r="I62" s="102"/>
      <c r="J62" s="102"/>
      <c r="K62" s="124"/>
    </row>
    <row r="63" spans="1:11" s="127" customFormat="1" ht="15" hidden="1">
      <c r="A63" s="116" t="s">
        <v>276</v>
      </c>
      <c r="B63" s="101"/>
      <c r="C63" s="126"/>
      <c r="D63" s="101"/>
      <c r="E63" s="102">
        <f>+E56+E61</f>
        <v>0</v>
      </c>
      <c r="F63" s="102"/>
      <c r="G63" s="102">
        <f>+G56+G61</f>
        <v>0</v>
      </c>
      <c r="H63" s="102"/>
      <c r="I63" s="102"/>
      <c r="J63" s="102"/>
      <c r="K63" s="124"/>
    </row>
    <row r="64" spans="1:11" s="127" customFormat="1" ht="15">
      <c r="A64" s="101"/>
      <c r="B64" s="101"/>
      <c r="C64" s="126"/>
      <c r="D64" s="101"/>
      <c r="E64" s="102"/>
      <c r="F64" s="102"/>
      <c r="G64" s="102"/>
      <c r="H64" s="102"/>
      <c r="I64" s="102"/>
      <c r="J64" s="102"/>
      <c r="K64" s="124"/>
    </row>
    <row r="65" spans="1:11" ht="15" hidden="1">
      <c r="A65" s="116" t="s">
        <v>66</v>
      </c>
      <c r="B65" s="107"/>
      <c r="C65" s="112"/>
      <c r="D65" s="107"/>
      <c r="E65" s="25"/>
      <c r="F65" s="25"/>
      <c r="G65" s="25"/>
      <c r="H65" s="25"/>
      <c r="I65" s="22"/>
      <c r="J65" s="22"/>
      <c r="K65" s="85"/>
    </row>
    <row r="66" spans="1:11" ht="15" hidden="1">
      <c r="A66" s="120" t="s">
        <v>254</v>
      </c>
      <c r="B66" s="107"/>
      <c r="C66" s="112"/>
      <c r="D66" s="107"/>
      <c r="E66" s="25">
        <v>0</v>
      </c>
      <c r="F66" s="25"/>
      <c r="G66" s="25">
        <v>0</v>
      </c>
      <c r="H66" s="25"/>
      <c r="I66" s="22"/>
      <c r="J66" s="22"/>
      <c r="K66" s="85"/>
    </row>
    <row r="67" spans="1:11" ht="15" hidden="1">
      <c r="A67" s="120" t="s">
        <v>67</v>
      </c>
      <c r="B67" s="107"/>
      <c r="C67" s="112"/>
      <c r="D67" s="107"/>
      <c r="E67" s="25">
        <v>0</v>
      </c>
      <c r="F67" s="25"/>
      <c r="G67" s="25">
        <v>0</v>
      </c>
      <c r="H67" s="25"/>
      <c r="I67" s="22"/>
      <c r="J67" s="22"/>
      <c r="K67" s="85"/>
    </row>
    <row r="68" spans="1:11" ht="15" hidden="1">
      <c r="A68" s="120" t="s">
        <v>251</v>
      </c>
      <c r="B68" s="107"/>
      <c r="C68" s="112"/>
      <c r="D68" s="107"/>
      <c r="E68" s="25">
        <v>0</v>
      </c>
      <c r="F68" s="25"/>
      <c r="G68" s="25">
        <v>0</v>
      </c>
      <c r="H68" s="25"/>
      <c r="I68" s="22"/>
      <c r="J68" s="22"/>
      <c r="K68" s="85"/>
    </row>
    <row r="69" spans="1:11" ht="15" hidden="1">
      <c r="A69" s="120" t="s">
        <v>68</v>
      </c>
      <c r="B69" s="107"/>
      <c r="C69" s="112"/>
      <c r="D69" s="107"/>
      <c r="E69" s="25">
        <v>0</v>
      </c>
      <c r="F69" s="25"/>
      <c r="G69" s="25">
        <v>0</v>
      </c>
      <c r="H69" s="25"/>
      <c r="I69" s="22"/>
      <c r="J69" s="22"/>
      <c r="K69" s="85"/>
    </row>
    <row r="70" spans="1:11" ht="15" hidden="1">
      <c r="A70" s="120" t="s">
        <v>69</v>
      </c>
      <c r="B70" s="107"/>
      <c r="C70" s="112"/>
      <c r="D70" s="107"/>
      <c r="E70" s="25">
        <v>0</v>
      </c>
      <c r="F70" s="25"/>
      <c r="G70" s="25">
        <v>0</v>
      </c>
      <c r="H70" s="25"/>
      <c r="I70" s="22"/>
      <c r="J70" s="22"/>
      <c r="K70" s="85"/>
    </row>
    <row r="71" spans="1:11" s="21" customFormat="1" ht="15" hidden="1">
      <c r="A71" s="117" t="s">
        <v>70</v>
      </c>
      <c r="B71" s="23"/>
      <c r="C71" s="112"/>
      <c r="D71" s="23"/>
      <c r="E71" s="25">
        <v>0</v>
      </c>
      <c r="F71" s="25"/>
      <c r="G71" s="25">
        <v>0</v>
      </c>
      <c r="H71" s="25"/>
      <c r="I71" s="25"/>
      <c r="J71" s="25"/>
      <c r="K71" s="85"/>
    </row>
    <row r="72" spans="1:11" s="28" customFormat="1" ht="15" hidden="1">
      <c r="A72" s="27"/>
      <c r="B72" s="27"/>
      <c r="C72" s="118"/>
      <c r="D72" s="27"/>
      <c r="E72" s="26">
        <f>SUM(E66:E71)</f>
        <v>0</v>
      </c>
      <c r="F72" s="26"/>
      <c r="G72" s="26">
        <f>SUM(G66:G71)</f>
        <v>0</v>
      </c>
      <c r="H72" s="26"/>
      <c r="I72" s="26"/>
      <c r="J72" s="26"/>
      <c r="K72" s="119"/>
    </row>
    <row r="73" spans="1:11" ht="18">
      <c r="A73" s="114" t="s">
        <v>71</v>
      </c>
      <c r="B73" s="107"/>
      <c r="C73" s="112"/>
      <c r="D73" s="107"/>
      <c r="E73" s="25"/>
      <c r="F73" s="25"/>
      <c r="G73" s="25"/>
      <c r="H73" s="85"/>
      <c r="I73" s="113"/>
      <c r="J73" s="113"/>
      <c r="K73" s="85"/>
    </row>
    <row r="74" spans="1:11" ht="7.5" customHeight="1">
      <c r="A74" s="107" t="s">
        <v>8</v>
      </c>
      <c r="B74" s="107"/>
      <c r="C74" s="112"/>
      <c r="D74" s="107"/>
      <c r="E74" s="25"/>
      <c r="F74" s="25"/>
      <c r="G74" s="25"/>
      <c r="H74" s="85"/>
      <c r="I74" s="113"/>
      <c r="J74" s="113"/>
      <c r="K74" s="85"/>
    </row>
    <row r="75" spans="1:11" ht="15" hidden="1">
      <c r="A75" s="116" t="s">
        <v>72</v>
      </c>
      <c r="B75" s="107"/>
      <c r="C75" s="112"/>
      <c r="D75" s="107"/>
      <c r="E75" s="25"/>
      <c r="F75" s="25"/>
      <c r="G75" s="25"/>
      <c r="H75" s="85"/>
      <c r="I75" s="113"/>
      <c r="J75" s="113"/>
      <c r="K75" s="85"/>
    </row>
    <row r="76" spans="1:11" ht="15" hidden="1">
      <c r="A76" s="120" t="s">
        <v>39</v>
      </c>
      <c r="B76" s="107"/>
      <c r="C76" s="112"/>
      <c r="D76" s="107"/>
      <c r="E76" s="25">
        <v>0</v>
      </c>
      <c r="F76" s="25"/>
      <c r="G76" s="25">
        <v>0</v>
      </c>
      <c r="H76" s="85"/>
      <c r="I76" s="113"/>
      <c r="J76" s="113"/>
      <c r="K76" s="85"/>
    </row>
    <row r="77" spans="1:11" ht="15" hidden="1">
      <c r="A77" s="120" t="s">
        <v>73</v>
      </c>
      <c r="B77" s="107"/>
      <c r="C77" s="112"/>
      <c r="D77" s="107"/>
      <c r="E77" s="25">
        <v>0</v>
      </c>
      <c r="F77" s="25"/>
      <c r="G77" s="25">
        <v>0</v>
      </c>
      <c r="H77" s="25"/>
      <c r="I77" s="25"/>
      <c r="J77" s="25">
        <v>0</v>
      </c>
      <c r="K77" s="85"/>
    </row>
    <row r="78" spans="1:11" ht="15" hidden="1">
      <c r="A78" s="120" t="s">
        <v>74</v>
      </c>
      <c r="B78" s="107"/>
      <c r="C78" s="112"/>
      <c r="D78" s="107"/>
      <c r="E78" s="25">
        <v>0</v>
      </c>
      <c r="F78" s="25"/>
      <c r="G78" s="25">
        <v>0</v>
      </c>
      <c r="H78" s="25"/>
      <c r="I78" s="25"/>
      <c r="J78" s="25"/>
      <c r="K78" s="85"/>
    </row>
    <row r="79" spans="1:11" s="21" customFormat="1" ht="15" hidden="1">
      <c r="A79" s="117" t="s">
        <v>75</v>
      </c>
      <c r="B79" s="23"/>
      <c r="C79" s="80"/>
      <c r="D79" s="23"/>
      <c r="E79" s="25">
        <v>0</v>
      </c>
      <c r="F79" s="25"/>
      <c r="G79" s="25">
        <v>0</v>
      </c>
      <c r="H79" s="25"/>
      <c r="I79" s="25"/>
      <c r="J79" s="25"/>
      <c r="K79" s="85"/>
    </row>
    <row r="80" spans="1:11" s="21" customFormat="1" ht="15" hidden="1">
      <c r="A80" s="117" t="s">
        <v>76</v>
      </c>
      <c r="B80" s="23"/>
      <c r="C80" s="80"/>
      <c r="D80" s="23"/>
      <c r="E80" s="25">
        <v>0</v>
      </c>
      <c r="F80" s="25"/>
      <c r="G80" s="25">
        <v>0</v>
      </c>
      <c r="H80" s="25"/>
      <c r="I80" s="25"/>
      <c r="J80" s="25"/>
      <c r="K80" s="85"/>
    </row>
    <row r="81" spans="1:11" s="28" customFormat="1" ht="15" hidden="1">
      <c r="A81" s="27"/>
      <c r="B81" s="27"/>
      <c r="C81" s="118"/>
      <c r="D81" s="27"/>
      <c r="E81" s="26">
        <f>SUM(E76:E80)</f>
        <v>0</v>
      </c>
      <c r="F81" s="26"/>
      <c r="G81" s="26">
        <f>SUM(G76:G80)</f>
        <v>0</v>
      </c>
      <c r="H81" s="26"/>
      <c r="I81" s="26"/>
      <c r="J81" s="26">
        <v>0</v>
      </c>
      <c r="K81" s="119"/>
    </row>
    <row r="82" spans="1:11" ht="15">
      <c r="A82" s="116" t="s">
        <v>77</v>
      </c>
      <c r="B82" s="107"/>
      <c r="C82" s="112"/>
      <c r="D82" s="107"/>
      <c r="E82" s="25"/>
      <c r="F82" s="25"/>
      <c r="G82" s="25"/>
      <c r="H82" s="85"/>
      <c r="I82" s="113"/>
      <c r="J82" s="113"/>
      <c r="K82" s="85"/>
    </row>
    <row r="83" spans="1:11" ht="15">
      <c r="A83" s="120" t="s">
        <v>78</v>
      </c>
      <c r="B83" s="107"/>
      <c r="C83" s="112"/>
      <c r="D83" s="107"/>
      <c r="E83" s="25">
        <v>3066909.99</v>
      </c>
      <c r="G83" s="25">
        <v>1400522</v>
      </c>
      <c r="H83" s="25"/>
      <c r="I83" s="22"/>
      <c r="J83" s="22">
        <v>0</v>
      </c>
      <c r="K83" s="85"/>
    </row>
    <row r="84" spans="1:11" ht="15">
      <c r="A84" s="120" t="s">
        <v>251</v>
      </c>
      <c r="B84" s="107"/>
      <c r="C84" s="112"/>
      <c r="D84" s="107"/>
      <c r="E84" s="25">
        <v>1418710.73</v>
      </c>
      <c r="F84" s="25"/>
      <c r="G84" s="25">
        <v>760680</v>
      </c>
      <c r="H84" s="25"/>
      <c r="I84" s="22"/>
      <c r="J84" s="22"/>
      <c r="K84" s="85"/>
    </row>
    <row r="85" spans="1:11" ht="15">
      <c r="A85" s="120" t="s">
        <v>275</v>
      </c>
      <c r="B85" s="107"/>
      <c r="C85" s="112"/>
      <c r="D85" s="107"/>
      <c r="E85" s="25">
        <v>92950</v>
      </c>
      <c r="F85" s="25"/>
      <c r="G85" s="25">
        <v>85940</v>
      </c>
      <c r="H85" s="25"/>
      <c r="I85" s="22"/>
      <c r="J85" s="22"/>
      <c r="K85" s="85"/>
    </row>
    <row r="86" spans="1:11" ht="15">
      <c r="A86" s="120" t="s">
        <v>79</v>
      </c>
      <c r="B86" s="327"/>
      <c r="C86" s="328"/>
      <c r="D86" s="329"/>
      <c r="E86" s="25">
        <f>574947.91-24487</f>
        <v>550460.91</v>
      </c>
      <c r="F86" s="25"/>
      <c r="G86" s="25">
        <v>266382</v>
      </c>
      <c r="H86" s="25"/>
      <c r="I86" s="22"/>
      <c r="J86" s="22">
        <v>0</v>
      </c>
      <c r="K86" s="85"/>
    </row>
    <row r="87" spans="1:11" ht="15">
      <c r="A87" s="117" t="s">
        <v>80</v>
      </c>
      <c r="B87" s="107"/>
      <c r="C87" s="112"/>
      <c r="D87" s="107"/>
      <c r="E87" s="25"/>
      <c r="F87" s="25"/>
      <c r="G87" s="25"/>
      <c r="H87" s="25"/>
      <c r="I87" s="22"/>
      <c r="J87" s="22"/>
      <c r="K87" s="85"/>
    </row>
    <row r="88" spans="1:11" s="21" customFormat="1" ht="15">
      <c r="A88" s="121" t="s">
        <v>81</v>
      </c>
      <c r="B88" s="23"/>
      <c r="C88" s="80"/>
      <c r="D88" s="23"/>
      <c r="E88" s="25">
        <f>18249+51692</f>
        <v>69941</v>
      </c>
      <c r="F88" s="25"/>
      <c r="G88" s="25">
        <v>18516</v>
      </c>
      <c r="H88" s="25"/>
      <c r="I88" s="25"/>
      <c r="J88" s="25">
        <v>0</v>
      </c>
      <c r="K88" s="85"/>
    </row>
    <row r="89" spans="1:11" s="28" customFormat="1" ht="15">
      <c r="A89" s="27"/>
      <c r="B89" s="27"/>
      <c r="C89" s="118"/>
      <c r="D89" s="27"/>
      <c r="E89" s="26">
        <f>SUM(E83:E88)</f>
        <v>5198972.630000001</v>
      </c>
      <c r="F89" s="26"/>
      <c r="G89" s="26">
        <f>SUM(G83:G88)</f>
        <v>2532040</v>
      </c>
      <c r="H89" s="26"/>
      <c r="I89" s="26"/>
      <c r="J89" s="26">
        <v>0</v>
      </c>
      <c r="K89" s="119"/>
    </row>
    <row r="90" spans="1:11" s="125" customFormat="1" ht="15" hidden="1">
      <c r="A90" s="116" t="s">
        <v>82</v>
      </c>
      <c r="B90" s="115"/>
      <c r="C90" s="109"/>
      <c r="D90" s="115"/>
      <c r="E90" s="122"/>
      <c r="F90" s="122"/>
      <c r="G90" s="122"/>
      <c r="H90" s="102"/>
      <c r="I90" s="123"/>
      <c r="J90" s="102"/>
      <c r="K90" s="124"/>
    </row>
    <row r="91" spans="1:11" s="127" customFormat="1" ht="15" hidden="1">
      <c r="A91" s="117" t="s">
        <v>83</v>
      </c>
      <c r="B91" s="101"/>
      <c r="C91" s="126"/>
      <c r="D91" s="101"/>
      <c r="E91" s="25">
        <v>0</v>
      </c>
      <c r="F91" s="25"/>
      <c r="G91" s="25">
        <v>0</v>
      </c>
      <c r="H91" s="102"/>
      <c r="I91" s="102"/>
      <c r="J91" s="102"/>
      <c r="K91" s="124"/>
    </row>
    <row r="92" spans="1:11" s="28" customFormat="1" ht="15" hidden="1">
      <c r="A92" s="128"/>
      <c r="B92" s="27"/>
      <c r="C92" s="118"/>
      <c r="D92" s="27"/>
      <c r="E92" s="26">
        <f>SUM(E91)</f>
        <v>0</v>
      </c>
      <c r="F92" s="26"/>
      <c r="G92" s="25">
        <f>SUM(G91)</f>
        <v>0</v>
      </c>
      <c r="H92" s="26"/>
      <c r="I92" s="26"/>
      <c r="J92" s="26"/>
      <c r="K92" s="119"/>
    </row>
    <row r="93" spans="1:11" ht="15">
      <c r="A93" s="107"/>
      <c r="B93" s="107"/>
      <c r="C93" s="112"/>
      <c r="D93" s="107"/>
      <c r="E93" s="25"/>
      <c r="F93" s="22"/>
      <c r="G93" s="25"/>
      <c r="H93" s="25"/>
      <c r="I93" s="22"/>
      <c r="J93" s="25"/>
      <c r="K93" s="85"/>
    </row>
    <row r="94" spans="1:11" s="125" customFormat="1" ht="15">
      <c r="A94" s="116" t="s">
        <v>84</v>
      </c>
      <c r="B94" s="115"/>
      <c r="C94" s="112"/>
      <c r="D94" s="115"/>
      <c r="E94" s="123">
        <v>2380978.35</v>
      </c>
      <c r="F94" s="123"/>
      <c r="G94" s="123">
        <v>2405812</v>
      </c>
      <c r="H94" s="102"/>
      <c r="I94" s="123"/>
      <c r="J94" s="123">
        <v>0</v>
      </c>
      <c r="K94" s="124"/>
    </row>
    <row r="95" spans="1:11" s="125" customFormat="1" ht="15">
      <c r="A95" s="116"/>
      <c r="B95" s="115"/>
      <c r="C95" s="112"/>
      <c r="D95" s="115"/>
      <c r="E95" s="123"/>
      <c r="F95" s="123"/>
      <c r="G95" s="123"/>
      <c r="H95" s="102"/>
      <c r="I95" s="123"/>
      <c r="J95" s="123"/>
      <c r="K95" s="124"/>
    </row>
    <row r="96" spans="1:11" s="125" customFormat="1" ht="15">
      <c r="A96" s="116" t="s">
        <v>278</v>
      </c>
      <c r="B96" s="115"/>
      <c r="C96" s="112"/>
      <c r="D96" s="115"/>
      <c r="E96" s="123">
        <f>+E89+E94</f>
        <v>7579950.98</v>
      </c>
      <c r="F96" s="123"/>
      <c r="G96" s="123">
        <f>+G89+G94</f>
        <v>4937852</v>
      </c>
      <c r="H96" s="102"/>
      <c r="I96" s="123"/>
      <c r="J96" s="123"/>
      <c r="K96" s="124"/>
    </row>
    <row r="97" spans="1:11" s="21" customFormat="1" ht="15">
      <c r="A97" s="23"/>
      <c r="B97" s="23"/>
      <c r="C97" s="80"/>
      <c r="D97" s="23"/>
      <c r="E97" s="25"/>
      <c r="F97" s="25"/>
      <c r="G97" s="25"/>
      <c r="H97" s="85"/>
      <c r="I97" s="85"/>
      <c r="J97" s="85"/>
      <c r="K97" s="85"/>
    </row>
    <row r="98" spans="1:11" s="69" customFormat="1" ht="18">
      <c r="A98" s="129" t="s">
        <v>85</v>
      </c>
      <c r="B98" s="63"/>
      <c r="C98" s="89"/>
      <c r="D98" s="27"/>
      <c r="E98" s="26">
        <f>SUM(E56,E61,E72,E81,E89,E92,E94)</f>
        <v>7579950.98</v>
      </c>
      <c r="F98" s="26"/>
      <c r="G98" s="26">
        <f>SUM(G56,G61,G72,G81,G89,G92,G94)</f>
        <v>4937852</v>
      </c>
      <c r="H98" s="26"/>
      <c r="I98" s="26"/>
      <c r="J98" s="26">
        <v>0</v>
      </c>
      <c r="K98" s="90"/>
    </row>
    <row r="99" spans="1:11" ht="15">
      <c r="A99" s="107"/>
      <c r="B99" s="107"/>
      <c r="C99" s="112"/>
      <c r="D99" s="107"/>
      <c r="E99" s="22"/>
      <c r="F99" s="22"/>
      <c r="G99" s="22"/>
      <c r="H99" s="85"/>
      <c r="I99" s="113"/>
      <c r="J99" s="113"/>
      <c r="K99" s="85"/>
    </row>
    <row r="100" spans="1:11" s="69" customFormat="1" ht="17.25" customHeight="1">
      <c r="A100" s="130"/>
      <c r="B100" s="63"/>
      <c r="C100" s="89"/>
      <c r="D100" s="63"/>
      <c r="E100" s="64" t="str">
        <f>CONCATENATE(GRUNDINFO!C7,"-",GRUNDINFO!E7,"-",GRUNDINFO!G7)</f>
        <v>2021-01-01</v>
      </c>
      <c r="F100" s="131"/>
      <c r="G100" s="66" t="str">
        <f>CONCATENATE(GRUNDINFO!C9,"-",GRUNDINFO!E9,"-",GRUNDINFO!G9)</f>
        <v>2014-01-01</v>
      </c>
      <c r="H100" s="85"/>
      <c r="I100" s="90"/>
      <c r="J100" s="90"/>
      <c r="K100" s="90"/>
    </row>
    <row r="101" spans="1:12" s="79" customFormat="1" ht="17.25" customHeight="1">
      <c r="A101" s="104" t="s">
        <v>164</v>
      </c>
      <c r="B101" s="71"/>
      <c r="C101" s="72" t="s">
        <v>29</v>
      </c>
      <c r="D101" s="71"/>
      <c r="E101" s="73" t="str">
        <f>CONCATENATE(GRUNDINFO!C6,"-",GRUNDINFO!E6,"-",GRUNDINFO!G6)</f>
        <v>2021-12-31</v>
      </c>
      <c r="F101" s="106"/>
      <c r="G101" s="75" t="str">
        <f>CONCATENATE(GRUNDINFO!C8,"-",GRUNDINFO!E8,"-",GRUNDINFO!G8)</f>
        <v>2014-12-31</v>
      </c>
      <c r="H101" s="76"/>
      <c r="I101" s="106"/>
      <c r="J101" s="106" t="s">
        <v>32</v>
      </c>
      <c r="K101" s="78"/>
      <c r="L101" s="132"/>
    </row>
    <row r="102" spans="1:12" ht="15">
      <c r="A102" s="107" t="str">
        <f>CONCATENATE("(Belopp i ",GRUNDINFO!C10,")")</f>
        <v>(Belopp i kronor)</v>
      </c>
      <c r="B102" s="107"/>
      <c r="C102" s="109"/>
      <c r="D102" s="107"/>
      <c r="E102" s="81"/>
      <c r="F102" s="110"/>
      <c r="G102" s="81"/>
      <c r="H102" s="76"/>
      <c r="I102" s="111"/>
      <c r="J102" s="111"/>
      <c r="K102" s="85"/>
      <c r="L102" s="133"/>
    </row>
    <row r="103" spans="1:11" ht="15">
      <c r="A103" s="115"/>
      <c r="B103" s="107"/>
      <c r="C103" s="112"/>
      <c r="D103" s="107"/>
      <c r="E103" s="25"/>
      <c r="F103" s="110"/>
      <c r="G103" s="134"/>
      <c r="H103" s="76"/>
      <c r="I103" s="111"/>
      <c r="J103" s="135"/>
      <c r="K103" s="85"/>
    </row>
    <row r="104" spans="1:11" ht="18">
      <c r="A104" s="114" t="s">
        <v>86</v>
      </c>
      <c r="B104" s="107"/>
      <c r="C104" s="112"/>
      <c r="D104" s="107"/>
      <c r="E104" s="25"/>
      <c r="F104" s="110"/>
      <c r="G104" s="134"/>
      <c r="H104" s="76"/>
      <c r="I104" s="111"/>
      <c r="J104" s="111"/>
      <c r="K104" s="85"/>
    </row>
    <row r="105" spans="1:11" ht="15">
      <c r="A105" s="107"/>
      <c r="B105" s="107"/>
      <c r="C105" s="112"/>
      <c r="D105" s="107"/>
      <c r="E105" s="25"/>
      <c r="F105" s="22"/>
      <c r="G105" s="22"/>
      <c r="H105" s="85"/>
      <c r="I105" s="113"/>
      <c r="J105" s="113"/>
      <c r="K105" s="85"/>
    </row>
    <row r="106" spans="1:11" ht="15">
      <c r="A106" s="116" t="s">
        <v>87</v>
      </c>
      <c r="B106" s="107"/>
      <c r="C106" s="112" t="s">
        <v>261</v>
      </c>
      <c r="D106" s="107"/>
      <c r="E106" s="25"/>
      <c r="F106" s="22"/>
      <c r="G106" s="22" t="s">
        <v>8</v>
      </c>
      <c r="H106" s="85"/>
      <c r="I106" s="113"/>
      <c r="J106" s="113"/>
      <c r="K106" s="85"/>
    </row>
    <row r="107" spans="1:11" ht="15">
      <c r="A107" s="136" t="s">
        <v>88</v>
      </c>
      <c r="B107" s="107"/>
      <c r="C107" s="112"/>
      <c r="D107" s="107"/>
      <c r="E107" s="25"/>
      <c r="F107" s="22"/>
      <c r="G107" s="22" t="s">
        <v>8</v>
      </c>
      <c r="H107" s="85"/>
      <c r="I107" s="113"/>
      <c r="J107" s="113"/>
      <c r="K107" s="85"/>
    </row>
    <row r="108" spans="1:11" ht="15">
      <c r="A108" s="137" t="s">
        <v>272</v>
      </c>
      <c r="B108" s="107"/>
      <c r="C108" s="112"/>
      <c r="D108" s="107"/>
      <c r="E108" s="22">
        <v>100000</v>
      </c>
      <c r="F108" s="22"/>
      <c r="G108" s="22">
        <v>100000</v>
      </c>
      <c r="H108" s="25"/>
      <c r="I108" s="22"/>
      <c r="J108" s="22">
        <v>0</v>
      </c>
      <c r="K108" s="85"/>
    </row>
    <row r="109" spans="1:11" s="21" customFormat="1" ht="15" hidden="1">
      <c r="A109" s="117" t="s">
        <v>89</v>
      </c>
      <c r="B109" s="23"/>
      <c r="C109" s="80"/>
      <c r="D109" s="23"/>
      <c r="E109" s="25"/>
      <c r="F109" s="25"/>
      <c r="G109" s="25"/>
      <c r="H109" s="25"/>
      <c r="I109" s="25"/>
      <c r="J109" s="25">
        <v>0</v>
      </c>
      <c r="K109" s="85"/>
    </row>
    <row r="110" spans="1:11" s="28" customFormat="1" ht="15">
      <c r="A110" s="27"/>
      <c r="B110" s="27"/>
      <c r="C110" s="118"/>
      <c r="D110" s="27"/>
      <c r="E110" s="26">
        <f>SUM(E108:E109)</f>
        <v>100000</v>
      </c>
      <c r="F110" s="26"/>
      <c r="G110" s="26">
        <f>SUM(G108:G109)</f>
        <v>100000</v>
      </c>
      <c r="H110" s="26"/>
      <c r="I110" s="26"/>
      <c r="J110" s="26">
        <v>0</v>
      </c>
      <c r="K110" s="119"/>
    </row>
    <row r="111" spans="1:11" ht="15">
      <c r="A111" s="136" t="s">
        <v>90</v>
      </c>
      <c r="B111" s="107"/>
      <c r="C111" s="112"/>
      <c r="D111" s="107"/>
      <c r="E111" s="25" t="s">
        <v>8</v>
      </c>
      <c r="F111" s="25" t="s">
        <v>8</v>
      </c>
      <c r="H111" s="85"/>
      <c r="I111" s="113"/>
      <c r="J111" s="113"/>
      <c r="K111" s="85"/>
    </row>
    <row r="112" spans="1:11" ht="15">
      <c r="A112" s="120" t="s">
        <v>91</v>
      </c>
      <c r="B112" s="107"/>
      <c r="C112" s="112"/>
      <c r="D112" s="107"/>
      <c r="E112" s="25">
        <v>617415</v>
      </c>
      <c r="F112" s="25"/>
      <c r="G112" s="25">
        <v>593787</v>
      </c>
      <c r="H112" s="25"/>
      <c r="I112" s="22"/>
      <c r="J112" s="22">
        <v>0</v>
      </c>
      <c r="K112" s="85"/>
    </row>
    <row r="113" spans="1:11" ht="15" hidden="1">
      <c r="A113" s="120" t="s">
        <v>210</v>
      </c>
      <c r="B113" s="107"/>
      <c r="C113" s="112"/>
      <c r="D113" s="107"/>
      <c r="E113" s="25">
        <v>0</v>
      </c>
      <c r="F113" s="25"/>
      <c r="G113" s="25">
        <v>0</v>
      </c>
      <c r="H113" s="25"/>
      <c r="I113" s="22"/>
      <c r="J113" s="22"/>
      <c r="K113" s="85"/>
    </row>
    <row r="114" spans="1:11" s="21" customFormat="1" ht="17.25" customHeight="1">
      <c r="A114" s="117" t="s">
        <v>59</v>
      </c>
      <c r="B114" s="23" t="s">
        <v>8</v>
      </c>
      <c r="C114" s="80"/>
      <c r="D114" s="23"/>
      <c r="E114" s="25">
        <f>E43</f>
        <v>2406660.950000003</v>
      </c>
      <c r="F114" s="25"/>
      <c r="G114" s="25">
        <v>23628</v>
      </c>
      <c r="H114" s="25"/>
      <c r="I114" s="25"/>
      <c r="J114" s="25">
        <v>0</v>
      </c>
      <c r="K114" s="85"/>
    </row>
    <row r="115" spans="1:11" s="28" customFormat="1" ht="15">
      <c r="A115" s="27"/>
      <c r="B115" s="27"/>
      <c r="C115" s="118"/>
      <c r="D115" s="332"/>
      <c r="E115" s="26">
        <f>SUM(E112:E114)</f>
        <v>3024075.950000003</v>
      </c>
      <c r="F115" s="26"/>
      <c r="G115" s="26">
        <f>SUM(G112:G114)</f>
        <v>617415</v>
      </c>
      <c r="H115" s="26"/>
      <c r="I115" s="26"/>
      <c r="J115" s="26">
        <v>0</v>
      </c>
      <c r="K115" s="119"/>
    </row>
    <row r="116" spans="1:11" s="127" customFormat="1" ht="15">
      <c r="A116" s="116" t="s">
        <v>277</v>
      </c>
      <c r="B116" s="101"/>
      <c r="C116" s="126"/>
      <c r="D116" s="101"/>
      <c r="E116" s="102">
        <f>+E110+E115</f>
        <v>3124075.950000003</v>
      </c>
      <c r="F116" s="102"/>
      <c r="G116" s="102">
        <f>+G110+G115</f>
        <v>717415</v>
      </c>
      <c r="H116" s="102"/>
      <c r="I116" s="102"/>
      <c r="J116" s="102"/>
      <c r="K116" s="124"/>
    </row>
    <row r="117" spans="1:11" ht="15">
      <c r="A117" s="107" t="s">
        <v>8</v>
      </c>
      <c r="B117" s="107"/>
      <c r="C117" s="112"/>
      <c r="D117" s="107"/>
      <c r="E117" s="25"/>
      <c r="F117" s="25"/>
      <c r="G117" s="25"/>
      <c r="H117" s="25"/>
      <c r="I117" s="22"/>
      <c r="J117" s="25"/>
      <c r="K117" s="85"/>
    </row>
    <row r="118" spans="1:11" ht="15" hidden="1">
      <c r="A118" s="116" t="s">
        <v>92</v>
      </c>
      <c r="B118" s="107"/>
      <c r="C118" s="112"/>
      <c r="D118" s="107"/>
      <c r="E118" s="102">
        <v>0</v>
      </c>
      <c r="F118" s="102"/>
      <c r="G118" s="102">
        <v>0</v>
      </c>
      <c r="H118" s="85"/>
      <c r="I118" s="113"/>
      <c r="J118" s="113"/>
      <c r="K118" s="85"/>
    </row>
    <row r="119" spans="1:11" ht="15" hidden="1">
      <c r="A119" s="115"/>
      <c r="B119" s="107"/>
      <c r="C119" s="112"/>
      <c r="D119" s="107"/>
      <c r="E119" s="25"/>
      <c r="F119" s="25"/>
      <c r="G119" s="25"/>
      <c r="H119" s="85"/>
      <c r="I119" s="113"/>
      <c r="J119" s="113"/>
      <c r="K119" s="85"/>
    </row>
    <row r="120" spans="1:11" ht="15" hidden="1">
      <c r="A120" s="116" t="s">
        <v>93</v>
      </c>
      <c r="B120" s="107"/>
      <c r="C120" s="112"/>
      <c r="D120" s="107"/>
      <c r="E120" s="25"/>
      <c r="F120" s="25"/>
      <c r="G120" s="25"/>
      <c r="H120" s="85"/>
      <c r="I120" s="113"/>
      <c r="J120" s="113"/>
      <c r="K120" s="85"/>
    </row>
    <row r="121" spans="1:11" s="21" customFormat="1" ht="15" hidden="1">
      <c r="A121" s="117" t="s">
        <v>94</v>
      </c>
      <c r="B121" s="23"/>
      <c r="C121" s="80"/>
      <c r="D121" s="23"/>
      <c r="E121" s="25">
        <v>0</v>
      </c>
      <c r="F121" s="25"/>
      <c r="G121" s="25">
        <v>0</v>
      </c>
      <c r="H121" s="85"/>
      <c r="I121" s="85"/>
      <c r="J121" s="85"/>
      <c r="K121" s="85"/>
    </row>
    <row r="122" spans="1:11" s="21" customFormat="1" ht="15" hidden="1">
      <c r="A122" s="117" t="s">
        <v>95</v>
      </c>
      <c r="B122" s="23"/>
      <c r="C122" s="80"/>
      <c r="D122" s="23"/>
      <c r="E122" s="25">
        <v>0</v>
      </c>
      <c r="F122" s="25"/>
      <c r="G122" s="25">
        <v>0</v>
      </c>
      <c r="H122" s="85"/>
      <c r="I122" s="85"/>
      <c r="J122" s="85"/>
      <c r="K122" s="85"/>
    </row>
    <row r="123" spans="1:11" s="28" customFormat="1" ht="15" hidden="1">
      <c r="A123" s="27"/>
      <c r="B123" s="27"/>
      <c r="C123" s="118"/>
      <c r="D123" s="27"/>
      <c r="E123" s="26">
        <f>SUM(E121:E122)</f>
        <v>0</v>
      </c>
      <c r="F123" s="26"/>
      <c r="G123" s="26">
        <f>SUM(G121:G122)</f>
        <v>0</v>
      </c>
      <c r="H123" s="119"/>
      <c r="I123" s="119"/>
      <c r="J123" s="119"/>
      <c r="K123" s="119"/>
    </row>
    <row r="124" spans="1:11" ht="15" hidden="1">
      <c r="A124" s="116" t="s">
        <v>96</v>
      </c>
      <c r="B124" s="107"/>
      <c r="C124" s="112"/>
      <c r="D124" s="107"/>
      <c r="E124" s="25"/>
      <c r="F124" s="25"/>
      <c r="G124" s="25"/>
      <c r="H124" s="85"/>
      <c r="I124" s="113"/>
      <c r="J124" s="113"/>
      <c r="K124" s="85"/>
    </row>
    <row r="125" spans="1:11" ht="15" hidden="1">
      <c r="A125" s="120" t="s">
        <v>97</v>
      </c>
      <c r="B125" s="107" t="s">
        <v>8</v>
      </c>
      <c r="C125" s="112" t="s">
        <v>248</v>
      </c>
      <c r="D125" s="107"/>
      <c r="E125" s="81">
        <v>0</v>
      </c>
      <c r="F125" s="81"/>
      <c r="G125" s="81">
        <v>0</v>
      </c>
      <c r="H125" s="81"/>
      <c r="I125" s="134"/>
      <c r="J125" s="134">
        <v>0</v>
      </c>
      <c r="K125" s="85"/>
    </row>
    <row r="126" spans="1:11" ht="15" hidden="1">
      <c r="A126" s="120" t="s">
        <v>253</v>
      </c>
      <c r="B126" s="107"/>
      <c r="C126" s="112"/>
      <c r="D126" s="107"/>
      <c r="E126" s="81">
        <v>0</v>
      </c>
      <c r="F126" s="81"/>
      <c r="G126" s="81">
        <v>0</v>
      </c>
      <c r="H126" s="81"/>
      <c r="I126" s="134"/>
      <c r="J126" s="134"/>
      <c r="K126" s="85"/>
    </row>
    <row r="127" spans="1:11" ht="15" hidden="1">
      <c r="A127" s="120" t="s">
        <v>98</v>
      </c>
      <c r="B127" s="107"/>
      <c r="C127" s="112"/>
      <c r="D127" s="107"/>
      <c r="E127" s="81">
        <v>0</v>
      </c>
      <c r="F127" s="81"/>
      <c r="G127" s="81">
        <v>0</v>
      </c>
      <c r="H127" s="81"/>
      <c r="I127" s="134"/>
      <c r="J127" s="134"/>
      <c r="K127" s="85"/>
    </row>
    <row r="128" spans="1:11" s="21" customFormat="1" ht="15" hidden="1">
      <c r="A128" s="117" t="s">
        <v>99</v>
      </c>
      <c r="B128" s="23"/>
      <c r="C128" s="80"/>
      <c r="D128" s="23"/>
      <c r="E128" s="81">
        <v>0</v>
      </c>
      <c r="F128" s="138"/>
      <c r="G128" s="81">
        <v>0</v>
      </c>
      <c r="H128" s="81"/>
      <c r="I128" s="138"/>
      <c r="J128" s="81">
        <v>0</v>
      </c>
      <c r="K128" s="85"/>
    </row>
    <row r="129" spans="1:11" s="28" customFormat="1" ht="15" hidden="1">
      <c r="A129" s="27"/>
      <c r="B129" s="27"/>
      <c r="C129" s="118"/>
      <c r="D129" s="27"/>
      <c r="E129" s="26">
        <f>SUM(E125:E128)</f>
        <v>0</v>
      </c>
      <c r="F129" s="26"/>
      <c r="G129" s="26">
        <f>SUM(G125:G128)</f>
        <v>0</v>
      </c>
      <c r="H129" s="26"/>
      <c r="I129" s="26"/>
      <c r="J129" s="26">
        <v>0</v>
      </c>
      <c r="K129" s="119"/>
    </row>
    <row r="130" spans="1:11" ht="15">
      <c r="A130" s="116" t="s">
        <v>100</v>
      </c>
      <c r="B130" s="107"/>
      <c r="C130" s="112"/>
      <c r="D130" s="107"/>
      <c r="E130" s="25"/>
      <c r="F130" s="25"/>
      <c r="G130" s="25"/>
      <c r="H130" s="85"/>
      <c r="I130" s="113"/>
      <c r="J130" s="113"/>
      <c r="K130" s="85"/>
    </row>
    <row r="131" spans="1:11" ht="15" hidden="1">
      <c r="A131" s="120" t="s">
        <v>294</v>
      </c>
      <c r="B131" s="107"/>
      <c r="C131" s="112"/>
      <c r="D131" s="107"/>
      <c r="E131" s="25"/>
      <c r="F131" s="25"/>
      <c r="G131" s="25"/>
      <c r="H131" s="25"/>
      <c r="I131" s="113"/>
      <c r="J131" s="22"/>
      <c r="K131" s="85"/>
    </row>
    <row r="132" spans="1:11" ht="15" hidden="1">
      <c r="A132" s="120" t="s">
        <v>101</v>
      </c>
      <c r="B132" s="107"/>
      <c r="C132" s="112"/>
      <c r="D132" s="107"/>
      <c r="E132" s="25"/>
      <c r="F132" s="25"/>
      <c r="G132" s="25">
        <v>0</v>
      </c>
      <c r="H132" s="25"/>
      <c r="I132" s="113"/>
      <c r="J132" s="22"/>
      <c r="K132" s="85"/>
    </row>
    <row r="133" spans="1:11" ht="15">
      <c r="A133" s="120" t="s">
        <v>102</v>
      </c>
      <c r="B133" s="107"/>
      <c r="C133" s="112"/>
      <c r="D133" s="107"/>
      <c r="E133" s="25">
        <f>212947.48-149375</f>
        <v>63572.48000000001</v>
      </c>
      <c r="F133" s="25"/>
      <c r="G133" s="25">
        <v>26481</v>
      </c>
      <c r="H133" s="25"/>
      <c r="I133" s="22"/>
      <c r="J133" s="22">
        <v>0</v>
      </c>
      <c r="K133" s="85"/>
    </row>
    <row r="134" spans="1:11" ht="15" hidden="1">
      <c r="A134" s="120" t="s">
        <v>295</v>
      </c>
      <c r="B134" s="107"/>
      <c r="C134" s="112"/>
      <c r="D134" s="107"/>
      <c r="E134" s="25"/>
      <c r="F134" s="25"/>
      <c r="G134" s="25"/>
      <c r="H134" s="25"/>
      <c r="I134" s="22"/>
      <c r="J134" s="22"/>
      <c r="K134" s="85"/>
    </row>
    <row r="135" spans="1:11" ht="15">
      <c r="A135" s="120" t="s">
        <v>253</v>
      </c>
      <c r="B135" s="107"/>
      <c r="C135" s="112"/>
      <c r="D135" s="107"/>
      <c r="E135" s="25">
        <f>147103+1782+490</f>
        <v>149375</v>
      </c>
      <c r="F135" s="25"/>
      <c r="G135" s="25">
        <v>152011</v>
      </c>
      <c r="H135" s="25"/>
      <c r="I135" s="22"/>
      <c r="J135" s="22"/>
      <c r="K135" s="85"/>
    </row>
    <row r="136" spans="1:11" ht="15">
      <c r="A136" s="120" t="s">
        <v>344</v>
      </c>
      <c r="B136" s="107"/>
      <c r="C136" s="112"/>
      <c r="D136" s="107"/>
      <c r="E136" s="25">
        <v>0</v>
      </c>
      <c r="F136" s="25"/>
      <c r="G136" s="25"/>
      <c r="H136" s="25"/>
      <c r="I136" s="22"/>
      <c r="J136" s="22"/>
      <c r="K136" s="85"/>
    </row>
    <row r="137" spans="1:11" ht="15">
      <c r="A137" s="120" t="s">
        <v>99</v>
      </c>
      <c r="B137" s="107"/>
      <c r="C137" s="112"/>
      <c r="D137" s="107"/>
      <c r="E137" s="25">
        <f>3601007.23+297789+13209</f>
        <v>3912005.23</v>
      </c>
      <c r="F137" s="25"/>
      <c r="G137" s="25">
        <v>3713224</v>
      </c>
      <c r="H137" s="25"/>
      <c r="I137" s="22"/>
      <c r="J137" s="22">
        <v>0</v>
      </c>
      <c r="K137" s="85"/>
    </row>
    <row r="138" spans="1:11" s="21" customFormat="1" ht="15">
      <c r="A138" s="117" t="s">
        <v>103</v>
      </c>
      <c r="B138" s="23"/>
      <c r="C138" s="80"/>
      <c r="D138" s="23"/>
      <c r="E138" s="25"/>
      <c r="F138" s="25"/>
      <c r="G138" s="25"/>
      <c r="H138" s="25"/>
      <c r="I138" s="25"/>
      <c r="J138" s="25">
        <v>0</v>
      </c>
      <c r="K138" s="85"/>
    </row>
    <row r="139" spans="1:11" s="21" customFormat="1" ht="15">
      <c r="A139" s="139" t="s">
        <v>104</v>
      </c>
      <c r="B139" s="23"/>
      <c r="C139" s="80" t="s">
        <v>262</v>
      </c>
      <c r="D139" s="23"/>
      <c r="E139" s="25">
        <f>35000+295922.6</f>
        <v>330922.6</v>
      </c>
      <c r="F139" s="25"/>
      <c r="G139" s="25">
        <v>328721</v>
      </c>
      <c r="H139" s="25"/>
      <c r="I139" s="25"/>
      <c r="J139" s="25"/>
      <c r="K139" s="85"/>
    </row>
    <row r="140" spans="1:11" s="28" customFormat="1" ht="15">
      <c r="A140" s="27"/>
      <c r="B140" s="27"/>
      <c r="C140" s="118"/>
      <c r="D140" s="27"/>
      <c r="E140" s="26">
        <f>SUM(E131:E139)</f>
        <v>4455875.31</v>
      </c>
      <c r="F140" s="26"/>
      <c r="G140" s="26">
        <f>SUM(G131:G139)</f>
        <v>4220437</v>
      </c>
      <c r="H140" s="26"/>
      <c r="I140" s="26"/>
      <c r="J140" s="26">
        <v>0</v>
      </c>
      <c r="K140" s="119"/>
    </row>
    <row r="141" spans="1:11" s="21" customFormat="1" ht="15">
      <c r="A141" s="23"/>
      <c r="B141" s="23"/>
      <c r="C141" s="80"/>
      <c r="D141" s="23"/>
      <c r="E141" s="25"/>
      <c r="F141" s="25"/>
      <c r="G141" s="25"/>
      <c r="H141" s="85"/>
      <c r="I141" s="85"/>
      <c r="J141" s="85"/>
      <c r="K141" s="85"/>
    </row>
    <row r="142" spans="1:11" s="69" customFormat="1" ht="18">
      <c r="A142" s="129" t="s">
        <v>105</v>
      </c>
      <c r="B142" s="63"/>
      <c r="C142" s="89"/>
      <c r="D142" s="27"/>
      <c r="E142" s="26">
        <f>SUM(E110,E115,E123,E129,E140)</f>
        <v>7579951.260000003</v>
      </c>
      <c r="F142" s="26"/>
      <c r="G142" s="26">
        <f>SUM(G110,G115,G118,G123,G129,G140)</f>
        <v>4937852</v>
      </c>
      <c r="H142" s="26"/>
      <c r="I142" s="26"/>
      <c r="J142" s="26">
        <v>0</v>
      </c>
      <c r="K142" s="90"/>
    </row>
    <row r="143" spans="1:11" ht="15">
      <c r="A143" s="115"/>
      <c r="B143" s="107"/>
      <c r="C143" s="112"/>
      <c r="D143" s="107"/>
      <c r="E143" s="324"/>
      <c r="F143" s="123"/>
      <c r="G143" s="123"/>
      <c r="H143" s="102"/>
      <c r="I143" s="123"/>
      <c r="J143" s="123"/>
      <c r="K143" s="85"/>
    </row>
    <row r="144" spans="1:11" ht="15">
      <c r="A144" s="115"/>
      <c r="B144" s="107"/>
      <c r="C144" s="112"/>
      <c r="D144" s="107"/>
      <c r="E144" s="123"/>
      <c r="F144" s="123"/>
      <c r="G144" s="123"/>
      <c r="H144" s="102"/>
      <c r="I144" s="123"/>
      <c r="J144" s="123"/>
      <c r="K144" s="85"/>
    </row>
    <row r="145" spans="1:11" s="95" customFormat="1" ht="15" hidden="1">
      <c r="A145" s="116" t="s">
        <v>106</v>
      </c>
      <c r="B145" s="107"/>
      <c r="C145" s="112"/>
      <c r="D145" s="107"/>
      <c r="H145" s="140"/>
      <c r="K145" s="140"/>
    </row>
    <row r="146" spans="1:11" s="95" customFormat="1" ht="15" hidden="1">
      <c r="A146" s="120" t="s">
        <v>107</v>
      </c>
      <c r="B146" s="107"/>
      <c r="C146" s="112"/>
      <c r="D146" s="107"/>
      <c r="E146" s="141"/>
      <c r="F146" s="141"/>
      <c r="G146" s="141"/>
      <c r="H146" s="142"/>
      <c r="I146" s="141"/>
      <c r="J146" s="141" t="s">
        <v>108</v>
      </c>
      <c r="K146" s="142"/>
    </row>
    <row r="147" spans="1:11" s="95" customFormat="1" ht="15" hidden="1">
      <c r="A147" s="120" t="s">
        <v>301</v>
      </c>
      <c r="B147" s="107"/>
      <c r="C147" s="112"/>
      <c r="D147" s="107"/>
      <c r="E147" s="141"/>
      <c r="F147" s="141"/>
      <c r="G147" s="141"/>
      <c r="H147" s="142"/>
      <c r="I147" s="141"/>
      <c r="J147" s="141"/>
      <c r="K147" s="142"/>
    </row>
    <row r="148" spans="1:11" s="95" customFormat="1" ht="15">
      <c r="A148" s="87" t="s">
        <v>109</v>
      </c>
      <c r="B148" s="86"/>
      <c r="C148" s="112"/>
      <c r="D148" s="23"/>
      <c r="E148" s="142" t="s">
        <v>108</v>
      </c>
      <c r="F148" s="142"/>
      <c r="G148" s="142" t="s">
        <v>108</v>
      </c>
      <c r="H148" s="142"/>
      <c r="I148" s="142"/>
      <c r="J148" s="142"/>
      <c r="K148" s="142"/>
    </row>
    <row r="149" spans="5:7" ht="15">
      <c r="E149" s="140"/>
      <c r="F149" s="140"/>
      <c r="G149" s="140"/>
    </row>
    <row r="150" spans="5:7" ht="15">
      <c r="E150" s="140"/>
      <c r="F150" s="140"/>
      <c r="G150" s="140"/>
    </row>
  </sheetData>
  <sheetProtection/>
  <printOptions/>
  <pageMargins left="0.984251968503937" right="0.5905511811023623" top="0.5905511811023623" bottom="0.5905511811023623" header="0.5118110236220472" footer="0.31496062992125984"/>
  <pageSetup firstPageNumber="3" useFirstPageNumber="1" fitToHeight="3" horizontalDpi="600" verticalDpi="600" orientation="portrait" paperSize="9" r:id="rId4"/>
  <headerFooter alignWithMargins="0">
    <oddFooter>&amp;R&amp;"Garamond,Normal"&amp;P</oddFooter>
  </headerFooter>
  <rowBreaks count="2" manualBreakCount="2">
    <brk id="44" max="7" man="1"/>
    <brk id="99" max="7" man="1"/>
  </rowBreaks>
  <drawing r:id="rId3"/>
  <legacyDrawing r:id="rId2"/>
</worksheet>
</file>

<file path=xl/worksheets/sheet5.xml><?xml version="1.0" encoding="utf-8"?>
<worksheet xmlns="http://schemas.openxmlformats.org/spreadsheetml/2006/main" xmlns:r="http://schemas.openxmlformats.org/officeDocument/2006/relationships">
  <dimension ref="A1:IV268"/>
  <sheetViews>
    <sheetView showGridLines="0" view="pageBreakPreview" zoomScale="60" zoomScalePageLayoutView="0" workbookViewId="0" topLeftCell="A13">
      <selection activeCell="C46" sqref="C46"/>
    </sheetView>
  </sheetViews>
  <sheetFormatPr defaultColWidth="0" defaultRowHeight="12.75"/>
  <cols>
    <col min="1" max="1" width="30.7109375" style="24" customWidth="1"/>
    <col min="2" max="2" width="19.421875" style="151" customWidth="1"/>
    <col min="3" max="3" width="19.28125" style="24" customWidth="1"/>
    <col min="4" max="4" width="5.28125" style="24" customWidth="1"/>
    <col min="5" max="5" width="15.57421875" style="24" customWidth="1"/>
    <col min="6" max="6" width="0.42578125" style="21" hidden="1" customWidth="1"/>
    <col min="7" max="16384" width="9.140625" style="24" hidden="1" customWidth="1"/>
  </cols>
  <sheetData>
    <row r="1" spans="1:6" s="55" customFormat="1" ht="15" customHeight="1">
      <c r="A1" s="145" t="str">
        <f>GRUNDINFO!$C$4</f>
        <v>Storvreta IK</v>
      </c>
      <c r="B1" s="146"/>
      <c r="F1" s="30"/>
    </row>
    <row r="2" spans="1:6" s="55" customFormat="1" ht="15" customHeight="1">
      <c r="A2" s="147" t="str">
        <f>GRUNDINFO!$C$5</f>
        <v>817600-4110</v>
      </c>
      <c r="B2" s="146"/>
      <c r="F2" s="30"/>
    </row>
    <row r="3" s="397" customFormat="1" ht="19.5" customHeight="1">
      <c r="A3" s="396" t="s">
        <v>8</v>
      </c>
    </row>
    <row r="4" spans="1:6" s="69" customFormat="1" ht="9.75" customHeight="1">
      <c r="A4" s="398" t="str">
        <f>CONCATENATE("TILLÄGGSUPPLYSNINGAR ",GRUNDINFO!C6,"-",GRUNDINFO!E6,"-",GRUNDINFO!G6)</f>
        <v>TILLÄGGSUPPLYSNINGAR 2021-12-31</v>
      </c>
      <c r="B4" s="399"/>
      <c r="C4" s="399"/>
      <c r="D4" s="399"/>
      <c r="E4" s="400"/>
      <c r="F4" s="21"/>
    </row>
    <row r="5" spans="1:6" s="79" customFormat="1" ht="18" customHeight="1">
      <c r="A5" s="401"/>
      <c r="B5" s="402"/>
      <c r="C5" s="402"/>
      <c r="D5" s="402"/>
      <c r="E5" s="403"/>
      <c r="F5" s="21"/>
    </row>
    <row r="6" spans="1:5" ht="15">
      <c r="A6" s="69" t="str">
        <f>CONCATENATE("(Belopp i ",GRUNDINFO!C10,")")</f>
        <v>(Belopp i kronor)</v>
      </c>
      <c r="B6" s="148"/>
      <c r="C6" s="148"/>
      <c r="D6" s="148"/>
      <c r="E6" s="148"/>
    </row>
    <row r="7" s="397" customFormat="1" ht="15">
      <c r="A7" s="404" t="s">
        <v>8</v>
      </c>
    </row>
    <row r="8" spans="1:5" s="29" customFormat="1" ht="15">
      <c r="A8" s="406" t="s">
        <v>110</v>
      </c>
      <c r="B8" s="397"/>
      <c r="C8" s="397"/>
      <c r="D8" s="397"/>
      <c r="E8" s="397"/>
    </row>
    <row r="9" s="397" customFormat="1" ht="4.5" customHeight="1">
      <c r="A9" s="405"/>
    </row>
    <row r="10" s="29" customFormat="1" ht="14.25" customHeight="1">
      <c r="A10" s="133" t="s">
        <v>255</v>
      </c>
    </row>
    <row r="11" s="29" customFormat="1" ht="18" customHeight="1">
      <c r="A11" s="133" t="s">
        <v>263</v>
      </c>
    </row>
    <row r="12" s="29" customFormat="1" ht="18" customHeight="1">
      <c r="A12" s="133" t="s">
        <v>273</v>
      </c>
    </row>
    <row r="13" s="29" customFormat="1" ht="9.75" customHeight="1">
      <c r="A13" s="149"/>
    </row>
    <row r="14" s="29" customFormat="1" ht="15" customHeight="1">
      <c r="A14" s="150" t="s">
        <v>282</v>
      </c>
    </row>
    <row r="15" s="29" customFormat="1" ht="18" customHeight="1">
      <c r="A15" s="133" t="s">
        <v>283</v>
      </c>
    </row>
    <row r="16" s="29" customFormat="1" ht="15">
      <c r="A16" s="133"/>
    </row>
    <row r="17" s="29" customFormat="1" ht="15">
      <c r="A17" s="150" t="s">
        <v>111</v>
      </c>
    </row>
    <row r="18" s="29" customFormat="1" ht="4.5" customHeight="1">
      <c r="A18" s="149"/>
    </row>
    <row r="19" spans="1:3" ht="15">
      <c r="A19" s="24" t="s">
        <v>268</v>
      </c>
      <c r="B19" s="151">
        <v>20</v>
      </c>
      <c r="C19" s="24" t="s">
        <v>151</v>
      </c>
    </row>
    <row r="20" spans="1:3" ht="15" hidden="1">
      <c r="A20" s="24" t="s">
        <v>112</v>
      </c>
      <c r="C20" s="24" t="s">
        <v>151</v>
      </c>
    </row>
    <row r="21" spans="1:3" ht="15">
      <c r="A21" s="24" t="s">
        <v>113</v>
      </c>
      <c r="B21" s="151">
        <v>20</v>
      </c>
      <c r="C21" s="24" t="s">
        <v>151</v>
      </c>
    </row>
    <row r="22" spans="1:3" ht="15">
      <c r="A22" s="24" t="s">
        <v>302</v>
      </c>
      <c r="B22" s="151">
        <v>20</v>
      </c>
      <c r="C22" s="24" t="s">
        <v>151</v>
      </c>
    </row>
    <row r="23" ht="15">
      <c r="A23" s="125" t="s">
        <v>235</v>
      </c>
    </row>
    <row r="24" ht="4.5" customHeight="1"/>
    <row r="25" ht="15" hidden="1">
      <c r="A25" s="24" t="s">
        <v>236</v>
      </c>
    </row>
    <row r="26" ht="15" hidden="1"/>
    <row r="27" ht="15" hidden="1">
      <c r="A27" s="24" t="s">
        <v>264</v>
      </c>
    </row>
    <row r="28" ht="15" hidden="1">
      <c r="A28" s="24" t="s">
        <v>237</v>
      </c>
    </row>
    <row r="29" ht="15" hidden="1">
      <c r="A29" s="24" t="s">
        <v>239</v>
      </c>
    </row>
    <row r="30" ht="15" hidden="1"/>
    <row r="31" ht="15" hidden="1">
      <c r="A31" s="24" t="s">
        <v>245</v>
      </c>
    </row>
    <row r="32" ht="15" hidden="1">
      <c r="A32" s="24" t="s">
        <v>241</v>
      </c>
    </row>
    <row r="33" ht="15" hidden="1"/>
    <row r="34" ht="15" hidden="1"/>
    <row r="35" ht="15" hidden="1"/>
    <row r="36" ht="15" hidden="1">
      <c r="A36" s="24" t="s">
        <v>236</v>
      </c>
    </row>
    <row r="37" ht="15" hidden="1">
      <c r="A37" s="24" t="s">
        <v>238</v>
      </c>
    </row>
    <row r="38" ht="15" hidden="1"/>
    <row r="39" ht="15" hidden="1">
      <c r="A39" s="24" t="s">
        <v>240</v>
      </c>
    </row>
    <row r="40" ht="15" hidden="1">
      <c r="A40" s="24" t="s">
        <v>242</v>
      </c>
    </row>
    <row r="41" ht="15" hidden="1">
      <c r="A41" s="24" t="s">
        <v>243</v>
      </c>
    </row>
    <row r="42" ht="15" hidden="1">
      <c r="A42" s="24" t="s">
        <v>244</v>
      </c>
    </row>
    <row r="43" ht="15" hidden="1"/>
    <row r="44" ht="15" hidden="1"/>
    <row r="45" ht="15" hidden="1"/>
    <row r="46" ht="15">
      <c r="A46" s="24" t="s">
        <v>285</v>
      </c>
    </row>
    <row r="47" ht="15">
      <c r="A47" s="24" t="s">
        <v>291</v>
      </c>
    </row>
    <row r="49" ht="15">
      <c r="A49" s="24" t="s">
        <v>345</v>
      </c>
    </row>
    <row r="50" ht="15">
      <c r="A50" s="24" t="s">
        <v>346</v>
      </c>
    </row>
    <row r="51" spans="1:2" ht="15" hidden="1">
      <c r="A51" s="330"/>
      <c r="B51" s="331"/>
    </row>
    <row r="53" spans="1:5" s="29" customFormat="1" ht="15">
      <c r="A53" s="150" t="s">
        <v>311</v>
      </c>
      <c r="B53" s="151"/>
      <c r="C53" s="24"/>
      <c r="D53" s="24"/>
      <c r="E53" s="24"/>
    </row>
    <row r="54" spans="1:6" s="153" customFormat="1" ht="16.5" customHeight="1">
      <c r="A54" s="199" t="s">
        <v>312</v>
      </c>
      <c r="B54" s="151"/>
      <c r="C54" s="24"/>
      <c r="D54" s="24"/>
      <c r="E54" s="24"/>
      <c r="F54" s="157"/>
    </row>
    <row r="55" s="29" customFormat="1" ht="15" customHeight="1">
      <c r="A55" s="133"/>
    </row>
    <row r="56" spans="1:5" s="29" customFormat="1" ht="15">
      <c r="A56" s="166" t="str">
        <f>CONCATENATE("Not  ",'RES.&amp; BAL.'!$C$19,"  ÖVRIGA EXTERNA KOSTNADER")</f>
        <v>Not  1  ÖVRIGA EXTERNA KOSTNADER</v>
      </c>
      <c r="B56" s="167"/>
      <c r="C56" s="154" t="str">
        <f>CONCATENATE(GRUNDINFO!C6,"-",GRUNDINFO!E6,"-",GRUNDINFO!G6)</f>
        <v>2021-12-31</v>
      </c>
      <c r="D56" s="155"/>
      <c r="E56" s="154" t="str">
        <f>CONCATENATE(GRUNDINFO!C8,"-",GRUNDINFO!E8,"-",GRUNDINFO!G8)</f>
        <v>2014-12-31</v>
      </c>
    </row>
    <row r="57" s="29" customFormat="1" ht="4.5" customHeight="1">
      <c r="A57" s="16"/>
    </row>
    <row r="58" spans="1:5" ht="15">
      <c r="A58" s="168" t="s">
        <v>289</v>
      </c>
      <c r="B58" s="29"/>
      <c r="C58" s="29"/>
      <c r="D58" s="29"/>
      <c r="E58" s="29"/>
    </row>
    <row r="59" spans="1:5" s="21" customFormat="1" ht="15" hidden="1">
      <c r="A59" s="16"/>
      <c r="B59" s="29"/>
      <c r="C59" s="29"/>
      <c r="D59" s="29"/>
      <c r="E59" s="29"/>
    </row>
    <row r="60" spans="1:5" s="28" customFormat="1" ht="15">
      <c r="A60" s="169" t="s">
        <v>290</v>
      </c>
      <c r="B60" s="170"/>
      <c r="C60" s="151">
        <v>12000</v>
      </c>
      <c r="D60" s="95"/>
      <c r="E60" s="151">
        <v>12000</v>
      </c>
    </row>
    <row r="61" spans="1:5" s="158" customFormat="1" ht="15">
      <c r="A61" s="28" t="s">
        <v>152</v>
      </c>
      <c r="B61" s="28"/>
      <c r="C61" s="164">
        <f>SUM(C60:C60)</f>
        <v>12000</v>
      </c>
      <c r="D61" s="164"/>
      <c r="E61" s="64">
        <f>SUM(E60:E60)</f>
        <v>12000</v>
      </c>
    </row>
    <row r="62" spans="1:5" s="29" customFormat="1" ht="15">
      <c r="A62" s="127"/>
      <c r="B62" s="127"/>
      <c r="C62" s="206"/>
      <c r="D62" s="206"/>
      <c r="E62" s="67"/>
    </row>
    <row r="63" spans="1:6" s="189" customFormat="1" ht="28.5" customHeight="1" hidden="1">
      <c r="A63" s="221"/>
      <c r="B63" s="318"/>
      <c r="C63" s="206"/>
      <c r="D63" s="206"/>
      <c r="E63" s="206"/>
      <c r="F63" s="188"/>
    </row>
    <row r="64" s="29" customFormat="1" ht="15" hidden="1">
      <c r="A64" s="125"/>
    </row>
    <row r="65" spans="1:5" ht="15" hidden="1">
      <c r="A65" s="152" t="str">
        <f>CONCATENATE("Not  ",'RES.&amp; BAL.'!$C$55,"  GOODWILL, VARUMÄRKE SAMT AVSKRIVNINGAR")</f>
        <v>Not    GOODWILL, VARUMÄRKE SAMT AVSKRIVNINGAR</v>
      </c>
      <c r="B65" s="176"/>
      <c r="C65" s="176" t="str">
        <f>CONCATENATE(GRUNDINFO!C6,"-",GRUNDINFO!E6,"-",GRUNDINFO!G6)</f>
        <v>2021-12-31</v>
      </c>
      <c r="D65" s="187"/>
      <c r="E65" s="154" t="str">
        <f>CONCATENATE(GRUNDINFO!C8,"-",GRUNDINFO!E8,"-",GRUNDINFO!G8)</f>
        <v>2014-12-31</v>
      </c>
    </row>
    <row r="66" spans="1:5" s="21" customFormat="1" ht="15" hidden="1">
      <c r="A66" s="127"/>
      <c r="B66" s="29"/>
      <c r="C66" s="29"/>
      <c r="D66" s="29"/>
      <c r="E66" s="29"/>
    </row>
    <row r="67" spans="1:5" s="28" customFormat="1" ht="15" hidden="1">
      <c r="A67" s="159" t="s">
        <v>117</v>
      </c>
      <c r="B67" s="160"/>
      <c r="C67" s="95"/>
      <c r="D67" s="95"/>
      <c r="E67" s="95"/>
    </row>
    <row r="68" spans="1:255" ht="15" hidden="1">
      <c r="A68" s="161" t="s">
        <v>118</v>
      </c>
      <c r="B68" s="162"/>
      <c r="C68" s="140">
        <v>0</v>
      </c>
      <c r="D68" s="140"/>
      <c r="E68" s="140">
        <v>0</v>
      </c>
      <c r="F68" s="161"/>
      <c r="G68" s="162"/>
      <c r="H68" s="162"/>
      <c r="I68" s="174"/>
      <c r="J68" s="174"/>
      <c r="K68" s="174"/>
      <c r="L68" s="161"/>
      <c r="M68" s="162"/>
      <c r="N68" s="162"/>
      <c r="O68" s="174"/>
      <c r="P68" s="174"/>
      <c r="Q68" s="174"/>
      <c r="R68" s="161"/>
      <c r="S68" s="162"/>
      <c r="T68" s="162"/>
      <c r="U68" s="174"/>
      <c r="V68" s="174"/>
      <c r="W68" s="174"/>
      <c r="X68" s="161"/>
      <c r="Y68" s="162"/>
      <c r="Z68" s="162"/>
      <c r="AA68" s="174"/>
      <c r="AB68" s="174"/>
      <c r="AC68" s="174"/>
      <c r="AD68" s="161"/>
      <c r="AE68" s="162"/>
      <c r="AF68" s="162"/>
      <c r="AG68" s="174"/>
      <c r="AH68" s="174"/>
      <c r="AI68" s="174"/>
      <c r="AJ68" s="161"/>
      <c r="AK68" s="162"/>
      <c r="AL68" s="162"/>
      <c r="AM68" s="174"/>
      <c r="AN68" s="174"/>
      <c r="AO68" s="174"/>
      <c r="AP68" s="161"/>
      <c r="AQ68" s="162"/>
      <c r="AR68" s="162"/>
      <c r="AS68" s="174"/>
      <c r="AT68" s="174"/>
      <c r="AU68" s="174"/>
      <c r="AV68" s="161"/>
      <c r="AW68" s="162"/>
      <c r="AX68" s="162"/>
      <c r="AY68" s="174"/>
      <c r="AZ68" s="174"/>
      <c r="BA68" s="174"/>
      <c r="BB68" s="161"/>
      <c r="BC68" s="162"/>
      <c r="BD68" s="162"/>
      <c r="BE68" s="174"/>
      <c r="BF68" s="174"/>
      <c r="BG68" s="174"/>
      <c r="BH68" s="161"/>
      <c r="BI68" s="162"/>
      <c r="BJ68" s="162"/>
      <c r="BK68" s="174"/>
      <c r="BL68" s="174"/>
      <c r="BM68" s="174"/>
      <c r="BN68" s="161"/>
      <c r="BO68" s="162"/>
      <c r="BP68" s="162"/>
      <c r="BQ68" s="174"/>
      <c r="BR68" s="174"/>
      <c r="BS68" s="174"/>
      <c r="BT68" s="161"/>
      <c r="BU68" s="162"/>
      <c r="BV68" s="162"/>
      <c r="BW68" s="174"/>
      <c r="BX68" s="174"/>
      <c r="BY68" s="174"/>
      <c r="BZ68" s="161"/>
      <c r="CA68" s="162"/>
      <c r="CB68" s="162"/>
      <c r="CC68" s="174"/>
      <c r="CD68" s="174"/>
      <c r="CE68" s="174"/>
      <c r="CF68" s="161"/>
      <c r="CG68" s="162"/>
      <c r="CH68" s="162"/>
      <c r="CI68" s="174"/>
      <c r="CJ68" s="174"/>
      <c r="CK68" s="174"/>
      <c r="CL68" s="161"/>
      <c r="CM68" s="162"/>
      <c r="CN68" s="162"/>
      <c r="CO68" s="174"/>
      <c r="CP68" s="174"/>
      <c r="CQ68" s="174"/>
      <c r="CR68" s="161"/>
      <c r="CS68" s="162"/>
      <c r="CT68" s="162"/>
      <c r="CU68" s="174"/>
      <c r="CV68" s="174"/>
      <c r="CW68" s="174"/>
      <c r="CX68" s="161"/>
      <c r="CY68" s="162"/>
      <c r="CZ68" s="162"/>
      <c r="DA68" s="174"/>
      <c r="DB68" s="174"/>
      <c r="DC68" s="174"/>
      <c r="DD68" s="161"/>
      <c r="DE68" s="162"/>
      <c r="DF68" s="162"/>
      <c r="DG68" s="174"/>
      <c r="DH68" s="174"/>
      <c r="DI68" s="174"/>
      <c r="DJ68" s="161"/>
      <c r="DK68" s="162"/>
      <c r="DL68" s="162"/>
      <c r="DM68" s="174"/>
      <c r="DN68" s="174"/>
      <c r="DO68" s="174"/>
      <c r="DP68" s="161"/>
      <c r="DQ68" s="162"/>
      <c r="DR68" s="162"/>
      <c r="DS68" s="174"/>
      <c r="DT68" s="174"/>
      <c r="DU68" s="174"/>
      <c r="DV68" s="161"/>
      <c r="DW68" s="162"/>
      <c r="DX68" s="162"/>
      <c r="DY68" s="174"/>
      <c r="DZ68" s="174"/>
      <c r="EA68" s="174"/>
      <c r="EB68" s="161"/>
      <c r="EC68" s="162"/>
      <c r="ED68" s="162"/>
      <c r="EE68" s="174"/>
      <c r="EF68" s="174"/>
      <c r="EG68" s="174"/>
      <c r="EH68" s="161"/>
      <c r="EI68" s="162"/>
      <c r="EJ68" s="162"/>
      <c r="EK68" s="174"/>
      <c r="EL68" s="174"/>
      <c r="EM68" s="174"/>
      <c r="EN68" s="161"/>
      <c r="EO68" s="162"/>
      <c r="EP68" s="162"/>
      <c r="EQ68" s="174"/>
      <c r="ER68" s="174"/>
      <c r="ES68" s="174"/>
      <c r="ET68" s="161"/>
      <c r="EU68" s="162"/>
      <c r="EV68" s="162"/>
      <c r="EW68" s="174"/>
      <c r="EX68" s="174"/>
      <c r="EY68" s="174"/>
      <c r="EZ68" s="161"/>
      <c r="FA68" s="162"/>
      <c r="FB68" s="162"/>
      <c r="FC68" s="174"/>
      <c r="FD68" s="174"/>
      <c r="FE68" s="174"/>
      <c r="FF68" s="161"/>
      <c r="FG68" s="162"/>
      <c r="FH68" s="162"/>
      <c r="FI68" s="174"/>
      <c r="FJ68" s="174"/>
      <c r="FK68" s="174"/>
      <c r="FL68" s="161"/>
      <c r="FM68" s="162"/>
      <c r="FN68" s="162"/>
      <c r="FO68" s="174"/>
      <c r="FP68" s="174"/>
      <c r="FQ68" s="174"/>
      <c r="FR68" s="161"/>
      <c r="FS68" s="162"/>
      <c r="FT68" s="162"/>
      <c r="FU68" s="174"/>
      <c r="FV68" s="174"/>
      <c r="FW68" s="174"/>
      <c r="FX68" s="161"/>
      <c r="FY68" s="162"/>
      <c r="FZ68" s="162"/>
      <c r="GA68" s="174"/>
      <c r="GB68" s="174"/>
      <c r="GC68" s="174"/>
      <c r="GD68" s="161"/>
      <c r="GE68" s="162"/>
      <c r="GF68" s="162"/>
      <c r="GG68" s="174"/>
      <c r="GH68" s="174"/>
      <c r="GI68" s="174"/>
      <c r="GJ68" s="161"/>
      <c r="GK68" s="162"/>
      <c r="GL68" s="162"/>
      <c r="GM68" s="174"/>
      <c r="GN68" s="174"/>
      <c r="GO68" s="174"/>
      <c r="GP68" s="161"/>
      <c r="GQ68" s="162"/>
      <c r="GR68" s="162"/>
      <c r="GS68" s="174"/>
      <c r="GT68" s="174"/>
      <c r="GU68" s="174"/>
      <c r="GV68" s="161"/>
      <c r="GW68" s="162"/>
      <c r="GX68" s="162"/>
      <c r="GY68" s="174"/>
      <c r="GZ68" s="174"/>
      <c r="HA68" s="174"/>
      <c r="HB68" s="161"/>
      <c r="HC68" s="162"/>
      <c r="HD68" s="162"/>
      <c r="HE68" s="174"/>
      <c r="HF68" s="174"/>
      <c r="HG68" s="174"/>
      <c r="HH68" s="161"/>
      <c r="HI68" s="162"/>
      <c r="HJ68" s="162"/>
      <c r="HK68" s="174"/>
      <c r="HL68" s="174"/>
      <c r="HM68" s="174"/>
      <c r="HN68" s="161"/>
      <c r="HO68" s="162"/>
      <c r="HP68" s="162"/>
      <c r="HQ68" s="174"/>
      <c r="HR68" s="174"/>
      <c r="HS68" s="174"/>
      <c r="HT68" s="161"/>
      <c r="HU68" s="162"/>
      <c r="HV68" s="162"/>
      <c r="HW68" s="174"/>
      <c r="HX68" s="174"/>
      <c r="HY68" s="174"/>
      <c r="HZ68" s="161"/>
      <c r="IA68" s="162"/>
      <c r="IB68" s="162"/>
      <c r="IC68" s="174"/>
      <c r="ID68" s="174"/>
      <c r="IE68" s="174"/>
      <c r="IF68" s="161"/>
      <c r="IG68" s="162"/>
      <c r="IH68" s="162"/>
      <c r="II68" s="174"/>
      <c r="IJ68" s="174"/>
      <c r="IK68" s="174"/>
      <c r="IL68" s="161"/>
      <c r="IM68" s="162"/>
      <c r="IN68" s="162"/>
      <c r="IO68" s="174"/>
      <c r="IP68" s="174"/>
      <c r="IQ68" s="174"/>
      <c r="IR68" s="161"/>
      <c r="IS68" s="162"/>
      <c r="IT68" s="162"/>
      <c r="IU68" s="174"/>
    </row>
    <row r="69" spans="1:5" ht="15" hidden="1">
      <c r="A69" s="163" t="s">
        <v>119</v>
      </c>
      <c r="B69" s="183"/>
      <c r="C69" s="164">
        <f>SUM(C67:C68)</f>
        <v>0</v>
      </c>
      <c r="D69" s="164"/>
      <c r="E69" s="164">
        <f>SUM(E67:E68)</f>
        <v>0</v>
      </c>
    </row>
    <row r="70" spans="1:5" ht="15" hidden="1">
      <c r="A70" s="161"/>
      <c r="B70" s="162"/>
      <c r="C70" s="190"/>
      <c r="D70" s="190"/>
      <c r="E70" s="190" t="s">
        <v>8</v>
      </c>
    </row>
    <row r="71" spans="1:5" s="21" customFormat="1" ht="15" hidden="1">
      <c r="A71" s="159" t="s">
        <v>120</v>
      </c>
      <c r="B71" s="160"/>
      <c r="C71" s="95">
        <f>+E74</f>
        <v>0</v>
      </c>
      <c r="D71" s="95"/>
      <c r="E71" s="95">
        <v>-216000</v>
      </c>
    </row>
    <row r="72" spans="1:5" s="28" customFormat="1" ht="15" hidden="1">
      <c r="A72" s="161" t="s">
        <v>121</v>
      </c>
      <c r="B72" s="160"/>
      <c r="C72" s="95"/>
      <c r="D72" s="95"/>
      <c r="E72" s="95"/>
    </row>
    <row r="73" spans="1:5" s="20" customFormat="1" ht="15" hidden="1">
      <c r="A73" s="161"/>
      <c r="B73" s="162"/>
      <c r="C73" s="140"/>
      <c r="D73" s="140"/>
      <c r="E73" s="140"/>
    </row>
    <row r="74" spans="1:5" s="28" customFormat="1" ht="15" hidden="1">
      <c r="A74" s="163" t="s">
        <v>122</v>
      </c>
      <c r="B74" s="183"/>
      <c r="C74" s="164"/>
      <c r="D74" s="164"/>
      <c r="E74" s="164"/>
    </row>
    <row r="75" spans="1:5" s="127" customFormat="1" ht="15" hidden="1">
      <c r="A75" s="161"/>
      <c r="B75" s="20"/>
      <c r="C75" s="191"/>
      <c r="D75" s="191"/>
      <c r="E75" s="191"/>
    </row>
    <row r="76" spans="1:5" s="29" customFormat="1" ht="15" hidden="1">
      <c r="A76" s="163" t="s">
        <v>123</v>
      </c>
      <c r="B76" s="183"/>
      <c r="C76" s="164">
        <f>SUM(C69,C74)</f>
        <v>0</v>
      </c>
      <c r="D76" s="164"/>
      <c r="E76" s="164">
        <f>E69+E74</f>
        <v>0</v>
      </c>
    </row>
    <row r="77" spans="1:6" s="69" customFormat="1" ht="14.25" customHeight="1" hidden="1">
      <c r="A77" s="173"/>
      <c r="B77" s="318"/>
      <c r="C77" s="206"/>
      <c r="D77" s="206"/>
      <c r="E77" s="206"/>
      <c r="F77" s="193"/>
    </row>
    <row r="78" spans="1:6" s="79" customFormat="1" ht="14.25" customHeight="1" hidden="1">
      <c r="A78" s="161"/>
      <c r="B78" s="29"/>
      <c r="C78" s="29" t="s">
        <v>8</v>
      </c>
      <c r="D78" s="29"/>
      <c r="E78" s="29"/>
      <c r="F78" s="193"/>
    </row>
    <row r="79" spans="1:5" s="29" customFormat="1" ht="14.25" hidden="1">
      <c r="A79" s="179" t="e">
        <f>CONCATENATE("Not  ",'RES.&amp; BAL.'!#REF!,"  BYGGNADER OCH MARK")</f>
        <v>#REF!</v>
      </c>
      <c r="B79" s="192"/>
      <c r="C79" s="380" t="str">
        <f>CONCATENATE(GRUNDINFO!C6,"-",GRUNDINFO!E6,"-",GRUNDINFO!G6)</f>
        <v>2021-12-31</v>
      </c>
      <c r="D79" s="380" t="str">
        <f>CONCATENATE(GRUNDINFO!C8,"-",GRUNDINFO!E8,"-",GRUNDINFO!G8)</f>
        <v>2014-12-31</v>
      </c>
      <c r="E79" s="384"/>
    </row>
    <row r="80" spans="1:5" ht="15" hidden="1">
      <c r="A80" s="181" t="s">
        <v>256</v>
      </c>
      <c r="B80" s="194"/>
      <c r="C80" s="387"/>
      <c r="D80" s="385"/>
      <c r="E80" s="386"/>
    </row>
    <row r="81" spans="1:5" ht="15" hidden="1">
      <c r="A81" s="161" t="s">
        <v>8</v>
      </c>
      <c r="B81" s="29"/>
      <c r="C81" s="29"/>
      <c r="D81" s="29"/>
      <c r="E81" s="29"/>
    </row>
    <row r="82" spans="1:5" ht="15" hidden="1">
      <c r="A82" s="159" t="s">
        <v>124</v>
      </c>
      <c r="B82" s="160"/>
      <c r="C82" s="95">
        <f>SUM(E82,E84)</f>
        <v>0</v>
      </c>
      <c r="D82" s="95"/>
      <c r="E82" s="95">
        <v>0</v>
      </c>
    </row>
    <row r="83" spans="1:5" ht="15" hidden="1">
      <c r="A83" s="159" t="s">
        <v>125</v>
      </c>
      <c r="B83" s="160"/>
      <c r="C83" s="95">
        <v>0</v>
      </c>
      <c r="D83" s="95"/>
      <c r="E83" s="95">
        <v>0</v>
      </c>
    </row>
    <row r="84" spans="1:5" s="69" customFormat="1" ht="15" hidden="1">
      <c r="A84" s="161" t="s">
        <v>126</v>
      </c>
      <c r="B84" s="162"/>
      <c r="C84" s="140">
        <v>0</v>
      </c>
      <c r="D84" s="140"/>
      <c r="E84" s="140">
        <v>0</v>
      </c>
    </row>
    <row r="85" spans="1:5" s="29" customFormat="1" ht="15" hidden="1">
      <c r="A85" s="161" t="s">
        <v>174</v>
      </c>
      <c r="B85" s="162"/>
      <c r="C85" s="140">
        <v>0</v>
      </c>
      <c r="D85" s="140"/>
      <c r="E85" s="140">
        <v>0</v>
      </c>
    </row>
    <row r="86" spans="1:5" ht="15" hidden="1">
      <c r="A86" s="163" t="s">
        <v>119</v>
      </c>
      <c r="B86" s="183"/>
      <c r="C86" s="164">
        <f>SUM(C82:C84)</f>
        <v>0</v>
      </c>
      <c r="D86" s="164"/>
      <c r="E86" s="164">
        <f>SUM(E82:E85)</f>
        <v>0</v>
      </c>
    </row>
    <row r="87" spans="1:5" ht="15" hidden="1">
      <c r="A87" s="125"/>
      <c r="B87" s="29"/>
      <c r="C87" s="195"/>
      <c r="D87" s="195"/>
      <c r="E87" s="195"/>
    </row>
    <row r="88" spans="1:5" ht="15" hidden="1">
      <c r="A88" s="159" t="s">
        <v>127</v>
      </c>
      <c r="B88" s="160"/>
      <c r="C88" s="95">
        <f>SUM(E91)</f>
        <v>0</v>
      </c>
      <c r="D88" s="95"/>
      <c r="E88" s="95">
        <v>0</v>
      </c>
    </row>
    <row r="89" spans="1:5" s="69" customFormat="1" ht="15" hidden="1">
      <c r="A89" s="159" t="s">
        <v>173</v>
      </c>
      <c r="B89" s="160"/>
      <c r="C89" s="95"/>
      <c r="D89" s="95"/>
      <c r="E89" s="95"/>
    </row>
    <row r="90" spans="1:5" s="20" customFormat="1" ht="15" hidden="1">
      <c r="A90" s="161" t="s">
        <v>128</v>
      </c>
      <c r="B90" s="162"/>
      <c r="C90" s="140">
        <v>0</v>
      </c>
      <c r="D90" s="140"/>
      <c r="E90" s="140">
        <v>0</v>
      </c>
    </row>
    <row r="91" spans="1:5" s="69" customFormat="1" ht="15" hidden="1">
      <c r="A91" s="163" t="s">
        <v>122</v>
      </c>
      <c r="B91" s="183"/>
      <c r="C91" s="164">
        <f>SUM(C88:C90)</f>
        <v>0</v>
      </c>
      <c r="D91" s="164"/>
      <c r="E91" s="164">
        <f>SUM(E88:E90)</f>
        <v>0</v>
      </c>
    </row>
    <row r="92" spans="1:5" s="29" customFormat="1" ht="15" hidden="1">
      <c r="A92" s="125"/>
      <c r="B92" s="20"/>
      <c r="C92" s="191"/>
      <c r="D92" s="191"/>
      <c r="E92" s="191"/>
    </row>
    <row r="93" spans="1:5" ht="15" hidden="1">
      <c r="A93" s="163" t="s">
        <v>129</v>
      </c>
      <c r="B93" s="183"/>
      <c r="C93" s="164">
        <f>SUM(C86,C91)</f>
        <v>0</v>
      </c>
      <c r="D93" s="164"/>
      <c r="E93" s="164">
        <f>SUM(E86,E91)</f>
        <v>0</v>
      </c>
    </row>
    <row r="94" spans="1:5" ht="15" hidden="1">
      <c r="A94" s="125"/>
      <c r="B94" s="29"/>
      <c r="C94" s="195"/>
      <c r="D94" s="195"/>
      <c r="E94" s="195"/>
    </row>
    <row r="95" spans="1:5" s="29" customFormat="1" ht="15" hidden="1">
      <c r="A95" s="159" t="s">
        <v>130</v>
      </c>
      <c r="B95" s="160"/>
      <c r="C95" s="95">
        <v>0</v>
      </c>
      <c r="D95" s="95"/>
      <c r="E95" s="95">
        <v>0</v>
      </c>
    </row>
    <row r="96" spans="1:5" s="29" customFormat="1" ht="15" hidden="1">
      <c r="A96" s="159" t="s">
        <v>131</v>
      </c>
      <c r="B96" s="160"/>
      <c r="C96" s="95">
        <v>0</v>
      </c>
      <c r="D96" s="95"/>
      <c r="E96" s="95">
        <v>0</v>
      </c>
    </row>
    <row r="97" spans="1:6" s="69" customFormat="1" ht="14.25" customHeight="1" hidden="1">
      <c r="A97" s="125" t="s">
        <v>8</v>
      </c>
      <c r="B97" s="29"/>
      <c r="C97" s="29"/>
      <c r="D97" s="29"/>
      <c r="E97" s="29"/>
      <c r="F97" s="193"/>
    </row>
    <row r="98" spans="1:6" s="79" customFormat="1" ht="14.25" customHeight="1" hidden="1">
      <c r="A98" s="159" t="s">
        <v>8</v>
      </c>
      <c r="B98" s="29"/>
      <c r="C98" s="29"/>
      <c r="D98" s="29"/>
      <c r="E98" s="29"/>
      <c r="F98" s="193"/>
    </row>
    <row r="99" spans="1:5" s="29" customFormat="1" ht="15" hidden="1">
      <c r="A99" s="179" t="str">
        <f>CONCATENATE("Not  ",'RES.&amp; BAL.'!$C$58,"  MASKINER OCH ANDRA TEKNISKA")</f>
        <v>Not    MASKINER OCH ANDRA TEKNISKA</v>
      </c>
      <c r="B99" s="192"/>
      <c r="C99" s="380" t="str">
        <f>CONCATENATE(GRUNDINFO!C6,"-",GRUNDINFO!E6,"-",GRUNDINFO!G6)</f>
        <v>2021-12-31</v>
      </c>
      <c r="D99" s="237"/>
      <c r="E99" s="380" t="str">
        <f>CONCATENATE(GRUNDINFO!C8,"-",GRUNDINFO!E8,"-",GRUNDINFO!G8)</f>
        <v>2014-12-31</v>
      </c>
    </row>
    <row r="100" spans="1:5" ht="15" hidden="1">
      <c r="A100" s="181" t="s">
        <v>167</v>
      </c>
      <c r="B100" s="194"/>
      <c r="C100" s="387"/>
      <c r="D100" s="194"/>
      <c r="E100" s="387"/>
    </row>
    <row r="101" spans="1:5" ht="15" hidden="1">
      <c r="A101" s="161"/>
      <c r="B101" s="29"/>
      <c r="C101" s="29"/>
      <c r="D101" s="29"/>
      <c r="E101" s="29"/>
    </row>
    <row r="102" spans="1:5" ht="15" hidden="1">
      <c r="A102" s="159" t="s">
        <v>175</v>
      </c>
      <c r="B102" s="160"/>
      <c r="C102" s="95">
        <f>SUM(E102,E103)</f>
        <v>0</v>
      </c>
      <c r="D102" s="95"/>
      <c r="E102" s="95">
        <v>0</v>
      </c>
    </row>
    <row r="103" spans="1:5" s="69" customFormat="1" ht="15" hidden="1">
      <c r="A103" s="161" t="s">
        <v>180</v>
      </c>
      <c r="B103" s="162"/>
      <c r="C103" s="140">
        <v>0</v>
      </c>
      <c r="D103" s="140"/>
      <c r="E103" s="140">
        <v>0</v>
      </c>
    </row>
    <row r="104" spans="1:5" s="29" customFormat="1" ht="15" hidden="1">
      <c r="A104" s="161" t="s">
        <v>179</v>
      </c>
      <c r="B104" s="162"/>
      <c r="C104" s="140">
        <v>0</v>
      </c>
      <c r="D104" s="140"/>
      <c r="E104" s="140">
        <v>0</v>
      </c>
    </row>
    <row r="105" spans="1:5" ht="15" hidden="1">
      <c r="A105" s="163" t="s">
        <v>119</v>
      </c>
      <c r="B105" s="183"/>
      <c r="C105" s="164">
        <f>SUM(C102:C104)</f>
        <v>0</v>
      </c>
      <c r="D105" s="164"/>
      <c r="E105" s="164">
        <f>SUM(E102:E104)</f>
        <v>0</v>
      </c>
    </row>
    <row r="106" spans="1:5" ht="15" hidden="1">
      <c r="A106" s="125"/>
      <c r="B106" s="29"/>
      <c r="C106" s="195"/>
      <c r="D106" s="195"/>
      <c r="E106" s="195"/>
    </row>
    <row r="107" spans="1:5" ht="15" hidden="1">
      <c r="A107" s="159" t="s">
        <v>176</v>
      </c>
      <c r="B107" s="160"/>
      <c r="C107" s="95">
        <f>SUM(E110)</f>
        <v>0</v>
      </c>
      <c r="D107" s="95"/>
      <c r="E107" s="95">
        <v>0</v>
      </c>
    </row>
    <row r="108" spans="1:5" s="69" customFormat="1" ht="15" hidden="1">
      <c r="A108" s="159" t="s">
        <v>181</v>
      </c>
      <c r="B108" s="160"/>
      <c r="C108" s="95">
        <v>0</v>
      </c>
      <c r="D108" s="95"/>
      <c r="E108" s="95">
        <v>0</v>
      </c>
    </row>
    <row r="109" spans="1:5" s="20" customFormat="1" ht="15" hidden="1">
      <c r="A109" s="161" t="s">
        <v>177</v>
      </c>
      <c r="B109" s="162"/>
      <c r="C109" s="140">
        <v>0</v>
      </c>
      <c r="D109" s="140"/>
      <c r="E109" s="140">
        <v>0</v>
      </c>
    </row>
    <row r="110" spans="1:5" s="69" customFormat="1" ht="15" hidden="1">
      <c r="A110" s="163" t="s">
        <v>122</v>
      </c>
      <c r="B110" s="183"/>
      <c r="C110" s="164">
        <f>SUM(C107:C109)</f>
        <v>0</v>
      </c>
      <c r="D110" s="164"/>
      <c r="E110" s="164">
        <f>SUM(E107:E109)</f>
        <v>0</v>
      </c>
    </row>
    <row r="111" spans="1:5" s="29" customFormat="1" ht="15" hidden="1">
      <c r="A111" s="125"/>
      <c r="B111" s="20"/>
      <c r="C111" s="191"/>
      <c r="D111" s="191"/>
      <c r="E111" s="191"/>
    </row>
    <row r="112" spans="1:5" s="29" customFormat="1" ht="15" hidden="1">
      <c r="A112" s="163" t="s">
        <v>129</v>
      </c>
      <c r="B112" s="183"/>
      <c r="C112" s="164">
        <f>SUM(C105,C110)</f>
        <v>0</v>
      </c>
      <c r="D112" s="164"/>
      <c r="E112" s="164">
        <f>SUM(E105,E110)</f>
        <v>0</v>
      </c>
    </row>
    <row r="113" spans="1:6" s="240" customFormat="1" ht="14.25" customHeight="1" hidden="1">
      <c r="A113" s="125"/>
      <c r="B113" s="29"/>
      <c r="C113" s="29"/>
      <c r="D113" s="29"/>
      <c r="E113" s="29"/>
      <c r="F113" s="177"/>
    </row>
    <row r="114" spans="1:6" s="242" customFormat="1" ht="14.25" customHeight="1" hidden="1">
      <c r="A114" s="125"/>
      <c r="B114" s="29"/>
      <c r="C114" s="29"/>
      <c r="D114" s="29"/>
      <c r="E114" s="29"/>
      <c r="F114" s="177"/>
    </row>
    <row r="115" spans="1:5" s="29" customFormat="1" ht="15" hidden="1">
      <c r="A115" s="184" t="str">
        <f>CONCATENATE("Not  ",'RES.&amp; BAL.'!$C$59,"  INVENTARIER SAMT")</f>
        <v>Not    INVENTARIER SAMT</v>
      </c>
      <c r="B115" s="238"/>
      <c r="C115" s="380" t="str">
        <f>CONCATENATE(GRUNDINFO!C6,"-",GRUNDINFO!E6,"-",GRUNDINFO!G6)</f>
        <v>2021-12-31</v>
      </c>
      <c r="D115" s="239"/>
      <c r="E115" s="407" t="s">
        <v>296</v>
      </c>
    </row>
    <row r="116" spans="1:5" ht="15" hidden="1">
      <c r="A116" s="186" t="s">
        <v>166</v>
      </c>
      <c r="B116" s="241"/>
      <c r="C116" s="381"/>
      <c r="D116" s="241"/>
      <c r="E116" s="408"/>
    </row>
    <row r="117" spans="1:5" ht="15" hidden="1">
      <c r="A117" s="127"/>
      <c r="B117" s="29"/>
      <c r="C117" s="29"/>
      <c r="D117" s="29"/>
      <c r="E117" s="29"/>
    </row>
    <row r="118" spans="1:5" ht="15" hidden="1">
      <c r="A118" s="159" t="s">
        <v>117</v>
      </c>
      <c r="B118" s="160"/>
      <c r="C118" s="95"/>
      <c r="D118" s="95"/>
      <c r="E118" s="95"/>
    </row>
    <row r="119" spans="1:5" s="69" customFormat="1" ht="15" hidden="1">
      <c r="A119" s="159" t="s">
        <v>178</v>
      </c>
      <c r="B119" s="160"/>
      <c r="C119" s="95"/>
      <c r="D119" s="95"/>
      <c r="E119" s="95"/>
    </row>
    <row r="120" spans="1:5" s="29" customFormat="1" ht="15" hidden="1">
      <c r="A120" s="159" t="s">
        <v>179</v>
      </c>
      <c r="B120" s="160"/>
      <c r="C120" s="95"/>
      <c r="D120" s="95"/>
      <c r="E120" s="95"/>
    </row>
    <row r="121" spans="1:5" ht="15" hidden="1">
      <c r="A121" s="163" t="s">
        <v>119</v>
      </c>
      <c r="B121" s="183"/>
      <c r="C121" s="164">
        <f>SUM(C118:C120)</f>
        <v>0</v>
      </c>
      <c r="D121" s="164"/>
      <c r="E121" s="164">
        <f>SUM(E118:E120)</f>
        <v>0</v>
      </c>
    </row>
    <row r="122" spans="1:5" ht="15" hidden="1">
      <c r="A122" s="24" t="s">
        <v>8</v>
      </c>
      <c r="B122" s="29"/>
      <c r="C122" s="195"/>
      <c r="D122" s="195"/>
      <c r="E122" s="195"/>
    </row>
    <row r="123" spans="1:5" ht="15" hidden="1">
      <c r="A123" s="159" t="s">
        <v>120</v>
      </c>
      <c r="B123" s="160"/>
      <c r="C123" s="95"/>
      <c r="D123" s="95"/>
      <c r="E123" s="95"/>
    </row>
    <row r="124" spans="1:5" s="69" customFormat="1" ht="15" hidden="1">
      <c r="A124" s="159" t="s">
        <v>179</v>
      </c>
      <c r="B124" s="160"/>
      <c r="C124" s="95"/>
      <c r="D124" s="95"/>
      <c r="E124" s="95"/>
    </row>
    <row r="125" spans="1:5" s="20" customFormat="1" ht="15" hidden="1">
      <c r="A125" s="161" t="s">
        <v>121</v>
      </c>
      <c r="B125" s="333"/>
      <c r="C125" s="140"/>
      <c r="D125" s="140"/>
      <c r="E125" s="140"/>
    </row>
    <row r="126" spans="1:5" s="69" customFormat="1" ht="15" hidden="1">
      <c r="A126" s="163" t="s">
        <v>122</v>
      </c>
      <c r="B126" s="183"/>
      <c r="C126" s="164">
        <f>SUM(C123:C125)</f>
        <v>0</v>
      </c>
      <c r="D126" s="164"/>
      <c r="E126" s="164">
        <f>SUM(E123:E125)</f>
        <v>0</v>
      </c>
    </row>
    <row r="127" spans="1:5" s="29" customFormat="1" ht="15" hidden="1">
      <c r="A127" s="24" t="s">
        <v>8</v>
      </c>
      <c r="B127" s="20"/>
      <c r="C127" s="191"/>
      <c r="D127" s="191"/>
      <c r="E127" s="191"/>
    </row>
    <row r="128" spans="1:5" s="29" customFormat="1" ht="15" hidden="1">
      <c r="A128" s="163" t="s">
        <v>123</v>
      </c>
      <c r="B128" s="183"/>
      <c r="C128" s="164">
        <f>SUM(C121+C126)</f>
        <v>0</v>
      </c>
      <c r="D128" s="164"/>
      <c r="E128" s="164">
        <f>E121+E126</f>
        <v>0</v>
      </c>
    </row>
    <row r="129" spans="1:6" s="178" customFormat="1" ht="28.5" customHeight="1" hidden="1">
      <c r="A129" s="195" t="s">
        <v>8</v>
      </c>
      <c r="B129" s="29"/>
      <c r="C129" s="195"/>
      <c r="D129" s="195"/>
      <c r="E129" s="29"/>
      <c r="F129" s="177"/>
    </row>
    <row r="130" s="29" customFormat="1" ht="13.5" hidden="1"/>
    <row r="131" spans="1:5" ht="15" hidden="1">
      <c r="A131" s="244" t="str">
        <f>CONCATENATE("Not  ",'RES.&amp; BAL.'!$C$60,"  PÅGÅENDE NYANLÄGGNINGAR")</f>
        <v>Not  13  PÅGÅENDE NYANLÄGGNINGAR</v>
      </c>
      <c r="B131" s="243"/>
      <c r="C131" s="244" t="str">
        <f>CONCATENATE(GRUNDINFO!C6,"-",GRUNDINFO!E6,"-",GRUNDINFO!G6)</f>
        <v>2021-12-31</v>
      </c>
      <c r="D131" s="245"/>
      <c r="E131" s="156" t="str">
        <f>CONCATENATE(GRUNDINFO!C8,"-",GRUNDINFO!E8,"-",GRUNDINFO!G8)</f>
        <v>2014-12-31</v>
      </c>
    </row>
    <row r="132" spans="1:5" ht="15" hidden="1">
      <c r="A132" s="29"/>
      <c r="B132" s="29"/>
      <c r="C132" s="29"/>
      <c r="D132" s="29"/>
      <c r="E132" s="29"/>
    </row>
    <row r="133" spans="1:256" s="21" customFormat="1" ht="15" hidden="1">
      <c r="A133" s="95" t="s">
        <v>154</v>
      </c>
      <c r="B133" s="160"/>
      <c r="C133" s="95">
        <f>SUM(E136)</f>
        <v>0</v>
      </c>
      <c r="D133" s="95"/>
      <c r="E133" s="95">
        <v>0</v>
      </c>
      <c r="G133" s="24"/>
      <c r="H133" s="24"/>
      <c r="I133" s="24"/>
      <c r="J133" s="24"/>
      <c r="K133" s="24"/>
      <c r="L133" s="24"/>
      <c r="M133" s="24"/>
      <c r="N133" s="24"/>
      <c r="O133" s="24"/>
      <c r="P133" s="24"/>
      <c r="Q133" s="24"/>
      <c r="R133" s="24"/>
      <c r="S133" s="24"/>
      <c r="T133" s="24"/>
      <c r="U133" s="24"/>
      <c r="V133" s="24"/>
      <c r="W133" s="24"/>
      <c r="X133" s="24"/>
      <c r="Y133" s="24"/>
      <c r="Z133" s="24"/>
      <c r="AA133" s="24"/>
      <c r="AB133" s="24"/>
      <c r="AC133" s="24"/>
      <c r="AD133" s="24"/>
      <c r="AE133" s="24"/>
      <c r="AF133" s="24"/>
      <c r="AG133" s="24"/>
      <c r="AH133" s="24"/>
      <c r="AI133" s="24"/>
      <c r="AJ133" s="24"/>
      <c r="AK133" s="24"/>
      <c r="AL133" s="24"/>
      <c r="AM133" s="24"/>
      <c r="AN133" s="24"/>
      <c r="AO133" s="24"/>
      <c r="AP133" s="24"/>
      <c r="AQ133" s="24"/>
      <c r="AR133" s="24"/>
      <c r="AS133" s="24"/>
      <c r="AT133" s="24"/>
      <c r="AU133" s="24"/>
      <c r="AV133" s="24"/>
      <c r="AW133" s="24"/>
      <c r="AX133" s="24"/>
      <c r="AY133" s="24"/>
      <c r="AZ133" s="24"/>
      <c r="BA133" s="24"/>
      <c r="BB133" s="24"/>
      <c r="BC133" s="24"/>
      <c r="BD133" s="24"/>
      <c r="BE133" s="24"/>
      <c r="BF133" s="24"/>
      <c r="BG133" s="24"/>
      <c r="BH133" s="24"/>
      <c r="BI133" s="24"/>
      <c r="BJ133" s="24"/>
      <c r="BK133" s="24"/>
      <c r="BL133" s="24"/>
      <c r="BM133" s="24"/>
      <c r="BN133" s="24"/>
      <c r="BO133" s="24"/>
      <c r="BP133" s="24"/>
      <c r="BQ133" s="24"/>
      <c r="BR133" s="24"/>
      <c r="BS133" s="24"/>
      <c r="BT133" s="24"/>
      <c r="BU133" s="24"/>
      <c r="BV133" s="24"/>
      <c r="BW133" s="24"/>
      <c r="BX133" s="24"/>
      <c r="BY133" s="24"/>
      <c r="BZ133" s="24"/>
      <c r="CA133" s="24"/>
      <c r="CB133" s="24"/>
      <c r="CC133" s="24"/>
      <c r="CD133" s="24"/>
      <c r="CE133" s="24"/>
      <c r="CF133" s="24"/>
      <c r="CG133" s="24"/>
      <c r="CH133" s="24"/>
      <c r="CI133" s="24"/>
      <c r="CJ133" s="24"/>
      <c r="CK133" s="24"/>
      <c r="CL133" s="24"/>
      <c r="CM133" s="24"/>
      <c r="CN133" s="24"/>
      <c r="CO133" s="24"/>
      <c r="CP133" s="24"/>
      <c r="CQ133" s="24"/>
      <c r="CR133" s="24"/>
      <c r="CS133" s="24"/>
      <c r="CT133" s="24"/>
      <c r="CU133" s="24"/>
      <c r="CV133" s="24"/>
      <c r="CW133" s="24"/>
      <c r="CX133" s="24"/>
      <c r="CY133" s="24"/>
      <c r="CZ133" s="24"/>
      <c r="DA133" s="24"/>
      <c r="DB133" s="24"/>
      <c r="DC133" s="24"/>
      <c r="DD133" s="24"/>
      <c r="DE133" s="24"/>
      <c r="DF133" s="24"/>
      <c r="DG133" s="24"/>
      <c r="DH133" s="24"/>
      <c r="DI133" s="24"/>
      <c r="DJ133" s="24"/>
      <c r="DK133" s="24"/>
      <c r="DL133" s="24"/>
      <c r="DM133" s="24"/>
      <c r="DN133" s="24"/>
      <c r="DO133" s="24"/>
      <c r="DP133" s="24"/>
      <c r="DQ133" s="24"/>
      <c r="DR133" s="24"/>
      <c r="DS133" s="24"/>
      <c r="DT133" s="24"/>
      <c r="DU133" s="24"/>
      <c r="DV133" s="24"/>
      <c r="DW133" s="24"/>
      <c r="DX133" s="24"/>
      <c r="DY133" s="24"/>
      <c r="DZ133" s="24"/>
      <c r="EA133" s="24"/>
      <c r="EB133" s="24"/>
      <c r="EC133" s="24"/>
      <c r="ED133" s="24"/>
      <c r="EE133" s="24"/>
      <c r="EF133" s="24"/>
      <c r="EG133" s="24"/>
      <c r="EH133" s="24"/>
      <c r="EI133" s="24"/>
      <c r="EJ133" s="24"/>
      <c r="EK133" s="24"/>
      <c r="EL133" s="24"/>
      <c r="EM133" s="24"/>
      <c r="EN133" s="24"/>
      <c r="EO133" s="24"/>
      <c r="EP133" s="24"/>
      <c r="EQ133" s="24"/>
      <c r="ER133" s="24"/>
      <c r="ES133" s="24"/>
      <c r="ET133" s="24"/>
      <c r="EU133" s="24"/>
      <c r="EV133" s="24"/>
      <c r="EW133" s="24"/>
      <c r="EX133" s="24"/>
      <c r="EY133" s="24"/>
      <c r="EZ133" s="24"/>
      <c r="FA133" s="24"/>
      <c r="FB133" s="24"/>
      <c r="FC133" s="24"/>
      <c r="FD133" s="24"/>
      <c r="FE133" s="24"/>
      <c r="FF133" s="24"/>
      <c r="FG133" s="24"/>
      <c r="FH133" s="24"/>
      <c r="FI133" s="24"/>
      <c r="FJ133" s="24"/>
      <c r="FK133" s="24"/>
      <c r="FL133" s="24"/>
      <c r="FM133" s="24"/>
      <c r="FN133" s="24"/>
      <c r="FO133" s="24"/>
      <c r="FP133" s="24"/>
      <c r="FQ133" s="24"/>
      <c r="FR133" s="24"/>
      <c r="FS133" s="24"/>
      <c r="FT133" s="24"/>
      <c r="FU133" s="24"/>
      <c r="FV133" s="24"/>
      <c r="FW133" s="24"/>
      <c r="FX133" s="24"/>
      <c r="FY133" s="24"/>
      <c r="FZ133" s="24"/>
      <c r="GA133" s="24"/>
      <c r="GB133" s="24"/>
      <c r="GC133" s="24"/>
      <c r="GD133" s="24"/>
      <c r="GE133" s="24"/>
      <c r="GF133" s="24"/>
      <c r="GG133" s="24"/>
      <c r="GH133" s="24"/>
      <c r="GI133" s="24"/>
      <c r="GJ133" s="24"/>
      <c r="GK133" s="24"/>
      <c r="GL133" s="24"/>
      <c r="GM133" s="24"/>
      <c r="GN133" s="24"/>
      <c r="GO133" s="24"/>
      <c r="GP133" s="24"/>
      <c r="GQ133" s="24"/>
      <c r="GR133" s="24"/>
      <c r="GS133" s="24"/>
      <c r="GT133" s="24"/>
      <c r="GU133" s="24"/>
      <c r="GV133" s="24"/>
      <c r="GW133" s="24"/>
      <c r="GX133" s="24"/>
      <c r="GY133" s="24"/>
      <c r="GZ133" s="24"/>
      <c r="HA133" s="24"/>
      <c r="HB133" s="24"/>
      <c r="HC133" s="24"/>
      <c r="HD133" s="24"/>
      <c r="HE133" s="24"/>
      <c r="HF133" s="24"/>
      <c r="HG133" s="24"/>
      <c r="HH133" s="24"/>
      <c r="HI133" s="24"/>
      <c r="HJ133" s="24"/>
      <c r="HK133" s="24"/>
      <c r="HL133" s="24"/>
      <c r="HM133" s="24"/>
      <c r="HN133" s="24"/>
      <c r="HO133" s="24"/>
      <c r="HP133" s="24"/>
      <c r="HQ133" s="24"/>
      <c r="HR133" s="24"/>
      <c r="HS133" s="24"/>
      <c r="HT133" s="24"/>
      <c r="HU133" s="24"/>
      <c r="HV133" s="24"/>
      <c r="HW133" s="24"/>
      <c r="HX133" s="24"/>
      <c r="HY133" s="24"/>
      <c r="HZ133" s="24"/>
      <c r="IA133" s="24"/>
      <c r="IB133" s="24"/>
      <c r="IC133" s="24"/>
      <c r="ID133" s="24"/>
      <c r="IE133" s="24"/>
      <c r="IF133" s="24"/>
      <c r="IG133" s="24"/>
      <c r="IH133" s="24"/>
      <c r="II133" s="24"/>
      <c r="IJ133" s="24"/>
      <c r="IK133" s="24"/>
      <c r="IL133" s="24"/>
      <c r="IM133" s="24"/>
      <c r="IN133" s="24"/>
      <c r="IO133" s="24"/>
      <c r="IP133" s="24"/>
      <c r="IQ133" s="24"/>
      <c r="IR133" s="24"/>
      <c r="IS133" s="24"/>
      <c r="IT133" s="24"/>
      <c r="IU133" s="24"/>
      <c r="IV133" s="24"/>
    </row>
    <row r="134" spans="1:5" s="69" customFormat="1" ht="15" hidden="1">
      <c r="A134" s="95" t="s">
        <v>157</v>
      </c>
      <c r="B134" s="160"/>
      <c r="C134" s="95">
        <v>0</v>
      </c>
      <c r="D134" s="95"/>
      <c r="E134" s="95">
        <v>0</v>
      </c>
    </row>
    <row r="135" spans="1:5" s="29" customFormat="1" ht="15" hidden="1">
      <c r="A135" s="140" t="s">
        <v>155</v>
      </c>
      <c r="B135" s="162"/>
      <c r="C135" s="140">
        <v>0</v>
      </c>
      <c r="D135" s="140"/>
      <c r="E135" s="140">
        <v>0</v>
      </c>
    </row>
    <row r="136" spans="1:5" s="29" customFormat="1" ht="15" hidden="1">
      <c r="A136" s="164" t="s">
        <v>156</v>
      </c>
      <c r="B136" s="183"/>
      <c r="C136" s="164">
        <f>SUM(C133:C135)</f>
        <v>0</v>
      </c>
      <c r="D136" s="164"/>
      <c r="E136" s="164">
        <f>SUM(E133:E135)</f>
        <v>0</v>
      </c>
    </row>
    <row r="137" spans="1:5" s="55" customFormat="1" ht="28.5" customHeight="1" hidden="1">
      <c r="A137" s="29"/>
      <c r="B137" s="29"/>
      <c r="C137" s="29"/>
      <c r="D137" s="29"/>
      <c r="E137" s="29"/>
    </row>
    <row r="138" s="29" customFormat="1" ht="7.5" customHeight="1" hidden="1"/>
    <row r="139" spans="1:5" s="29" customFormat="1" ht="15" hidden="1">
      <c r="A139" s="187" t="str">
        <f>CONCATENATE("Not  ",'RES.&amp; BAL.'!$C$66,"  ANDELAR I KONCERNFÖRETAG")</f>
        <v>Not    ANDELAR I KONCERNFÖRETAG</v>
      </c>
      <c r="B139" s="243"/>
      <c r="C139" s="187"/>
      <c r="D139" s="187"/>
      <c r="E139" s="246"/>
    </row>
    <row r="140" spans="1:5" s="29" customFormat="1" ht="4.5" customHeight="1" hidden="1">
      <c r="A140" s="148" t="s">
        <v>8</v>
      </c>
      <c r="B140" s="148"/>
      <c r="C140" s="148"/>
      <c r="D140" s="148"/>
      <c r="E140" s="148"/>
    </row>
    <row r="141" spans="1:5" s="29" customFormat="1" ht="15" hidden="1">
      <c r="A141" s="196" t="s">
        <v>132</v>
      </c>
      <c r="B141" s="196" t="s">
        <v>133</v>
      </c>
      <c r="C141" s="196" t="s">
        <v>134</v>
      </c>
      <c r="D141" s="197"/>
      <c r="E141" s="198" t="s">
        <v>162</v>
      </c>
    </row>
    <row r="142" spans="1:5" s="29" customFormat="1" ht="15" hidden="1">
      <c r="A142" s="95"/>
      <c r="B142" s="151"/>
      <c r="C142" s="95"/>
      <c r="D142" s="95"/>
      <c r="E142" s="95"/>
    </row>
    <row r="143" spans="1:5" s="29" customFormat="1" ht="15" hidden="1">
      <c r="A143" s="199" t="s">
        <v>8</v>
      </c>
      <c r="B143" s="151"/>
      <c r="C143" s="199"/>
      <c r="D143" s="95"/>
      <c r="E143" s="95"/>
    </row>
    <row r="144" spans="1:5" s="29" customFormat="1" ht="15" hidden="1">
      <c r="A144" s="199"/>
      <c r="B144" s="151"/>
      <c r="C144" s="199"/>
      <c r="D144" s="95"/>
      <c r="E144" s="95"/>
    </row>
    <row r="145" spans="1:5" s="29" customFormat="1" ht="15" hidden="1">
      <c r="A145" s="199"/>
      <c r="B145" s="151"/>
      <c r="C145" s="199"/>
      <c r="D145" s="95"/>
      <c r="E145" s="95"/>
    </row>
    <row r="146" spans="1:5" s="29" customFormat="1" ht="15" hidden="1">
      <c r="A146" s="201" t="s">
        <v>163</v>
      </c>
      <c r="B146" s="200"/>
      <c r="C146" s="201"/>
      <c r="D146" s="164"/>
      <c r="E146" s="164">
        <f>SUM(E143:E145)</f>
        <v>0</v>
      </c>
    </row>
    <row r="147" spans="1:6" s="178" customFormat="1" ht="28.5" customHeight="1" hidden="1">
      <c r="A147" s="29"/>
      <c r="B147" s="29"/>
      <c r="C147" s="29"/>
      <c r="D147" s="29"/>
      <c r="E147" s="29"/>
      <c r="F147" s="202"/>
    </row>
    <row r="148" spans="6:255" s="29" customFormat="1" ht="7.5" customHeight="1" hidden="1">
      <c r="F148" s="174"/>
      <c r="G148" s="148"/>
      <c r="H148" s="148"/>
      <c r="I148" s="148"/>
      <c r="J148" s="148"/>
      <c r="K148" s="148"/>
      <c r="L148" s="148"/>
      <c r="M148" s="148"/>
      <c r="N148" s="148"/>
      <c r="O148" s="148"/>
      <c r="P148" s="148"/>
      <c r="Q148" s="148"/>
      <c r="R148" s="148"/>
      <c r="S148" s="148"/>
      <c r="T148" s="148"/>
      <c r="U148" s="148"/>
      <c r="V148" s="148"/>
      <c r="W148" s="148"/>
      <c r="X148" s="148"/>
      <c r="Y148" s="148"/>
      <c r="Z148" s="148"/>
      <c r="AA148" s="148"/>
      <c r="AB148" s="148"/>
      <c r="AC148" s="148"/>
      <c r="AD148" s="148"/>
      <c r="AE148" s="148"/>
      <c r="AF148" s="148"/>
      <c r="AG148" s="148"/>
      <c r="AH148" s="148"/>
      <c r="AI148" s="148"/>
      <c r="AJ148" s="148"/>
      <c r="AK148" s="148"/>
      <c r="AL148" s="148"/>
      <c r="AM148" s="148"/>
      <c r="AN148" s="148"/>
      <c r="AO148" s="148"/>
      <c r="AP148" s="148"/>
      <c r="AQ148" s="148"/>
      <c r="AR148" s="148"/>
      <c r="AS148" s="148"/>
      <c r="AT148" s="148"/>
      <c r="AU148" s="148"/>
      <c r="AV148" s="148"/>
      <c r="AW148" s="148"/>
      <c r="AX148" s="148"/>
      <c r="AY148" s="148"/>
      <c r="AZ148" s="148"/>
      <c r="BA148" s="148"/>
      <c r="BB148" s="148"/>
      <c r="BC148" s="148"/>
      <c r="BD148" s="148"/>
      <c r="BE148" s="148"/>
      <c r="BF148" s="148"/>
      <c r="BG148" s="148"/>
      <c r="BH148" s="148"/>
      <c r="BI148" s="148"/>
      <c r="BJ148" s="148"/>
      <c r="BK148" s="148"/>
      <c r="BL148" s="148"/>
      <c r="BM148" s="148"/>
      <c r="BN148" s="148"/>
      <c r="BO148" s="148"/>
      <c r="BP148" s="148"/>
      <c r="BQ148" s="148"/>
      <c r="BR148" s="148"/>
      <c r="BS148" s="148"/>
      <c r="BT148" s="148"/>
      <c r="BU148" s="148"/>
      <c r="BV148" s="148"/>
      <c r="BW148" s="148"/>
      <c r="BX148" s="148"/>
      <c r="BY148" s="148"/>
      <c r="BZ148" s="148"/>
      <c r="CA148" s="148"/>
      <c r="CB148" s="148"/>
      <c r="CC148" s="148"/>
      <c r="CD148" s="148"/>
      <c r="CE148" s="148"/>
      <c r="CF148" s="148"/>
      <c r="CG148" s="148"/>
      <c r="CH148" s="148"/>
      <c r="CI148" s="148"/>
      <c r="CJ148" s="148"/>
      <c r="CK148" s="148"/>
      <c r="CL148" s="148"/>
      <c r="CM148" s="148"/>
      <c r="CN148" s="148"/>
      <c r="CO148" s="148"/>
      <c r="CP148" s="148"/>
      <c r="CQ148" s="148"/>
      <c r="CR148" s="148"/>
      <c r="CS148" s="148"/>
      <c r="CT148" s="148"/>
      <c r="CU148" s="148"/>
      <c r="CV148" s="148"/>
      <c r="CW148" s="148"/>
      <c r="CX148" s="148"/>
      <c r="CY148" s="148"/>
      <c r="CZ148" s="148"/>
      <c r="DA148" s="148"/>
      <c r="DB148" s="148"/>
      <c r="DC148" s="148"/>
      <c r="DD148" s="148"/>
      <c r="DE148" s="148"/>
      <c r="DF148" s="148"/>
      <c r="DG148" s="148"/>
      <c r="DH148" s="148"/>
      <c r="DI148" s="148"/>
      <c r="DJ148" s="148"/>
      <c r="DK148" s="148"/>
      <c r="DL148" s="148"/>
      <c r="DM148" s="148"/>
      <c r="DN148" s="148"/>
      <c r="DO148" s="148"/>
      <c r="DP148" s="148"/>
      <c r="DQ148" s="148"/>
      <c r="DR148" s="148"/>
      <c r="DS148" s="148"/>
      <c r="DT148" s="148"/>
      <c r="DU148" s="148"/>
      <c r="DV148" s="148"/>
      <c r="DW148" s="148"/>
      <c r="DX148" s="148"/>
      <c r="DY148" s="148"/>
      <c r="DZ148" s="148"/>
      <c r="EA148" s="148"/>
      <c r="EB148" s="148"/>
      <c r="EC148" s="148"/>
      <c r="ED148" s="148"/>
      <c r="EE148" s="148"/>
      <c r="EF148" s="148"/>
      <c r="EG148" s="148"/>
      <c r="EH148" s="148"/>
      <c r="EI148" s="148"/>
      <c r="EJ148" s="148"/>
      <c r="EK148" s="148"/>
      <c r="EL148" s="148"/>
      <c r="EM148" s="148"/>
      <c r="EN148" s="148"/>
      <c r="EO148" s="148"/>
      <c r="EP148" s="148"/>
      <c r="EQ148" s="148"/>
      <c r="ER148" s="148"/>
      <c r="ES148" s="148"/>
      <c r="ET148" s="148"/>
      <c r="EU148" s="148"/>
      <c r="EV148" s="148"/>
      <c r="EW148" s="148"/>
      <c r="EX148" s="148"/>
      <c r="EY148" s="148"/>
      <c r="EZ148" s="148"/>
      <c r="FA148" s="148"/>
      <c r="FB148" s="148"/>
      <c r="FC148" s="148"/>
      <c r="FD148" s="148"/>
      <c r="FE148" s="148"/>
      <c r="FF148" s="148"/>
      <c r="FG148" s="148"/>
      <c r="FH148" s="148"/>
      <c r="FI148" s="148"/>
      <c r="FJ148" s="148"/>
      <c r="FK148" s="148"/>
      <c r="FL148" s="148"/>
      <c r="FM148" s="148"/>
      <c r="FN148" s="148"/>
      <c r="FO148" s="148"/>
      <c r="FP148" s="148"/>
      <c r="FQ148" s="148"/>
      <c r="FR148" s="148"/>
      <c r="FS148" s="148"/>
      <c r="FT148" s="148"/>
      <c r="FU148" s="148"/>
      <c r="FV148" s="148"/>
      <c r="FW148" s="148"/>
      <c r="FX148" s="148"/>
      <c r="FY148" s="148"/>
      <c r="FZ148" s="148"/>
      <c r="GA148" s="148"/>
      <c r="GB148" s="148"/>
      <c r="GC148" s="148"/>
      <c r="GD148" s="148"/>
      <c r="GE148" s="148"/>
      <c r="GF148" s="148"/>
      <c r="GG148" s="148"/>
      <c r="GH148" s="148"/>
      <c r="GI148" s="148"/>
      <c r="GJ148" s="148"/>
      <c r="GK148" s="148"/>
      <c r="GL148" s="148"/>
      <c r="GM148" s="148"/>
      <c r="GN148" s="148"/>
      <c r="GO148" s="148"/>
      <c r="GP148" s="148"/>
      <c r="GQ148" s="148"/>
      <c r="GR148" s="148"/>
      <c r="GS148" s="148"/>
      <c r="GT148" s="148"/>
      <c r="GU148" s="148"/>
      <c r="GV148" s="148"/>
      <c r="GW148" s="148"/>
      <c r="GX148" s="148"/>
      <c r="GY148" s="148"/>
      <c r="GZ148" s="148"/>
      <c r="HA148" s="148"/>
      <c r="HB148" s="148"/>
      <c r="HC148" s="148"/>
      <c r="HD148" s="148"/>
      <c r="HE148" s="148"/>
      <c r="HF148" s="148"/>
      <c r="HG148" s="148"/>
      <c r="HH148" s="148"/>
      <c r="HI148" s="148"/>
      <c r="HJ148" s="148"/>
      <c r="HK148" s="148"/>
      <c r="HL148" s="148"/>
      <c r="HM148" s="148"/>
      <c r="HN148" s="148"/>
      <c r="HO148" s="148"/>
      <c r="HP148" s="148"/>
      <c r="HQ148" s="148"/>
      <c r="HR148" s="148"/>
      <c r="HS148" s="148"/>
      <c r="HT148" s="148"/>
      <c r="HU148" s="148"/>
      <c r="HV148" s="148"/>
      <c r="HW148" s="148"/>
      <c r="HX148" s="148"/>
      <c r="HY148" s="148"/>
      <c r="HZ148" s="148"/>
      <c r="IA148" s="148"/>
      <c r="IB148" s="148"/>
      <c r="IC148" s="148"/>
      <c r="ID148" s="148"/>
      <c r="IE148" s="148"/>
      <c r="IF148" s="148"/>
      <c r="IG148" s="148"/>
      <c r="IH148" s="148"/>
      <c r="II148" s="148"/>
      <c r="IJ148" s="148"/>
      <c r="IK148" s="148"/>
      <c r="IL148" s="148"/>
      <c r="IM148" s="148"/>
      <c r="IN148" s="148"/>
      <c r="IO148" s="148"/>
      <c r="IP148" s="148"/>
      <c r="IQ148" s="148"/>
      <c r="IR148" s="148"/>
      <c r="IS148" s="148"/>
      <c r="IT148" s="148"/>
      <c r="IU148" s="148"/>
    </row>
    <row r="149" spans="1:6" s="197" customFormat="1" ht="15" hidden="1">
      <c r="A149" s="187" t="str">
        <f>CONCATENATE("Not  ",'RES.&amp; BAL.'!$C$67,"  ANDELAR I INTRESSEFÖRETAG")</f>
        <v>Not    ANDELAR I INTRESSEFÖRETAG</v>
      </c>
      <c r="B149" s="243"/>
      <c r="C149" s="187"/>
      <c r="D149" s="187"/>
      <c r="E149" s="246"/>
      <c r="F149" s="203"/>
    </row>
    <row r="150" spans="1:5" ht="4.5" customHeight="1" hidden="1">
      <c r="A150" s="148" t="s">
        <v>8</v>
      </c>
      <c r="B150" s="148"/>
      <c r="C150" s="148"/>
      <c r="D150" s="148"/>
      <c r="E150" s="148"/>
    </row>
    <row r="151" spans="1:5" ht="15" hidden="1">
      <c r="A151" s="196" t="s">
        <v>132</v>
      </c>
      <c r="B151" s="196" t="s">
        <v>133</v>
      </c>
      <c r="C151" s="196" t="s">
        <v>134</v>
      </c>
      <c r="D151" s="197"/>
      <c r="E151" s="198" t="s">
        <v>162</v>
      </c>
    </row>
    <row r="152" spans="1:5" ht="15" hidden="1">
      <c r="A152" s="95"/>
      <c r="C152" s="95"/>
      <c r="D152" s="95"/>
      <c r="E152" s="95"/>
    </row>
    <row r="153" spans="1:5" ht="15" hidden="1">
      <c r="A153" s="199" t="s">
        <v>8</v>
      </c>
      <c r="C153" s="199"/>
      <c r="D153" s="95"/>
      <c r="E153" s="95"/>
    </row>
    <row r="154" spans="1:5" s="28" customFormat="1" ht="15" hidden="1">
      <c r="A154" s="199"/>
      <c r="B154" s="151"/>
      <c r="C154" s="199"/>
      <c r="D154" s="95"/>
      <c r="E154" s="95"/>
    </row>
    <row r="155" spans="1:5" s="127" customFormat="1" ht="15" hidden="1">
      <c r="A155" s="199"/>
      <c r="B155" s="151"/>
      <c r="C155" s="199"/>
      <c r="D155" s="95"/>
      <c r="E155" s="95"/>
    </row>
    <row r="156" spans="1:5" s="127" customFormat="1" ht="15" hidden="1">
      <c r="A156" s="201" t="s">
        <v>163</v>
      </c>
      <c r="B156" s="200"/>
      <c r="C156" s="201"/>
      <c r="D156" s="164"/>
      <c r="E156" s="164">
        <f>SUM(E153:E155)</f>
        <v>0</v>
      </c>
    </row>
    <row r="157" spans="1:5" s="127" customFormat="1" ht="15" hidden="1">
      <c r="A157" s="205"/>
      <c r="B157" s="204"/>
      <c r="C157" s="205"/>
      <c r="D157" s="206"/>
      <c r="E157" s="207"/>
    </row>
    <row r="158" spans="1:5" s="127" customFormat="1" ht="15" hidden="1">
      <c r="A158" s="205"/>
      <c r="B158" s="204"/>
      <c r="C158" s="205"/>
      <c r="D158" s="206"/>
      <c r="E158" s="207"/>
    </row>
    <row r="159" spans="1:5" s="127" customFormat="1" ht="15" hidden="1">
      <c r="A159" s="390" t="str">
        <f>CONCATENATE("Not  ",'RES.&amp; BAL.'!$C$68,"  FORDRINGAR HOS")</f>
        <v>Not    FORDRINGAR HOS</v>
      </c>
      <c r="B159" s="238"/>
      <c r="C159" s="390" t="str">
        <f>CONCATENATE(GRUNDINFO!$C$6,"-",GRUNDINFO!$E$6,"-",GRUNDINFO!$G$6)</f>
        <v>2021-12-31</v>
      </c>
      <c r="D159" s="180"/>
      <c r="E159" s="391" t="str">
        <f>CONCATENATE(GRUNDINFO!$C$8,"-",GRUNDINFO!$E$8,"-",GRUNDINFO!$G$8)</f>
        <v>2014-12-31</v>
      </c>
    </row>
    <row r="160" spans="1:5" s="127" customFormat="1" ht="15" hidden="1">
      <c r="A160" s="387" t="s">
        <v>252</v>
      </c>
      <c r="B160" s="241"/>
      <c r="C160" s="387"/>
      <c r="D160" s="182"/>
      <c r="E160" s="392"/>
    </row>
    <row r="161" spans="1:5" s="127" customFormat="1" ht="15" hidden="1">
      <c r="A161" s="95"/>
      <c r="B161" s="151"/>
      <c r="C161" s="95"/>
      <c r="D161" s="95"/>
      <c r="E161" s="95"/>
    </row>
    <row r="162" spans="1:5" s="127" customFormat="1" ht="15" hidden="1">
      <c r="A162" s="95" t="s">
        <v>114</v>
      </c>
      <c r="B162" s="151"/>
      <c r="C162" s="95">
        <v>0</v>
      </c>
      <c r="D162" s="95"/>
      <c r="E162" s="95">
        <v>0</v>
      </c>
    </row>
    <row r="163" spans="1:5" s="29" customFormat="1" ht="15" hidden="1">
      <c r="A163" s="95"/>
      <c r="B163" s="151"/>
      <c r="C163" s="95">
        <v>0</v>
      </c>
      <c r="D163" s="95"/>
      <c r="E163" s="95">
        <v>0</v>
      </c>
    </row>
    <row r="164" spans="1:5" s="29" customFormat="1" ht="15" hidden="1">
      <c r="A164" s="164" t="s">
        <v>156</v>
      </c>
      <c r="B164" s="200"/>
      <c r="C164" s="164">
        <f>SUM(C162:C163)</f>
        <v>0</v>
      </c>
      <c r="D164" s="164"/>
      <c r="E164" s="164">
        <f>SUM(E162:E163)</f>
        <v>0</v>
      </c>
    </row>
    <row r="165" spans="1:6" s="240" customFormat="1" ht="14.25" customHeight="1" hidden="1">
      <c r="A165" s="29"/>
      <c r="B165" s="29"/>
      <c r="C165" s="29"/>
      <c r="D165" s="29"/>
      <c r="E165" s="29"/>
      <c r="F165" s="177"/>
    </row>
    <row r="166" spans="1:6" s="242" customFormat="1" ht="14.25" customHeight="1" hidden="1">
      <c r="A166" s="29"/>
      <c r="B166" s="29"/>
      <c r="C166" s="29"/>
      <c r="D166" s="29"/>
      <c r="E166" s="29"/>
      <c r="F166" s="177"/>
    </row>
    <row r="167" spans="1:5" ht="15" hidden="1">
      <c r="A167" s="380" t="str">
        <f>CONCATENATE("Not  ",'RES.&amp; BAL.'!$C$69,"  FORDRINGAR HOS")</f>
        <v>Not    FORDRINGAR HOS</v>
      </c>
      <c r="B167" s="238"/>
      <c r="C167" s="380" t="str">
        <f>CONCATENATE(GRUNDINFO!C6,"-",GRUNDINFO!E6,"-",GRUNDINFO!G6)</f>
        <v>2021-12-31</v>
      </c>
      <c r="D167" s="247"/>
      <c r="E167" s="382" t="str">
        <f>CONCATENATE(GRUNDINFO!C8,"-",GRUNDINFO!E8,"-",GRUNDINFO!G8)</f>
        <v>2014-12-31</v>
      </c>
    </row>
    <row r="168" spans="1:5" ht="15" hidden="1">
      <c r="A168" s="381" t="s">
        <v>168</v>
      </c>
      <c r="B168" s="241"/>
      <c r="C168" s="381"/>
      <c r="D168" s="241"/>
      <c r="E168" s="383"/>
    </row>
    <row r="169" spans="1:5" ht="15" hidden="1">
      <c r="A169" s="95"/>
      <c r="C169" s="95"/>
      <c r="D169" s="95"/>
      <c r="E169" s="95"/>
    </row>
    <row r="170" spans="1:5" s="28" customFormat="1" ht="15" hidden="1">
      <c r="A170" s="95" t="s">
        <v>114</v>
      </c>
      <c r="B170" s="151"/>
      <c r="C170" s="95">
        <v>0</v>
      </c>
      <c r="D170" s="95"/>
      <c r="E170" s="95">
        <v>0</v>
      </c>
    </row>
    <row r="171" spans="1:5" s="29" customFormat="1" ht="15" hidden="1">
      <c r="A171" s="95"/>
      <c r="B171" s="151"/>
      <c r="C171" s="95">
        <v>0</v>
      </c>
      <c r="D171" s="95"/>
      <c r="E171" s="95">
        <v>0</v>
      </c>
    </row>
    <row r="172" spans="1:5" s="29" customFormat="1" ht="15" hidden="1">
      <c r="A172" s="164" t="s">
        <v>156</v>
      </c>
      <c r="B172" s="200"/>
      <c r="C172" s="164">
        <f>SUM(C170:C171)</f>
        <v>0</v>
      </c>
      <c r="D172" s="164"/>
      <c r="E172" s="164">
        <f>SUM(E170:E171)</f>
        <v>0</v>
      </c>
    </row>
    <row r="173" spans="1:6" s="69" customFormat="1" ht="14.25" customHeight="1" hidden="1">
      <c r="A173" s="29"/>
      <c r="B173" s="29"/>
      <c r="C173" s="29"/>
      <c r="D173" s="29"/>
      <c r="E173" s="29"/>
      <c r="F173" s="21"/>
    </row>
    <row r="174" spans="1:6" s="79" customFormat="1" ht="14.25" customHeight="1" hidden="1">
      <c r="A174" s="29"/>
      <c r="B174" s="29"/>
      <c r="C174" s="29"/>
      <c r="D174" s="29"/>
      <c r="E174" s="29"/>
      <c r="F174" s="21"/>
    </row>
    <row r="175" spans="1:5" s="29" customFormat="1" ht="15" hidden="1">
      <c r="A175" s="380" t="str">
        <f>CONCATENATE("Not  ",'RES.&amp; BAL.'!$C$70,"  ANDRA LÅNGFRISTIGA VÄRDE-")</f>
        <v>Not    ANDRA LÅNGFRISTIGA VÄRDE-</v>
      </c>
      <c r="B175" s="216"/>
      <c r="C175" s="380" t="str">
        <f>CONCATENATE(GRUNDINFO!C6,"-",GRUNDINFO!E6,"-",GRUNDINFO!G6)</f>
        <v>2021-12-31</v>
      </c>
      <c r="D175" s="248"/>
      <c r="E175" s="382" t="str">
        <f>CONCATENATE(GRUNDINFO!C8,"-",GRUNDINFO!E8,"-",GRUNDINFO!G8)</f>
        <v>2014-12-31</v>
      </c>
    </row>
    <row r="176" spans="1:5" ht="15" hidden="1">
      <c r="A176" s="381" t="s">
        <v>169</v>
      </c>
      <c r="B176" s="249"/>
      <c r="C176" s="381"/>
      <c r="D176" s="249"/>
      <c r="E176" s="383"/>
    </row>
    <row r="177" spans="1:5" ht="15" hidden="1">
      <c r="A177" s="29"/>
      <c r="B177" s="29"/>
      <c r="C177" s="29"/>
      <c r="D177" s="29"/>
      <c r="E177" s="29"/>
    </row>
    <row r="178" spans="1:5" ht="15" hidden="1">
      <c r="A178" s="95" t="s">
        <v>114</v>
      </c>
      <c r="C178" s="95">
        <v>0</v>
      </c>
      <c r="D178" s="95"/>
      <c r="E178" s="95">
        <v>0</v>
      </c>
    </row>
    <row r="179" spans="1:5" s="28" customFormat="1" ht="15" hidden="1">
      <c r="A179" s="95"/>
      <c r="B179" s="151"/>
      <c r="C179" s="95">
        <v>0</v>
      </c>
      <c r="D179" s="95"/>
      <c r="E179" s="95">
        <v>0</v>
      </c>
    </row>
    <row r="180" spans="1:5" s="29" customFormat="1" ht="15" hidden="1">
      <c r="A180" s="95"/>
      <c r="B180" s="151"/>
      <c r="C180" s="95">
        <v>0</v>
      </c>
      <c r="D180" s="95"/>
      <c r="E180" s="95">
        <v>0</v>
      </c>
    </row>
    <row r="181" spans="1:5" s="29" customFormat="1" ht="15" hidden="1">
      <c r="A181" s="164" t="s">
        <v>156</v>
      </c>
      <c r="B181" s="200"/>
      <c r="C181" s="164">
        <f>SUM(C178:C180)</f>
        <v>0</v>
      </c>
      <c r="D181" s="164"/>
      <c r="E181" s="164">
        <f>SUM(E178:E180)</f>
        <v>0</v>
      </c>
    </row>
    <row r="182" spans="1:6" s="178" customFormat="1" ht="28.5" customHeight="1" hidden="1">
      <c r="A182" s="29"/>
      <c r="B182" s="29"/>
      <c r="C182" s="29"/>
      <c r="D182" s="29"/>
      <c r="E182" s="29"/>
      <c r="F182" s="177"/>
    </row>
    <row r="183" s="29" customFormat="1" ht="13.5" hidden="1"/>
    <row r="184" spans="1:5" ht="15" hidden="1">
      <c r="A184" s="244" t="str">
        <f>CONCATENATE("Not  ",'RES.&amp; BAL.'!$C$125,"  LÅNGFRISTIGA SKULDER")</f>
        <v>Not  6  LÅNGFRISTIGA SKULDER</v>
      </c>
      <c r="B184" s="243"/>
      <c r="C184" s="244" t="str">
        <f>CONCATENATE(GRUNDINFO!C6,"-",GRUNDINFO!E6,"-",GRUNDINFO!G6)</f>
        <v>2021-12-31</v>
      </c>
      <c r="D184" s="250"/>
      <c r="E184" s="156" t="str">
        <f>CONCATENATE(GRUNDINFO!C8,"-",GRUNDINFO!E8,"-",GRUNDINFO!G8)</f>
        <v>2014-12-31</v>
      </c>
    </row>
    <row r="185" spans="1:5" ht="15" hidden="1">
      <c r="A185" s="29"/>
      <c r="B185" s="29"/>
      <c r="C185" s="29"/>
      <c r="D185" s="29"/>
      <c r="E185" s="29"/>
    </row>
    <row r="186" spans="1:5" s="28" customFormat="1" ht="15" hidden="1">
      <c r="A186" s="159" t="s">
        <v>297</v>
      </c>
      <c r="B186" s="151"/>
      <c r="C186" s="95"/>
      <c r="D186" s="95"/>
      <c r="E186" s="95"/>
    </row>
    <row r="187" spans="1:5" s="127" customFormat="1" ht="15" hidden="1">
      <c r="A187" s="159" t="s">
        <v>303</v>
      </c>
      <c r="B187" s="151"/>
      <c r="C187" s="95">
        <v>0</v>
      </c>
      <c r="D187" s="95"/>
      <c r="E187" s="95"/>
    </row>
    <row r="188" spans="1:6" s="178" customFormat="1" ht="28.5" customHeight="1" hidden="1">
      <c r="A188" s="163" t="s">
        <v>156</v>
      </c>
      <c r="B188" s="200"/>
      <c r="C188" s="164">
        <f>SUM(C186:C187)</f>
        <v>0</v>
      </c>
      <c r="D188" s="164"/>
      <c r="E188" s="164">
        <f>SUM(E186:E187)</f>
        <v>0</v>
      </c>
      <c r="F188" s="177"/>
    </row>
    <row r="189" spans="1:5" s="29" customFormat="1" ht="15" hidden="1">
      <c r="A189" s="173"/>
      <c r="B189" s="204"/>
      <c r="C189" s="206"/>
      <c r="D189" s="206"/>
      <c r="E189" s="206"/>
    </row>
    <row r="190" spans="1:5" ht="15" hidden="1">
      <c r="A190" s="152" t="str">
        <f>CONCATENATE("Not  ",'RES.&amp; BAL.'!$C$125,"  STÄLLDA SKERHETER")</f>
        <v>Not  6  STÄLLDA SKERHETER</v>
      </c>
      <c r="B190" s="243"/>
      <c r="C190" s="244" t="str">
        <f>CONCATENATE(GRUNDINFO!C6,"-",GRUNDINFO!E6,"-",GRUNDINFO!G6)</f>
        <v>2021-12-31</v>
      </c>
      <c r="D190" s="250"/>
      <c r="E190" s="156" t="str">
        <f>CONCATENATE(GRUNDINFO!C8,"-",GRUNDINFO!E8,"-",GRUNDINFO!G8)</f>
        <v>2014-12-31</v>
      </c>
    </row>
    <row r="191" s="29" customFormat="1" ht="15" hidden="1">
      <c r="A191" s="159"/>
    </row>
    <row r="192" spans="1:6" s="192" customFormat="1" ht="14.25" customHeight="1" hidden="1">
      <c r="A192" s="159" t="s">
        <v>301</v>
      </c>
      <c r="B192" s="151"/>
      <c r="C192" s="24"/>
      <c r="D192" s="24"/>
      <c r="E192" s="95"/>
      <c r="F192" s="30"/>
    </row>
    <row r="193" spans="1:6" s="252" customFormat="1" ht="14.25" customHeight="1" hidden="1">
      <c r="A193" s="159"/>
      <c r="B193" s="29"/>
      <c r="C193" s="29"/>
      <c r="D193" s="29"/>
      <c r="E193" s="29"/>
      <c r="F193" s="21"/>
    </row>
    <row r="194" spans="1:5" s="29" customFormat="1" ht="13.5" hidden="1">
      <c r="A194" s="251" t="str">
        <f>CONCATENATE("Not  ",'RES.&amp; BAL.'!$C$88,"  FÖRUTBETALDA KOSTNADER OCH ")</f>
        <v>Not    FÖRUTBETALDA KOSTNADER OCH </v>
      </c>
      <c r="B194" s="192"/>
      <c r="C194" s="390" t="str">
        <f>CONCATENATE(GRUNDINFO!C6,"-",GRUNDINFO!E6,"-",GRUNDINFO!G6)</f>
        <v>2021-12-31</v>
      </c>
      <c r="D194" s="192"/>
      <c r="E194" s="393" t="s">
        <v>296</v>
      </c>
    </row>
    <row r="195" spans="1:5" ht="15" hidden="1">
      <c r="A195" s="181" t="s">
        <v>170</v>
      </c>
      <c r="B195" s="249"/>
      <c r="C195" s="381"/>
      <c r="D195" s="249"/>
      <c r="E195" s="394"/>
    </row>
    <row r="196" spans="1:5" ht="15" hidden="1">
      <c r="A196" s="159"/>
      <c r="B196" s="29"/>
      <c r="C196" s="29"/>
      <c r="D196" s="29"/>
      <c r="E196" s="29"/>
    </row>
    <row r="197" spans="1:5" ht="15" hidden="1">
      <c r="A197" s="159" t="s">
        <v>135</v>
      </c>
      <c r="B197" s="160"/>
      <c r="C197" s="151">
        <v>0</v>
      </c>
      <c r="D197" s="151"/>
      <c r="E197" s="151">
        <v>0</v>
      </c>
    </row>
    <row r="198" spans="1:5" s="21" customFormat="1" ht="15" hidden="1">
      <c r="A198" s="159" t="s">
        <v>136</v>
      </c>
      <c r="B198" s="160"/>
      <c r="C198" s="151"/>
      <c r="D198" s="151"/>
      <c r="E198" s="151">
        <v>0</v>
      </c>
    </row>
    <row r="199" spans="1:5" s="28" customFormat="1" ht="15" hidden="1">
      <c r="A199" s="159" t="s">
        <v>137</v>
      </c>
      <c r="B199" s="160"/>
      <c r="C199" s="151">
        <v>0</v>
      </c>
      <c r="D199" s="151"/>
      <c r="E199" s="151"/>
    </row>
    <row r="200" spans="1:6" s="165" customFormat="1" ht="15" hidden="1">
      <c r="A200" s="161" t="s">
        <v>138</v>
      </c>
      <c r="B200" s="162"/>
      <c r="C200" s="140">
        <v>0</v>
      </c>
      <c r="D200" s="140"/>
      <c r="E200" s="140">
        <v>0</v>
      </c>
      <c r="F200" s="158"/>
    </row>
    <row r="201" spans="1:5" s="29" customFormat="1" ht="15" hidden="1">
      <c r="A201" s="163" t="s">
        <v>152</v>
      </c>
      <c r="B201" s="183"/>
      <c r="C201" s="164">
        <f>SUM(C197:C200)</f>
        <v>0</v>
      </c>
      <c r="D201" s="164"/>
      <c r="E201" s="164">
        <f>SUM(E197:E200)</f>
        <v>0</v>
      </c>
    </row>
    <row r="202" spans="1:6" s="189" customFormat="1" ht="28.5" customHeight="1" hidden="1">
      <c r="A202" s="208"/>
      <c r="B202" s="209"/>
      <c r="C202" s="210"/>
      <c r="D202" s="210"/>
      <c r="E202" s="210"/>
      <c r="F202" s="185"/>
    </row>
    <row r="203" s="29" customFormat="1" ht="15" hidden="1">
      <c r="A203" s="24"/>
    </row>
    <row r="204" spans="1:5" s="29" customFormat="1" ht="15" hidden="1">
      <c r="A204" s="152" t="str">
        <f>CONCATENATE("Not  ",'RES.&amp; BAL.'!$C$94,"  KASSA OCH BANK")</f>
        <v>Not    KASSA OCH BANK</v>
      </c>
      <c r="B204" s="176"/>
      <c r="C204" s="187"/>
      <c r="D204" s="187"/>
      <c r="E204" s="187"/>
    </row>
    <row r="205" s="29" customFormat="1" ht="15" hidden="1">
      <c r="A205" s="24"/>
    </row>
    <row r="206" s="29" customFormat="1" ht="15" hidden="1">
      <c r="A206" s="159" t="s">
        <v>153</v>
      </c>
    </row>
    <row r="207" spans="1:6" s="189" customFormat="1" ht="17.25" customHeight="1" hidden="1">
      <c r="A207" s="159"/>
      <c r="B207" s="29"/>
      <c r="C207" s="29"/>
      <c r="D207" s="29"/>
      <c r="E207" s="29"/>
      <c r="F207" s="185"/>
    </row>
    <row r="208" spans="1:5" ht="4.5" customHeight="1">
      <c r="A208" s="159" t="s">
        <v>8</v>
      </c>
      <c r="B208" s="29"/>
      <c r="C208" s="29"/>
      <c r="D208" s="29"/>
      <c r="E208" s="29"/>
    </row>
    <row r="209" spans="1:6" s="125" customFormat="1" ht="15">
      <c r="A209" s="152" t="str">
        <f>CONCATENATE("Not  ",'RES.&amp; BAL.'!$C$106,"  FÖRÄNDRING AV EGET KAPITAL")</f>
        <v>Not  2  FÖRÄNDRING AV EGET KAPITAL</v>
      </c>
      <c r="B209" s="176"/>
      <c r="C209" s="187"/>
      <c r="D209" s="187"/>
      <c r="E209" s="246"/>
      <c r="F209" s="127"/>
    </row>
    <row r="210" spans="2:5" ht="15">
      <c r="B210" s="211"/>
      <c r="E210" s="212"/>
    </row>
    <row r="211" spans="1:5" ht="15">
      <c r="A211" s="125"/>
      <c r="B211" s="213" t="s">
        <v>139</v>
      </c>
      <c r="C211" s="213" t="s">
        <v>89</v>
      </c>
      <c r="D211" s="214"/>
      <c r="E211" s="213" t="s">
        <v>90</v>
      </c>
    </row>
    <row r="212" spans="1:5" ht="15">
      <c r="A212" s="159" t="s">
        <v>140</v>
      </c>
      <c r="B212" s="151">
        <v>100000</v>
      </c>
      <c r="C212" s="172">
        <f>'RES.&amp; BAL.'!$G$109</f>
        <v>0</v>
      </c>
      <c r="D212" s="140"/>
      <c r="E212" s="172">
        <v>617413.86</v>
      </c>
    </row>
    <row r="213" spans="1:5" ht="15" hidden="1">
      <c r="A213" s="159" t="s">
        <v>141</v>
      </c>
      <c r="C213" s="151"/>
      <c r="D213" s="95"/>
      <c r="E213" s="151">
        <v>0</v>
      </c>
    </row>
    <row r="214" spans="1:5" ht="15" hidden="1">
      <c r="A214" s="159" t="s">
        <v>142</v>
      </c>
      <c r="C214" s="151"/>
      <c r="D214" s="95"/>
      <c r="E214" s="151"/>
    </row>
    <row r="215" spans="1:5" ht="15" hidden="1">
      <c r="A215" s="159" t="s">
        <v>143</v>
      </c>
      <c r="C215" s="151"/>
      <c r="D215" s="95"/>
      <c r="E215" s="151"/>
    </row>
    <row r="216" spans="1:5" ht="15" hidden="1">
      <c r="A216" s="169" t="s">
        <v>144</v>
      </c>
      <c r="C216" s="151"/>
      <c r="D216" s="95"/>
      <c r="E216" s="151"/>
    </row>
    <row r="217" spans="1:5" s="21" customFormat="1" ht="16.5" customHeight="1" hidden="1">
      <c r="A217" s="169" t="s">
        <v>145</v>
      </c>
      <c r="B217" s="151"/>
      <c r="C217" s="151"/>
      <c r="D217" s="95"/>
      <c r="E217" s="151"/>
    </row>
    <row r="218" spans="1:5" s="69" customFormat="1" ht="15" hidden="1">
      <c r="A218" s="169" t="s">
        <v>115</v>
      </c>
      <c r="B218" s="151"/>
      <c r="C218" s="151"/>
      <c r="D218" s="95"/>
      <c r="E218" s="151"/>
    </row>
    <row r="219" spans="1:5" s="29" customFormat="1" ht="15">
      <c r="A219" s="161" t="s">
        <v>59</v>
      </c>
      <c r="B219" s="172"/>
      <c r="C219" s="172">
        <v>0</v>
      </c>
      <c r="D219" s="140"/>
      <c r="E219" s="172">
        <f>'RES.&amp; BAL.'!E43</f>
        <v>2406660.950000003</v>
      </c>
    </row>
    <row r="220" spans="1:5" s="29" customFormat="1" ht="15">
      <c r="A220" s="215" t="s">
        <v>146</v>
      </c>
      <c r="B220" s="200">
        <f>SUM(B212:B219)</f>
        <v>100000</v>
      </c>
      <c r="C220" s="200">
        <f>SUM(C212:C219)</f>
        <v>0</v>
      </c>
      <c r="D220" s="164"/>
      <c r="E220" s="200">
        <f>SUM(E212:E219)</f>
        <v>3024074.810000003</v>
      </c>
    </row>
    <row r="221" spans="1:6" s="178" customFormat="1" ht="13.5" customHeight="1">
      <c r="A221" s="122" t="s">
        <v>8</v>
      </c>
      <c r="B221" s="29"/>
      <c r="C221" s="29"/>
      <c r="D221" s="29"/>
      <c r="E221" s="29"/>
      <c r="F221" s="202"/>
    </row>
    <row r="222" spans="1:5" s="29" customFormat="1" ht="15">
      <c r="A222" s="24" t="s">
        <v>317</v>
      </c>
      <c r="B222" s="151"/>
      <c r="C222" s="95">
        <v>200000</v>
      </c>
      <c r="D222" s="24"/>
      <c r="E222" s="172">
        <v>200000</v>
      </c>
    </row>
    <row r="223" spans="1:6" s="69" customFormat="1" ht="14.25" customHeight="1">
      <c r="A223" s="125"/>
      <c r="B223" s="29"/>
      <c r="C223" s="29"/>
      <c r="D223" s="29"/>
      <c r="E223" s="29"/>
      <c r="F223" s="21"/>
    </row>
    <row r="224" spans="1:6" s="79" customFormat="1" ht="14.25" customHeight="1">
      <c r="A224" s="125" t="s">
        <v>8</v>
      </c>
      <c r="B224" s="29"/>
      <c r="C224" s="29"/>
      <c r="D224" s="29"/>
      <c r="E224" s="29"/>
      <c r="F224" s="21"/>
    </row>
    <row r="225" spans="1:6" s="50" customFormat="1" ht="15">
      <c r="A225" s="179" t="str">
        <f>CONCATENATE("Not  ",'RES.&amp; BAL.'!$C$139,"  UPPLUPNA KOSTNADER OCH")</f>
        <v>Not  3  UPPLUPNA KOSTNADER OCH</v>
      </c>
      <c r="B225" s="216"/>
      <c r="C225" s="390" t="str">
        <f>CONCATENATE(GRUNDINFO!C6,"-",GRUNDINFO!E6,"-",GRUNDINFO!G6)</f>
        <v>2021-12-31</v>
      </c>
      <c r="D225" s="192"/>
      <c r="E225" s="391" t="str">
        <f>CONCATENATE(GRUNDINFO!C8,"-",GRUNDINFO!E8,"-",GRUNDINFO!G8)</f>
        <v>2014-12-31</v>
      </c>
      <c r="F225" s="218"/>
    </row>
    <row r="226" spans="1:5" s="29" customFormat="1" ht="15">
      <c r="A226" s="181" t="s">
        <v>171</v>
      </c>
      <c r="B226" s="249"/>
      <c r="C226" s="381"/>
      <c r="D226" s="249"/>
      <c r="E226" s="395"/>
    </row>
    <row r="227" spans="1:5" s="29" customFormat="1" ht="15">
      <c r="A227" s="169" t="s">
        <v>318</v>
      </c>
      <c r="B227" s="172"/>
      <c r="C227" s="335"/>
      <c r="D227" s="172"/>
      <c r="E227" s="335">
        <v>0</v>
      </c>
    </row>
    <row r="228" spans="1:5" s="320" customFormat="1" ht="15" hidden="1">
      <c r="A228" s="217"/>
      <c r="B228" s="29"/>
      <c r="C228" s="191"/>
      <c r="D228" s="191"/>
      <c r="E228" s="191"/>
    </row>
    <row r="229" spans="1:5" s="320" customFormat="1" ht="15">
      <c r="A229" s="217" t="s">
        <v>343</v>
      </c>
      <c r="B229" s="29"/>
      <c r="C229" s="191">
        <f>295922.6+35000</f>
        <v>330922.6</v>
      </c>
      <c r="D229" s="191"/>
      <c r="E229" s="191">
        <f>313001.75+12000</f>
        <v>325001.75</v>
      </c>
    </row>
    <row r="230" spans="1:5" s="320" customFormat="1" ht="15">
      <c r="A230" s="219" t="s">
        <v>152</v>
      </c>
      <c r="B230" s="175"/>
      <c r="C230" s="33">
        <f>SUM(C229)</f>
        <v>330922.6</v>
      </c>
      <c r="D230" s="33"/>
      <c r="E230" s="33">
        <f>SUM(E229)</f>
        <v>325001.75</v>
      </c>
    </row>
    <row r="231" spans="1:5" s="29" customFormat="1" ht="15">
      <c r="A231" s="319"/>
      <c r="B231" s="320"/>
      <c r="C231" s="321"/>
      <c r="D231" s="321"/>
      <c r="E231" s="321"/>
    </row>
    <row r="232" ht="15">
      <c r="B232" s="24"/>
    </row>
    <row r="233" spans="1:6" s="223" customFormat="1" ht="14.25" customHeight="1" hidden="1">
      <c r="A233" s="217"/>
      <c r="B233" s="29"/>
      <c r="C233" s="29"/>
      <c r="D233" s="29"/>
      <c r="E233" s="29"/>
      <c r="F233" s="220"/>
    </row>
    <row r="234" spans="1:6" s="253" customFormat="1" ht="14.25" customHeight="1" hidden="1">
      <c r="A234" s="217"/>
      <c r="B234" s="29"/>
      <c r="C234" s="29"/>
      <c r="D234" s="29"/>
      <c r="E234" s="29"/>
      <c r="F234" s="220"/>
    </row>
    <row r="235" spans="1:5" s="29" customFormat="1" ht="15" hidden="1">
      <c r="A235" s="179" t="str">
        <f>CONCATENATE("Not  ",'RES.&amp; BAL.'!$C$146,"  STÄLLDA SÄKERHETER OCH")</f>
        <v>Not    STÄLLDA SÄKERHETER OCH</v>
      </c>
      <c r="B235" s="192"/>
      <c r="C235" s="388" t="str">
        <f>CONCATENATE(GRUNDINFO!C6,"-",GRUNDINFO!E6,"-",GRUNDINFO!G6)</f>
        <v>2021-12-31</v>
      </c>
      <c r="D235" s="237"/>
      <c r="E235" s="389" t="str">
        <f>CONCATENATE(GRUNDINFO!C8,"-",GRUNDINFO!E8,"-",GRUNDINFO!G8)</f>
        <v>2014-12-31</v>
      </c>
    </row>
    <row r="236" spans="1:5" s="160" customFormat="1" ht="14.25" hidden="1">
      <c r="A236" s="181" t="s">
        <v>172</v>
      </c>
      <c r="B236" s="194"/>
      <c r="C236" s="381" t="s">
        <v>8</v>
      </c>
      <c r="D236" s="194"/>
      <c r="E236" s="383"/>
    </row>
    <row r="237" spans="1:5" s="160" customFormat="1" ht="15" hidden="1">
      <c r="A237" s="221"/>
      <c r="B237" s="29"/>
      <c r="C237" s="29"/>
      <c r="D237" s="29"/>
      <c r="E237" s="29"/>
    </row>
    <row r="238" spans="1:5" s="160" customFormat="1" ht="15" hidden="1">
      <c r="A238" s="222" t="s">
        <v>107</v>
      </c>
      <c r="C238" s="317" t="s">
        <v>108</v>
      </c>
      <c r="E238" s="317" t="s">
        <v>108</v>
      </c>
    </row>
    <row r="239" spans="1:6" s="212" customFormat="1" ht="15" hidden="1">
      <c r="A239" s="159" t="s">
        <v>147</v>
      </c>
      <c r="B239" s="160"/>
      <c r="C239" s="160"/>
      <c r="D239" s="160"/>
      <c r="E239" s="160"/>
      <c r="F239" s="221"/>
    </row>
    <row r="240" spans="1:5" s="221" customFormat="1" ht="15" hidden="1">
      <c r="A240" s="159" t="s">
        <v>148</v>
      </c>
      <c r="B240" s="160"/>
      <c r="C240" s="160"/>
      <c r="D240" s="160"/>
      <c r="E240" s="160"/>
    </row>
    <row r="241" spans="1:5" s="221" customFormat="1" ht="15" hidden="1">
      <c r="A241" s="169" t="s">
        <v>149</v>
      </c>
      <c r="B241" s="170"/>
      <c r="C241" s="151">
        <v>0</v>
      </c>
      <c r="D241" s="151"/>
      <c r="E241" s="151">
        <v>0</v>
      </c>
    </row>
    <row r="242" spans="1:5" s="223" customFormat="1" ht="15" hidden="1">
      <c r="A242" s="121" t="s">
        <v>150</v>
      </c>
      <c r="B242" s="171"/>
      <c r="C242" s="172">
        <v>0</v>
      </c>
      <c r="D242" s="172"/>
      <c r="E242" s="172">
        <v>0</v>
      </c>
    </row>
    <row r="243" spans="1:6" s="212" customFormat="1" ht="15" hidden="1">
      <c r="A243" s="161" t="s">
        <v>182</v>
      </c>
      <c r="B243" s="171"/>
      <c r="C243" s="172">
        <v>0</v>
      </c>
      <c r="D243" s="172"/>
      <c r="E243" s="172">
        <v>0</v>
      </c>
      <c r="F243" s="221"/>
    </row>
    <row r="244" spans="1:6" s="224" customFormat="1" ht="15" hidden="1">
      <c r="A244" s="215" t="s">
        <v>183</v>
      </c>
      <c r="B244" s="183"/>
      <c r="C244" s="200">
        <f>SUM(C241:C243)</f>
        <v>0</v>
      </c>
      <c r="D244" s="200"/>
      <c r="E244" s="200">
        <f>SUM(E241:E243)</f>
        <v>0</v>
      </c>
      <c r="F244" s="173"/>
    </row>
    <row r="245" s="29" customFormat="1" ht="13.5"/>
    <row r="246" spans="1:6" s="212" customFormat="1" ht="15">
      <c r="A246" s="222"/>
      <c r="B246" s="162"/>
      <c r="C246" s="151"/>
      <c r="D246" s="228"/>
      <c r="E246" s="151"/>
      <c r="F246" s="221"/>
    </row>
    <row r="247" s="212" customFormat="1" ht="15">
      <c r="F247" s="221"/>
    </row>
    <row r="248" spans="1:6" s="212" customFormat="1" ht="15">
      <c r="A248" s="225" t="str">
        <f>CONCATENATE(GRUNDINFO!C11," ",GRUNDINFO!C12)</f>
        <v>Uppsala 2016</v>
      </c>
      <c r="B248" s="151"/>
      <c r="C248" s="225"/>
      <c r="D248" s="225"/>
      <c r="F248" s="221"/>
    </row>
    <row r="249" spans="1:6" s="212" customFormat="1" ht="15">
      <c r="A249" s="225"/>
      <c r="B249" s="151"/>
      <c r="C249" s="225"/>
      <c r="D249" s="225"/>
      <c r="F249" s="221"/>
    </row>
    <row r="250" spans="1:6" s="212" customFormat="1" ht="15">
      <c r="A250" s="24"/>
      <c r="B250" s="226"/>
      <c r="C250" s="225"/>
      <c r="D250" s="225"/>
      <c r="E250" s="225"/>
      <c r="F250" s="221"/>
    </row>
    <row r="251" spans="1:6" s="228" customFormat="1" ht="15">
      <c r="A251" s="24"/>
      <c r="B251" s="226"/>
      <c r="C251" s="225"/>
      <c r="D251" s="225"/>
      <c r="E251" s="225"/>
      <c r="F251" s="229"/>
    </row>
    <row r="252" spans="1:6" s="232" customFormat="1" ht="15">
      <c r="A252" s="24"/>
      <c r="B252" s="226"/>
      <c r="C252" s="225"/>
      <c r="D252" s="225"/>
      <c r="E252" s="225"/>
      <c r="F252" s="233"/>
    </row>
    <row r="253" spans="1:6" s="228" customFormat="1" ht="15">
      <c r="A253" s="227" t="str">
        <f>IF(GRUNDINFO!$C$15="","",GRUNDINFO!$C$15)</f>
        <v>Per Wadstedt</v>
      </c>
      <c r="B253" s="151"/>
      <c r="C253" s="227">
        <f>IF(GRUNDINFO!$C$16="","",GRUNDINFO!$C$16)</f>
      </c>
      <c r="D253" s="227"/>
      <c r="F253" s="229"/>
    </row>
    <row r="254" spans="1:6" s="228" customFormat="1" ht="15">
      <c r="A254" s="230">
        <f>IF(GRUNDINFO!$G$15="","",GRUNDINFO!$G$15)</f>
      </c>
      <c r="B254" s="231"/>
      <c r="C254" s="230">
        <f>IF(GRUNDINFO!$G$16="","",GRUNDINFO!$G$16)</f>
      </c>
      <c r="D254" s="230"/>
      <c r="E254" s="232"/>
      <c r="F254" s="229"/>
    </row>
    <row r="255" spans="1:6" s="228" customFormat="1" ht="17.25" customHeight="1">
      <c r="A255" s="227" t="s">
        <v>8</v>
      </c>
      <c r="B255" s="151"/>
      <c r="C255" s="227" t="s">
        <v>8</v>
      </c>
      <c r="D255" s="227"/>
      <c r="F255" s="229"/>
    </row>
    <row r="256" spans="1:6" s="212" customFormat="1" ht="15">
      <c r="A256" s="227">
        <f>IF(GRUNDINFO!$C$19="","",GRUNDINFO!$C$19)</f>
      </c>
      <c r="B256" s="226"/>
      <c r="C256" s="227"/>
      <c r="D256" s="227"/>
      <c r="E256" s="227"/>
      <c r="F256" s="221"/>
    </row>
    <row r="257" spans="1:6" s="212" customFormat="1" ht="15">
      <c r="A257" s="212" t="str">
        <f>CONCATENATE("Min revisionsberättelse har lämnats ",GRUNDINFO!C13)</f>
        <v>Min revisionsberättelse har lämnats 2016</v>
      </c>
      <c r="B257" s="234"/>
      <c r="C257" s="230"/>
      <c r="D257" s="230"/>
      <c r="E257" s="230"/>
      <c r="F257" s="221"/>
    </row>
    <row r="258" spans="2:6" s="212" customFormat="1" ht="15">
      <c r="B258" s="151"/>
      <c r="F258" s="221"/>
    </row>
    <row r="259" spans="2:6" s="212" customFormat="1" ht="15">
      <c r="B259" s="151"/>
      <c r="F259" s="221"/>
    </row>
    <row r="260" spans="1:6" s="212" customFormat="1" ht="15">
      <c r="A260" s="24"/>
      <c r="B260" s="151"/>
      <c r="F260" s="221"/>
    </row>
    <row r="261" spans="1:6" s="212" customFormat="1" ht="15">
      <c r="A261" s="133" t="str">
        <f>GRUNDINFO!$C$20</f>
        <v>Bo Jonsson</v>
      </c>
      <c r="B261" s="151"/>
      <c r="F261" s="221"/>
    </row>
    <row r="262" spans="1:5" ht="15">
      <c r="A262" s="230" t="str">
        <f>GRUNDINFO!$G$20</f>
        <v>Auktoriserad revisor</v>
      </c>
      <c r="C262" s="212"/>
      <c r="D262" s="212"/>
      <c r="E262" s="212"/>
    </row>
    <row r="263" spans="2:6" s="235" customFormat="1" ht="15">
      <c r="B263" s="151"/>
      <c r="C263" s="212"/>
      <c r="D263" s="212"/>
      <c r="E263" s="212"/>
      <c r="F263" s="236"/>
    </row>
    <row r="264" ht="15">
      <c r="C264" s="133"/>
    </row>
    <row r="265" spans="2:5" ht="15">
      <c r="B265" s="231"/>
      <c r="C265" s="230"/>
      <c r="D265" s="235"/>
      <c r="E265" s="235"/>
    </row>
    <row r="268" ht="15">
      <c r="A268" s="24" t="s">
        <v>8</v>
      </c>
    </row>
  </sheetData>
  <sheetProtection/>
  <mergeCells count="26">
    <mergeCell ref="A159:A160"/>
    <mergeCell ref="A167:A168"/>
    <mergeCell ref="A175:A176"/>
    <mergeCell ref="A3:IV3"/>
    <mergeCell ref="A4:E5"/>
    <mergeCell ref="A7:IV7"/>
    <mergeCell ref="A9:IV9"/>
    <mergeCell ref="A8:E8"/>
    <mergeCell ref="E115:E116"/>
    <mergeCell ref="C79:C80"/>
    <mergeCell ref="C235:C236"/>
    <mergeCell ref="E235:E236"/>
    <mergeCell ref="C159:C160"/>
    <mergeCell ref="E159:E160"/>
    <mergeCell ref="C175:C176"/>
    <mergeCell ref="E175:E176"/>
    <mergeCell ref="C225:C226"/>
    <mergeCell ref="C194:C195"/>
    <mergeCell ref="E194:E195"/>
    <mergeCell ref="E225:E226"/>
    <mergeCell ref="C167:C168"/>
    <mergeCell ref="E167:E168"/>
    <mergeCell ref="D79:E80"/>
    <mergeCell ref="C99:C100"/>
    <mergeCell ref="E99:E100"/>
    <mergeCell ref="C115:C116"/>
  </mergeCells>
  <printOptions/>
  <pageMargins left="0.984251968503937" right="0.5905511811023623" top="0.5905511811023623" bottom="0.5905511811023623" header="0.5118110236220472" footer="0.31496062992125984"/>
  <pageSetup firstPageNumber="6" useFirstPageNumber="1" horizontalDpi="600" verticalDpi="600" orientation="portrait" paperSize="9" scale="90" r:id="rId2"/>
  <headerFooter alignWithMargins="0">
    <oddFooter>&amp;R&amp;"Garamond,Normal"&amp;P</oddFooter>
  </headerFooter>
  <rowBreaks count="1" manualBreakCount="1">
    <brk id="190" max="4" man="1"/>
  </rowBreaks>
  <colBreaks count="1" manualBreakCount="1">
    <brk id="5" max="261" man="1"/>
  </colBreaks>
  <drawing r:id="rId1"/>
</worksheet>
</file>

<file path=xl/worksheets/sheet6.xml><?xml version="1.0" encoding="utf-8"?>
<worksheet xmlns="http://schemas.openxmlformats.org/spreadsheetml/2006/main" xmlns:r="http://schemas.openxmlformats.org/officeDocument/2006/relationships">
  <dimension ref="A1:J72"/>
  <sheetViews>
    <sheetView zoomScalePageLayoutView="0" workbookViewId="0" topLeftCell="A67">
      <selection activeCell="A1" sqref="A1"/>
    </sheetView>
  </sheetViews>
  <sheetFormatPr defaultColWidth="0" defaultRowHeight="12.75"/>
  <cols>
    <col min="1" max="1" width="30.421875" style="1" customWidth="1"/>
    <col min="2" max="2" width="10.00390625" style="1" bestFit="1" customWidth="1"/>
    <col min="3" max="4" width="9.140625" style="1" customWidth="1"/>
    <col min="5" max="5" width="15.421875" style="1" customWidth="1"/>
    <col min="6" max="6" width="20.8515625" style="1" customWidth="1"/>
    <col min="7" max="7" width="0" style="2" hidden="1" customWidth="1"/>
    <col min="8" max="10" width="0" style="3" hidden="1" customWidth="1"/>
    <col min="11" max="16384" width="0" style="1" hidden="1" customWidth="1"/>
  </cols>
  <sheetData>
    <row r="1" spans="1:10" s="5" customFormat="1" ht="19.5">
      <c r="A1" s="4" t="s">
        <v>184</v>
      </c>
      <c r="G1" s="6"/>
      <c r="H1" s="7"/>
      <c r="I1" s="7"/>
      <c r="J1" s="7"/>
    </row>
    <row r="2" spans="1:10" s="5" customFormat="1" ht="9" customHeight="1">
      <c r="A2" s="8"/>
      <c r="G2" s="6"/>
      <c r="H2" s="7"/>
      <c r="I2" s="7"/>
      <c r="J2" s="7"/>
    </row>
    <row r="3" spans="1:10" s="5" customFormat="1" ht="19.5">
      <c r="A3" s="1" t="s">
        <v>185</v>
      </c>
      <c r="G3" s="6"/>
      <c r="H3" s="7"/>
      <c r="I3" s="7"/>
      <c r="J3" s="7"/>
    </row>
    <row r="4" ht="15"/>
    <row r="5" ht="17.25">
      <c r="A5" s="9" t="s">
        <v>186</v>
      </c>
    </row>
    <row r="6" ht="15">
      <c r="A6" s="1" t="s">
        <v>187</v>
      </c>
    </row>
    <row r="8" spans="1:2" ht="17.25">
      <c r="A8" s="9" t="s">
        <v>188</v>
      </c>
      <c r="B8" s="1" t="s">
        <v>189</v>
      </c>
    </row>
    <row r="9" spans="1:2" ht="17.25">
      <c r="A9" s="9"/>
      <c r="B9" s="1" t="s">
        <v>190</v>
      </c>
    </row>
    <row r="10" ht="15">
      <c r="B10" s="1" t="s">
        <v>191</v>
      </c>
    </row>
    <row r="12" ht="17.25">
      <c r="A12" s="9" t="s">
        <v>192</v>
      </c>
    </row>
    <row r="13" ht="4.5" customHeight="1"/>
    <row r="14" ht="15">
      <c r="B14" s="1" t="s">
        <v>205</v>
      </c>
    </row>
    <row r="15" ht="15">
      <c r="B15" s="1" t="s">
        <v>206</v>
      </c>
    </row>
    <row r="16" ht="15">
      <c r="B16" s="1" t="s">
        <v>193</v>
      </c>
    </row>
    <row r="17" ht="15">
      <c r="B17" s="1" t="s">
        <v>194</v>
      </c>
    </row>
    <row r="19" spans="1:2" ht="15">
      <c r="A19" s="1" t="s">
        <v>207</v>
      </c>
      <c r="B19" s="1" t="s">
        <v>208</v>
      </c>
    </row>
    <row r="20" ht="15">
      <c r="B20" s="1" t="s">
        <v>209</v>
      </c>
    </row>
    <row r="22" spans="1:2" ht="17.25">
      <c r="A22" s="9" t="s">
        <v>195</v>
      </c>
      <c r="B22" s="1" t="s">
        <v>196</v>
      </c>
    </row>
    <row r="23" spans="1:2" ht="17.25">
      <c r="A23" s="10"/>
      <c r="B23" s="1" t="s">
        <v>197</v>
      </c>
    </row>
    <row r="24" spans="1:2" ht="17.25">
      <c r="A24" s="9"/>
      <c r="B24" s="1" t="s">
        <v>198</v>
      </c>
    </row>
    <row r="25" spans="1:2" ht="17.25">
      <c r="A25" s="9"/>
      <c r="B25" s="1" t="s">
        <v>199</v>
      </c>
    </row>
    <row r="26" spans="1:2" ht="17.25">
      <c r="A26" s="9"/>
      <c r="B26" s="1" t="s">
        <v>200</v>
      </c>
    </row>
    <row r="27" spans="1:2" ht="17.25">
      <c r="A27" s="9"/>
      <c r="B27" s="1" t="s">
        <v>201</v>
      </c>
    </row>
    <row r="28" ht="15">
      <c r="B28" s="1" t="s">
        <v>202</v>
      </c>
    </row>
    <row r="30" ht="15">
      <c r="B30" s="1" t="s">
        <v>203</v>
      </c>
    </row>
    <row r="32" s="12" customFormat="1" ht="15">
      <c r="A32" s="11" t="s">
        <v>212</v>
      </c>
    </row>
    <row r="33" s="12" customFormat="1" ht="15"/>
    <row r="34" s="12" customFormat="1" ht="15">
      <c r="A34" s="12" t="s">
        <v>213</v>
      </c>
    </row>
    <row r="35" s="12" customFormat="1" ht="15">
      <c r="A35" s="12" t="s">
        <v>214</v>
      </c>
    </row>
    <row r="36" s="12" customFormat="1" ht="15"/>
    <row r="37" s="12" customFormat="1" ht="15">
      <c r="A37" s="12" t="s">
        <v>215</v>
      </c>
    </row>
    <row r="38" s="12" customFormat="1" ht="15">
      <c r="A38" s="12" t="s">
        <v>216</v>
      </c>
    </row>
    <row r="39" s="12" customFormat="1" ht="15"/>
    <row r="40" s="12" customFormat="1" ht="15">
      <c r="A40" s="12" t="s">
        <v>217</v>
      </c>
    </row>
    <row r="41" s="12" customFormat="1" ht="15"/>
    <row r="42" s="12" customFormat="1" ht="15">
      <c r="A42" s="12" t="s">
        <v>218</v>
      </c>
    </row>
    <row r="43" s="12" customFormat="1" ht="15"/>
    <row r="44" s="12" customFormat="1" ht="15">
      <c r="A44" s="12" t="s">
        <v>219</v>
      </c>
    </row>
    <row r="45" s="12" customFormat="1" ht="15">
      <c r="A45" s="12" t="s">
        <v>220</v>
      </c>
    </row>
    <row r="46" s="12" customFormat="1" ht="15"/>
    <row r="47" s="12" customFormat="1" ht="15"/>
    <row r="48" s="12" customFormat="1" ht="15"/>
    <row r="49" s="12" customFormat="1" ht="15"/>
    <row r="50" s="12" customFormat="1" ht="15"/>
    <row r="51" s="12" customFormat="1" ht="15"/>
    <row r="52" s="12" customFormat="1" ht="15"/>
    <row r="53" s="12" customFormat="1" ht="15"/>
    <row r="54" s="13" customFormat="1" ht="14.25">
      <c r="A54" s="11" t="s">
        <v>221</v>
      </c>
    </row>
    <row r="55" s="12" customFormat="1" ht="15"/>
    <row r="56" s="12" customFormat="1" ht="15">
      <c r="A56" s="12" t="s">
        <v>222</v>
      </c>
    </row>
    <row r="57" s="12" customFormat="1" ht="15"/>
    <row r="58" s="12" customFormat="1" ht="15">
      <c r="A58" s="12" t="s">
        <v>223</v>
      </c>
    </row>
    <row r="59" s="12" customFormat="1" ht="15"/>
    <row r="60" s="12" customFormat="1" ht="15">
      <c r="A60" s="12" t="s">
        <v>224</v>
      </c>
    </row>
    <row r="61" s="12" customFormat="1" ht="15"/>
    <row r="62" s="12" customFormat="1" ht="15">
      <c r="A62" s="12" t="s">
        <v>225</v>
      </c>
    </row>
    <row r="63" s="12" customFormat="1" ht="15"/>
    <row r="64" s="12" customFormat="1" ht="15">
      <c r="A64" s="12" t="s">
        <v>226</v>
      </c>
    </row>
    <row r="65" s="12" customFormat="1" ht="15">
      <c r="A65" s="12" t="s">
        <v>227</v>
      </c>
    </row>
    <row r="66" s="12" customFormat="1" ht="15">
      <c r="A66" s="12" t="s">
        <v>228</v>
      </c>
    </row>
    <row r="67" s="12" customFormat="1" ht="15"/>
    <row r="68" s="12" customFormat="1" ht="15">
      <c r="A68" s="12" t="s">
        <v>229</v>
      </c>
    </row>
    <row r="69" s="12" customFormat="1" ht="15">
      <c r="A69" s="12" t="s">
        <v>230</v>
      </c>
    </row>
    <row r="70" s="12" customFormat="1" ht="15"/>
    <row r="71" s="12" customFormat="1" ht="15">
      <c r="A71" s="14" t="s">
        <v>231</v>
      </c>
    </row>
    <row r="72" s="12" customFormat="1" ht="15">
      <c r="A72" s="12" t="s">
        <v>232</v>
      </c>
    </row>
    <row r="73" s="12" customFormat="1" ht="15"/>
    <row r="74" s="12" customFormat="1" ht="15"/>
    <row r="75" s="12" customFormat="1" ht="15"/>
    <row r="76" s="12" customFormat="1" ht="15"/>
    <row r="77" s="12" customFormat="1" ht="15"/>
    <row r="78" s="12" customFormat="1" ht="15"/>
    <row r="79" s="12" customFormat="1" ht="15"/>
    <row r="80" s="12" customFormat="1" ht="15"/>
  </sheetData>
  <sheetProtection/>
  <printOptions/>
  <pageMargins left="0.38" right="0.19" top="1" bottom="1" header="0.5" footer="0.5"/>
  <pageSetup horizontalDpi="600" verticalDpi="600" orientation="portrait" paperSize="9" r:id="rId3"/>
  <rowBreaks count="1" manualBreakCount="1">
    <brk id="31" max="255" man="1"/>
  </rowBreaks>
  <legacyDrawing r:id="rId2"/>
</worksheet>
</file>

<file path=xl/worksheets/sheet7.xml><?xml version="1.0" encoding="utf-8"?>
<worksheet xmlns="http://schemas.openxmlformats.org/spreadsheetml/2006/main" xmlns:r="http://schemas.openxmlformats.org/officeDocument/2006/relationships">
  <dimension ref="B2:J45"/>
  <sheetViews>
    <sheetView zoomScalePageLayoutView="0" workbookViewId="0" topLeftCell="B9">
      <selection activeCell="J15" sqref="J15"/>
    </sheetView>
  </sheetViews>
  <sheetFormatPr defaultColWidth="9.140625" defaultRowHeight="12.75"/>
  <cols>
    <col min="1" max="1" width="9.140625" style="0" hidden="1" customWidth="1"/>
    <col min="2" max="2" width="24.57421875" style="0" customWidth="1"/>
    <col min="4" max="4" width="5.421875" style="0" customWidth="1"/>
    <col min="6" max="6" width="0" style="0" hidden="1" customWidth="1"/>
  </cols>
  <sheetData>
    <row r="2" spans="2:10" ht="17.25">
      <c r="B2" s="338" t="s">
        <v>321</v>
      </c>
      <c r="C2" s="338"/>
      <c r="D2" s="338"/>
      <c r="E2" s="338" t="s">
        <v>353</v>
      </c>
      <c r="F2" s="338"/>
      <c r="G2" s="338"/>
      <c r="H2" s="338"/>
      <c r="I2" s="338"/>
      <c r="J2" s="339"/>
    </row>
    <row r="5" spans="2:10" ht="12.75">
      <c r="B5" s="337" t="s">
        <v>322</v>
      </c>
      <c r="C5" s="336"/>
      <c r="D5" s="336"/>
      <c r="E5" s="336"/>
      <c r="F5" s="336"/>
      <c r="G5" s="336"/>
      <c r="H5" s="336"/>
      <c r="I5" s="336"/>
      <c r="J5" s="340">
        <v>735736.36</v>
      </c>
    </row>
    <row r="6" spans="2:10" ht="12.75">
      <c r="B6" s="337" t="s">
        <v>323</v>
      </c>
      <c r="C6" s="336"/>
      <c r="D6" s="336"/>
      <c r="E6" s="336"/>
      <c r="F6" s="336"/>
      <c r="G6" s="336"/>
      <c r="H6" s="336"/>
      <c r="I6" s="336"/>
      <c r="J6" s="340">
        <v>0</v>
      </c>
    </row>
    <row r="7" spans="2:10" ht="12.75">
      <c r="B7" s="337" t="s">
        <v>324</v>
      </c>
      <c r="C7" s="336"/>
      <c r="D7" s="336"/>
      <c r="E7" s="336"/>
      <c r="F7" s="336"/>
      <c r="G7" s="336"/>
      <c r="H7" s="336"/>
      <c r="I7" s="336"/>
      <c r="J7" s="340">
        <v>0</v>
      </c>
    </row>
    <row r="8" spans="2:10" ht="13.5" thickBot="1">
      <c r="B8" s="337" t="s">
        <v>325</v>
      </c>
      <c r="C8" s="336"/>
      <c r="D8" s="336"/>
      <c r="E8" s="336"/>
      <c r="F8" s="336"/>
      <c r="G8" s="336"/>
      <c r="H8" s="336"/>
      <c r="I8" s="336"/>
      <c r="J8" s="341">
        <v>0</v>
      </c>
    </row>
    <row r="9" spans="2:10" ht="13.5" thickTop="1">
      <c r="B9" s="336"/>
      <c r="C9" s="336"/>
      <c r="D9" s="336"/>
      <c r="E9" s="336"/>
      <c r="F9" s="336"/>
      <c r="G9" s="336"/>
      <c r="H9" s="336"/>
      <c r="I9" s="336"/>
      <c r="J9" s="340">
        <f>SUM(J5:J8)</f>
        <v>735736.36</v>
      </c>
    </row>
    <row r="12" spans="2:10" ht="12.75">
      <c r="B12" s="337" t="s">
        <v>326</v>
      </c>
      <c r="C12" s="336"/>
      <c r="D12" s="336"/>
      <c r="E12" s="337" t="s">
        <v>327</v>
      </c>
      <c r="F12" s="336"/>
      <c r="G12" s="336"/>
      <c r="H12" s="336"/>
      <c r="I12" s="336"/>
      <c r="J12" s="340">
        <v>0</v>
      </c>
    </row>
    <row r="13" spans="2:10" ht="12.75">
      <c r="B13" s="337" t="s">
        <v>326</v>
      </c>
      <c r="C13" s="336"/>
      <c r="D13" s="336"/>
      <c r="E13" s="337" t="s">
        <v>328</v>
      </c>
      <c r="F13" s="336"/>
      <c r="G13" s="336"/>
      <c r="H13" s="336"/>
      <c r="I13" s="336"/>
      <c r="J13" s="340">
        <v>0</v>
      </c>
    </row>
    <row r="14" spans="2:10" ht="12.75">
      <c r="B14" s="337" t="s">
        <v>326</v>
      </c>
      <c r="C14" s="336"/>
      <c r="D14" s="336"/>
      <c r="E14" s="337" t="s">
        <v>329</v>
      </c>
      <c r="F14" s="336"/>
      <c r="G14" s="336"/>
      <c r="H14" s="336"/>
      <c r="I14" s="336"/>
      <c r="J14" s="340">
        <v>2060</v>
      </c>
    </row>
    <row r="15" spans="2:10" ht="12.75">
      <c r="B15" s="337" t="s">
        <v>326</v>
      </c>
      <c r="C15" s="336"/>
      <c r="D15" s="336"/>
      <c r="E15" s="337" t="s">
        <v>330</v>
      </c>
      <c r="F15" s="336"/>
      <c r="G15" s="336"/>
      <c r="H15" s="336"/>
      <c r="I15" s="336"/>
      <c r="J15" s="340">
        <v>0</v>
      </c>
    </row>
    <row r="16" spans="2:10" ht="12.75">
      <c r="B16" s="337" t="s">
        <v>326</v>
      </c>
      <c r="C16" s="336"/>
      <c r="D16" s="336"/>
      <c r="E16" s="337" t="s">
        <v>331</v>
      </c>
      <c r="F16" s="336"/>
      <c r="G16" s="336"/>
      <c r="H16" s="336"/>
      <c r="I16" s="336"/>
      <c r="J16" s="340">
        <v>0</v>
      </c>
    </row>
    <row r="17" spans="2:10" ht="12.75">
      <c r="B17" s="337" t="s">
        <v>326</v>
      </c>
      <c r="C17" s="336"/>
      <c r="D17" s="336"/>
      <c r="E17" s="337" t="s">
        <v>332</v>
      </c>
      <c r="F17" s="336"/>
      <c r="G17" s="336"/>
      <c r="H17" s="336"/>
      <c r="I17" s="336"/>
      <c r="J17" s="340">
        <v>0</v>
      </c>
    </row>
    <row r="18" spans="2:10" ht="12.75">
      <c r="B18" s="337" t="s">
        <v>333</v>
      </c>
      <c r="C18" s="336"/>
      <c r="D18" s="336"/>
      <c r="E18" s="336"/>
      <c r="F18" s="336"/>
      <c r="G18" s="336"/>
      <c r="H18" s="336"/>
      <c r="I18" s="336"/>
      <c r="J18" s="340">
        <v>0</v>
      </c>
    </row>
    <row r="19" spans="2:10" ht="12.75">
      <c r="B19" s="337" t="s">
        <v>334</v>
      </c>
      <c r="C19" s="336"/>
      <c r="D19" s="336"/>
      <c r="E19" s="336"/>
      <c r="F19" s="336"/>
      <c r="G19" s="336"/>
      <c r="H19" s="336">
        <f>192-865</f>
        <v>-673</v>
      </c>
      <c r="I19" s="336"/>
      <c r="J19" s="340">
        <v>0</v>
      </c>
    </row>
    <row r="20" spans="2:10" ht="13.5" thickBot="1">
      <c r="B20" s="337" t="s">
        <v>335</v>
      </c>
      <c r="C20" s="336"/>
      <c r="D20" s="336"/>
      <c r="E20" s="337" t="s">
        <v>336</v>
      </c>
      <c r="F20" s="336"/>
      <c r="G20" s="336"/>
      <c r="H20" s="336"/>
      <c r="I20" s="336"/>
      <c r="J20" s="341">
        <v>0</v>
      </c>
    </row>
    <row r="21" spans="2:10" ht="13.5" thickTop="1">
      <c r="B21" s="336"/>
      <c r="C21" s="336"/>
      <c r="D21" s="336"/>
      <c r="E21" s="336"/>
      <c r="F21" s="336"/>
      <c r="G21" s="336"/>
      <c r="H21" s="336"/>
      <c r="I21" s="336"/>
      <c r="J21" s="340">
        <f>SUM(J9:J20)</f>
        <v>737796.36</v>
      </c>
    </row>
    <row r="23" spans="2:10" ht="12.75">
      <c r="B23" s="336"/>
      <c r="C23" s="336"/>
      <c r="D23" s="336"/>
      <c r="E23" s="336"/>
      <c r="F23" s="336"/>
      <c r="G23" s="337" t="s">
        <v>337</v>
      </c>
      <c r="H23" s="336"/>
      <c r="I23" s="336"/>
      <c r="J23" s="340">
        <f>J21</f>
        <v>737796.36</v>
      </c>
    </row>
    <row r="24" spans="2:10" ht="13.5" thickBot="1">
      <c r="B24" s="336"/>
      <c r="C24" s="336"/>
      <c r="D24" s="336"/>
      <c r="E24" s="336"/>
      <c r="F24" s="336"/>
      <c r="G24" s="337" t="s">
        <v>338</v>
      </c>
      <c r="H24" s="336"/>
      <c r="I24" s="336"/>
      <c r="J24" s="341">
        <v>0</v>
      </c>
    </row>
    <row r="25" spans="2:10" ht="13.5" thickTop="1">
      <c r="B25" s="336"/>
      <c r="C25" s="336"/>
      <c r="D25" s="336"/>
      <c r="E25" s="336"/>
      <c r="F25" s="336"/>
      <c r="G25" s="336"/>
      <c r="H25" s="336"/>
      <c r="I25" s="336"/>
      <c r="J25" s="340">
        <f>SUM(J23:J24)</f>
        <v>737796.36</v>
      </c>
    </row>
    <row r="27" spans="2:10" ht="13.5" thickBot="1">
      <c r="B27" s="336"/>
      <c r="C27" s="336"/>
      <c r="D27" s="336"/>
      <c r="E27" s="336"/>
      <c r="F27" s="336"/>
      <c r="G27" s="337" t="s">
        <v>339</v>
      </c>
      <c r="H27" s="336"/>
      <c r="I27" s="336"/>
      <c r="J27" s="341">
        <v>0</v>
      </c>
    </row>
    <row r="28" spans="2:10" ht="13.5" thickTop="1">
      <c r="B28" s="336"/>
      <c r="C28" s="336"/>
      <c r="D28" s="336"/>
      <c r="E28" s="336"/>
      <c r="F28" s="336"/>
      <c r="G28" s="336"/>
      <c r="H28" s="336"/>
      <c r="I28" s="336"/>
      <c r="J28" s="340">
        <f>J25</f>
        <v>737796.36</v>
      </c>
    </row>
    <row r="30" spans="2:10" ht="12.75">
      <c r="B30" s="336"/>
      <c r="C30" s="336"/>
      <c r="D30" s="336"/>
      <c r="E30" s="336"/>
      <c r="F30" s="336"/>
      <c r="G30" s="337" t="s">
        <v>337</v>
      </c>
      <c r="H30" s="336"/>
      <c r="I30" s="336"/>
      <c r="J30" s="340">
        <f>J28</f>
        <v>737796.36</v>
      </c>
    </row>
    <row r="33" spans="7:10" ht="12.75">
      <c r="G33" s="337" t="s">
        <v>341</v>
      </c>
      <c r="H33" s="336">
        <v>21.4</v>
      </c>
      <c r="I33" s="343">
        <v>0.263</v>
      </c>
      <c r="J33" s="340">
        <f>J30*21.4%</f>
        <v>157888.42104</v>
      </c>
    </row>
    <row r="34" spans="7:10" ht="12.75">
      <c r="G34" s="337" t="s">
        <v>340</v>
      </c>
      <c r="H34" s="336"/>
      <c r="I34" s="336"/>
      <c r="J34" s="342">
        <v>0</v>
      </c>
    </row>
    <row r="35" spans="7:10" ht="13.5" thickBot="1">
      <c r="G35" s="337" t="s">
        <v>342</v>
      </c>
      <c r="H35" s="336"/>
      <c r="I35" s="336"/>
      <c r="J35" s="341"/>
    </row>
    <row r="36" spans="7:10" ht="13.5" thickTop="1">
      <c r="G36" s="336"/>
      <c r="H36" s="336"/>
      <c r="I36" s="336"/>
      <c r="J36" s="342">
        <f>SUM(J33:J35)</f>
        <v>157888.42104</v>
      </c>
    </row>
    <row r="40" ht="12.75">
      <c r="J40" s="345"/>
    </row>
    <row r="41" ht="12.75">
      <c r="J41" s="345"/>
    </row>
    <row r="42" ht="12.75">
      <c r="J42" s="345"/>
    </row>
    <row r="43" ht="12.75">
      <c r="J43" s="345"/>
    </row>
    <row r="44" ht="12.75">
      <c r="J44" s="346"/>
    </row>
    <row r="45" ht="12.75">
      <c r="J45" s="345"/>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Finnhammars Revisions Byrå</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catrine.carlson</dc:creator>
  <cp:keywords/>
  <dc:description/>
  <cp:lastModifiedBy>Söderqvist, Petra</cp:lastModifiedBy>
  <cp:lastPrinted>2020-09-14T13:46:46Z</cp:lastPrinted>
  <dcterms:created xsi:type="dcterms:W3CDTF">2001-03-07T09:53:47Z</dcterms:created>
  <dcterms:modified xsi:type="dcterms:W3CDTF">2022-02-27T20:52:17Z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0x010100E8F7D878F4092A4096F2B9C28C06A7BD</vt:lpwstr>
  </property>
</Properties>
</file>