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E:\2 Mitt\Storgrundet 2016-\"/>
    </mc:Choice>
  </mc:AlternateContent>
  <xr:revisionPtr revIDLastSave="0" documentId="13_ncr:1_{7AEF0B3C-AC99-4BD3-8898-AB83E7B24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H52" i="1"/>
  <c r="H50" i="1"/>
  <c r="B8" i="1"/>
  <c r="H53" i="1" l="1"/>
  <c r="E27" i="1"/>
  <c r="E26" i="1"/>
  <c r="E28" i="1"/>
  <c r="E25" i="1"/>
  <c r="E34" i="1" l="1"/>
  <c r="E33" i="1" l="1"/>
  <c r="E32" i="1"/>
  <c r="F42" i="1" l="1"/>
  <c r="F43" i="1"/>
  <c r="D23" i="1"/>
  <c r="E23" i="1" s="1"/>
  <c r="E12" i="1" l="1"/>
  <c r="E14" i="1"/>
  <c r="E13" i="1"/>
  <c r="F44" i="1" l="1"/>
  <c r="F45" i="1" s="1"/>
  <c r="D24" i="1" l="1"/>
  <c r="E24" i="1" s="1"/>
  <c r="D19" i="1"/>
  <c r="E19" i="1" s="1"/>
  <c r="D17" i="1"/>
  <c r="E17" i="1" s="1"/>
  <c r="D11" i="1"/>
  <c r="E11" i="1" s="1"/>
  <c r="D4" i="1" l="1"/>
  <c r="D10" i="1"/>
  <c r="E10" i="1" s="1"/>
  <c r="D15" i="1"/>
  <c r="E15" i="1" s="1"/>
  <c r="D20" i="1"/>
  <c r="E20" i="1" s="1"/>
  <c r="D21" i="1"/>
  <c r="E21" i="1" s="1"/>
  <c r="D18" i="1"/>
  <c r="E18" i="1" s="1"/>
  <c r="D9" i="1"/>
  <c r="E9" i="1" s="1"/>
  <c r="D16" i="1"/>
  <c r="E16" i="1" s="1"/>
  <c r="D8" i="1"/>
  <c r="E8" i="1" s="1"/>
  <c r="D7" i="1"/>
  <c r="E7" i="1" s="1"/>
  <c r="E29" i="1" l="1"/>
  <c r="E30" i="1" s="1"/>
  <c r="E31" i="1" s="1"/>
  <c r="E35" i="1" l="1"/>
  <c r="F35" i="1" l="1"/>
</calcChain>
</file>

<file path=xl/sharedStrings.xml><?xml version="1.0" encoding="utf-8"?>
<sst xmlns="http://schemas.openxmlformats.org/spreadsheetml/2006/main" count="53" uniqueCount="50">
  <si>
    <t>Grävning</t>
  </si>
  <si>
    <t>Kostnad</t>
  </si>
  <si>
    <t>Total</t>
  </si>
  <si>
    <t>m moms</t>
  </si>
  <si>
    <t>Granulering 1 m3/m</t>
  </si>
  <si>
    <t>Antal</t>
  </si>
  <si>
    <t>Sprängning etablering</t>
  </si>
  <si>
    <t>Storgrundets samfällighetsförening</t>
  </si>
  <si>
    <t>Transport granulering</t>
  </si>
  <si>
    <t>Transport av slang mm</t>
  </si>
  <si>
    <t>Hopkoppling före o efter slangarna</t>
  </si>
  <si>
    <t>Ventiler, 2 före, 2 efter</t>
  </si>
  <si>
    <t>Avrundat</t>
  </si>
  <si>
    <t>Isolering ev, inkl hämtning ????</t>
  </si>
  <si>
    <t>Skarvkoppling 1st/100m+ extra</t>
  </si>
  <si>
    <t>Därutöver kostnad per år</t>
  </si>
  <si>
    <t>Rörligt vatten kr/m3</t>
  </si>
  <si>
    <t>Årskostnad per stuga</t>
  </si>
  <si>
    <t>Oförutsett 20%</t>
  </si>
  <si>
    <t>Kommunal årsavgift per stuga</t>
  </si>
  <si>
    <t>Kommunal mätaravgift gemensam</t>
  </si>
  <si>
    <t>Borttransport av sten o gråberg ???</t>
  </si>
  <si>
    <t>Nedtagning av träd o transport ???</t>
  </si>
  <si>
    <t>Ev fyllning av grus ???</t>
  </si>
  <si>
    <t>Kommunal anslutningsavgift per stuga</t>
  </si>
  <si>
    <t>Servisledning t kommunen</t>
  </si>
  <si>
    <t>Avgift för förbindelsepunkt</t>
  </si>
  <si>
    <t>* De med vintervatten får ungefär dubblerad rörlig förbrukning</t>
  </si>
  <si>
    <t>Gissad förbrukning sommarsnitt/stuga*</t>
  </si>
  <si>
    <t>Kraftkabelbidrag</t>
  </si>
  <si>
    <t>Fiberkabelbidrag</t>
  </si>
  <si>
    <t>Sprängning extra kostnad/m3</t>
  </si>
  <si>
    <t>Försäljning av reningsverk o pump</t>
  </si>
  <si>
    <t>Tillstånd ???</t>
  </si>
  <si>
    <t>Täckning m isolering</t>
  </si>
  <si>
    <t>Omdragning av ledningar (7st)</t>
  </si>
  <si>
    <t>Övrigt</t>
  </si>
  <si>
    <t>Kostnad om 50 stugor</t>
  </si>
  <si>
    <t>Samtliga 21 stugor</t>
  </si>
  <si>
    <t>Ev bort</t>
  </si>
  <si>
    <t>Ev gratis ved</t>
  </si>
  <si>
    <t>Mätarbrunn vid småstugorna</t>
  </si>
  <si>
    <t>Etapp 2</t>
  </si>
  <si>
    <t>Öarna</t>
  </si>
  <si>
    <t>Fastlandet</t>
  </si>
  <si>
    <t>Brunn v vägkant, nu fördelningshus</t>
  </si>
  <si>
    <t>Sommarvatten på fastlandet</t>
  </si>
  <si>
    <t>Vintervatten</t>
  </si>
  <si>
    <r>
      <t>Slang</t>
    </r>
    <r>
      <rPr>
        <sz val="12"/>
        <color theme="1"/>
        <rFont val="Arial"/>
        <family val="2"/>
      </rPr>
      <t xml:space="preserve"> 2st 50 mm</t>
    </r>
    <r>
      <rPr>
        <sz val="16"/>
        <color theme="1"/>
        <rFont val="Arial"/>
        <family val="2"/>
      </rPr>
      <t>, blev 1*80mm</t>
    </r>
  </si>
  <si>
    <t>Investeringskostnader för kommunalt vatten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</si>
</sst>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right"/>
    </xf>
    <xf numFmtId="0" fontId="2" fillId="2" borderId="0" xfId="0" applyFont="1" applyFill="1"/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2" fillId="3" borderId="0" xfId="0" applyFont="1" applyFill="1"/>
    <xf numFmtId="0" fontId="1" fillId="0" borderId="0" xfId="0" applyFont="1"/>
    <xf numFmtId="0" fontId="2" fillId="0" borderId="0" xfId="0" applyFont="1" applyAlignment="1">
      <alignment horizontal="right"/>
    </xf>
    <xf numFmtId="3" fontId="2" fillId="2" borderId="0" xfId="0" applyNumberFormat="1" applyFont="1" applyFill="1"/>
    <xf numFmtId="3" fontId="2" fillId="3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2" fillId="2" borderId="3" xfId="0" applyFont="1" applyFill="1" applyBorder="1"/>
    <xf numFmtId="1" fontId="2" fillId="0" borderId="0" xfId="0" applyNumberFormat="1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center" wrapText="1"/>
    </xf>
    <xf numFmtId="3" fontId="3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0" fontId="2" fillId="0" borderId="12" xfId="0" applyFont="1" applyBorder="1"/>
    <xf numFmtId="3" fontId="3" fillId="4" borderId="11" xfId="0" applyNumberFormat="1" applyFont="1" applyFill="1" applyBorder="1" applyAlignment="1">
      <alignment horizontal="center"/>
    </xf>
    <xf numFmtId="0" fontId="2" fillId="5" borderId="0" xfId="0" applyFont="1" applyFill="1"/>
    <xf numFmtId="3" fontId="2" fillId="5" borderId="0" xfId="0" applyNumberFormat="1" applyFont="1" applyFill="1"/>
    <xf numFmtId="2" fontId="2" fillId="5" borderId="0" xfId="0" applyNumberFormat="1" applyFont="1" applyFill="1"/>
    <xf numFmtId="3" fontId="4" fillId="0" borderId="0" xfId="0" applyNumberFormat="1" applyFont="1"/>
    <xf numFmtId="3" fontId="4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workbookViewId="0">
      <selection activeCell="F48" sqref="F48"/>
    </sheetView>
  </sheetViews>
  <sheetFormatPr defaultColWidth="9.140625" defaultRowHeight="20.25" x14ac:dyDescent="0.3"/>
  <cols>
    <col min="1" max="1" width="46.7109375" style="1" bestFit="1" customWidth="1"/>
    <col min="2" max="2" width="8.7109375" style="1" bestFit="1" customWidth="1"/>
    <col min="3" max="3" width="18.7109375" style="1" bestFit="1" customWidth="1"/>
    <col min="4" max="5" width="16.85546875" style="1" bestFit="1" customWidth="1"/>
    <col min="6" max="6" width="22.85546875" style="1" customWidth="1"/>
    <col min="7" max="7" width="3" style="1" customWidth="1"/>
    <col min="8" max="8" width="10.140625" style="1" bestFit="1" customWidth="1"/>
    <col min="9" max="16384" width="9.140625" style="1"/>
  </cols>
  <sheetData>
    <row r="1" spans="1:6" x14ac:dyDescent="0.3">
      <c r="A1" s="40" t="s">
        <v>7</v>
      </c>
      <c r="B1" s="40"/>
      <c r="C1" s="40"/>
      <c r="D1" s="40"/>
      <c r="E1" s="40"/>
    </row>
    <row r="2" spans="1:6" x14ac:dyDescent="0.3">
      <c r="A2" s="40" t="s">
        <v>49</v>
      </c>
      <c r="B2" s="40"/>
      <c r="C2" s="40"/>
      <c r="D2" s="40"/>
      <c r="E2" s="40"/>
    </row>
    <row r="3" spans="1:6" x14ac:dyDescent="0.3">
      <c r="A3" s="4"/>
      <c r="B3" s="4"/>
      <c r="C3" s="4"/>
      <c r="D3" s="4"/>
      <c r="E3" s="4"/>
    </row>
    <row r="4" spans="1:6" x14ac:dyDescent="0.3">
      <c r="A4" s="4"/>
      <c r="B4" s="4"/>
      <c r="C4" s="16"/>
      <c r="D4" s="1" t="str">
        <f>"=gissat värde"</f>
        <v>=gissat värde</v>
      </c>
    </row>
    <row r="5" spans="1:6" x14ac:dyDescent="0.3">
      <c r="A5" s="4"/>
      <c r="B5" s="4"/>
      <c r="C5" s="4"/>
      <c r="D5" s="4"/>
    </row>
    <row r="6" spans="1:6" x14ac:dyDescent="0.3">
      <c r="B6" s="2" t="s">
        <v>5</v>
      </c>
      <c r="C6" s="2" t="s">
        <v>1</v>
      </c>
      <c r="D6" s="2" t="s">
        <v>2</v>
      </c>
      <c r="E6" s="2" t="s">
        <v>3</v>
      </c>
    </row>
    <row r="7" spans="1:6" ht="25.5" customHeight="1" x14ac:dyDescent="0.3">
      <c r="A7" s="1" t="s">
        <v>0</v>
      </c>
      <c r="B7" s="1">
        <v>1200</v>
      </c>
      <c r="C7" s="1">
        <v>325</v>
      </c>
      <c r="D7" s="5">
        <f t="shared" ref="D7:D18" si="0">B7*C7</f>
        <v>390000</v>
      </c>
      <c r="E7" s="5">
        <f t="shared" ref="E7:E18" si="1">D7*1.25</f>
        <v>487500</v>
      </c>
    </row>
    <row r="8" spans="1:6" ht="25.5" customHeight="1" x14ac:dyDescent="0.3">
      <c r="A8" s="35" t="s">
        <v>31</v>
      </c>
      <c r="B8" s="1">
        <f>2*2*40</f>
        <v>160</v>
      </c>
      <c r="C8" s="1">
        <v>600</v>
      </c>
      <c r="D8" s="5">
        <f t="shared" si="0"/>
        <v>96000</v>
      </c>
      <c r="E8" s="5">
        <f t="shared" si="1"/>
        <v>120000</v>
      </c>
    </row>
    <row r="9" spans="1:6" ht="25.5" customHeight="1" x14ac:dyDescent="0.3">
      <c r="A9" s="35" t="s">
        <v>6</v>
      </c>
      <c r="B9" s="35">
        <v>0</v>
      </c>
      <c r="C9" s="36">
        <v>5000</v>
      </c>
      <c r="D9" s="36">
        <f t="shared" si="0"/>
        <v>0</v>
      </c>
      <c r="E9" s="36">
        <f t="shared" si="1"/>
        <v>0</v>
      </c>
    </row>
    <row r="10" spans="1:6" ht="25.5" customHeight="1" x14ac:dyDescent="0.3">
      <c r="A10" s="1" t="s">
        <v>4</v>
      </c>
      <c r="B10" s="1">
        <v>1200</v>
      </c>
      <c r="C10" s="13">
        <v>30</v>
      </c>
      <c r="D10" s="5">
        <f t="shared" si="0"/>
        <v>36000</v>
      </c>
      <c r="E10" s="5">
        <f t="shared" si="1"/>
        <v>45000</v>
      </c>
    </row>
    <row r="11" spans="1:6" ht="25.5" customHeight="1" x14ac:dyDescent="0.3">
      <c r="A11" s="1" t="s">
        <v>8</v>
      </c>
      <c r="B11" s="1">
        <v>120</v>
      </c>
      <c r="C11" s="13">
        <v>1000</v>
      </c>
      <c r="D11" s="5">
        <f t="shared" si="0"/>
        <v>120000</v>
      </c>
      <c r="E11" s="5">
        <f t="shared" si="1"/>
        <v>150000</v>
      </c>
    </row>
    <row r="12" spans="1:6" ht="25.5" customHeight="1" x14ac:dyDescent="0.3">
      <c r="A12" s="1" t="s">
        <v>23</v>
      </c>
      <c r="C12" s="13">
        <v>100000</v>
      </c>
      <c r="D12" s="5"/>
      <c r="E12" s="5">
        <f>C12</f>
        <v>100000</v>
      </c>
      <c r="F12" s="1" t="s">
        <v>39</v>
      </c>
    </row>
    <row r="13" spans="1:6" ht="25.5" customHeight="1" x14ac:dyDescent="0.3">
      <c r="A13" s="1" t="s">
        <v>21</v>
      </c>
      <c r="C13" s="13">
        <v>100000</v>
      </c>
      <c r="D13" s="5"/>
      <c r="E13" s="5">
        <f>C13</f>
        <v>100000</v>
      </c>
    </row>
    <row r="14" spans="1:6" ht="25.5" customHeight="1" x14ac:dyDescent="0.3">
      <c r="A14" s="35" t="s">
        <v>22</v>
      </c>
      <c r="B14" s="35"/>
      <c r="C14" s="36">
        <v>0</v>
      </c>
      <c r="D14" s="36"/>
      <c r="E14" s="36">
        <f>C14</f>
        <v>0</v>
      </c>
      <c r="F14" s="35" t="s">
        <v>40</v>
      </c>
    </row>
    <row r="15" spans="1:6" ht="25.5" customHeight="1" x14ac:dyDescent="0.3">
      <c r="A15" s="1" t="s">
        <v>41</v>
      </c>
      <c r="B15" s="1">
        <v>1</v>
      </c>
      <c r="C15" s="14">
        <v>27625</v>
      </c>
      <c r="D15" s="5">
        <f t="shared" si="0"/>
        <v>27625</v>
      </c>
      <c r="E15" s="5">
        <f t="shared" si="1"/>
        <v>34531.25</v>
      </c>
    </row>
    <row r="16" spans="1:6" ht="25.5" customHeight="1" x14ac:dyDescent="0.3">
      <c r="A16" s="35" t="s">
        <v>48</v>
      </c>
      <c r="B16" s="35">
        <v>1200</v>
      </c>
      <c r="C16" s="37">
        <v>120</v>
      </c>
      <c r="D16" s="36">
        <f t="shared" si="0"/>
        <v>144000</v>
      </c>
      <c r="E16" s="36">
        <f t="shared" si="1"/>
        <v>180000</v>
      </c>
    </row>
    <row r="17" spans="1:6" ht="25.5" customHeight="1" x14ac:dyDescent="0.3">
      <c r="A17" s="35" t="s">
        <v>9</v>
      </c>
      <c r="B17" s="35">
        <v>0</v>
      </c>
      <c r="C17" s="36">
        <v>1000</v>
      </c>
      <c r="D17" s="36">
        <f t="shared" si="0"/>
        <v>0</v>
      </c>
      <c r="E17" s="36">
        <f t="shared" si="1"/>
        <v>0</v>
      </c>
    </row>
    <row r="18" spans="1:6" ht="25.5" customHeight="1" x14ac:dyDescent="0.3">
      <c r="A18" s="1" t="s">
        <v>14</v>
      </c>
      <c r="B18" s="1">
        <v>30</v>
      </c>
      <c r="C18" s="1">
        <v>417</v>
      </c>
      <c r="D18" s="5">
        <f t="shared" si="0"/>
        <v>12510</v>
      </c>
      <c r="E18" s="5">
        <f t="shared" si="1"/>
        <v>15637.5</v>
      </c>
    </row>
    <row r="19" spans="1:6" ht="25.5" customHeight="1" x14ac:dyDescent="0.3">
      <c r="A19" s="1" t="s">
        <v>10</v>
      </c>
      <c r="B19" s="1">
        <v>2</v>
      </c>
      <c r="C19" s="10">
        <v>732</v>
      </c>
      <c r="D19" s="5">
        <f t="shared" ref="D19" si="2">B19*C19</f>
        <v>1464</v>
      </c>
      <c r="E19" s="5">
        <f t="shared" ref="E19" si="3">D19*1.25</f>
        <v>1830</v>
      </c>
    </row>
    <row r="20" spans="1:6" ht="25.5" customHeight="1" x14ac:dyDescent="0.3">
      <c r="A20" s="1" t="s">
        <v>11</v>
      </c>
      <c r="B20" s="1">
        <v>4</v>
      </c>
      <c r="C20" s="14">
        <v>2875</v>
      </c>
      <c r="D20" s="5">
        <f t="shared" ref="D20:D23" si="4">B20*C20</f>
        <v>11500</v>
      </c>
      <c r="E20" s="5">
        <f t="shared" ref="E20:E23" si="5">D20*1.25</f>
        <v>14375</v>
      </c>
    </row>
    <row r="21" spans="1:6" ht="25.5" customHeight="1" x14ac:dyDescent="0.3">
      <c r="A21" s="35" t="s">
        <v>13</v>
      </c>
      <c r="B21" s="35">
        <v>200</v>
      </c>
      <c r="C21" s="36">
        <v>0</v>
      </c>
      <c r="D21" s="36">
        <f t="shared" si="4"/>
        <v>0</v>
      </c>
      <c r="E21" s="36">
        <f t="shared" si="5"/>
        <v>0</v>
      </c>
    </row>
    <row r="22" spans="1:6" ht="25.5" customHeight="1" x14ac:dyDescent="0.3">
      <c r="A22" s="1" t="s">
        <v>33</v>
      </c>
      <c r="C22" s="13">
        <v>100000</v>
      </c>
      <c r="D22" s="5"/>
      <c r="E22" s="5">
        <v>100000</v>
      </c>
    </row>
    <row r="23" spans="1:6" ht="25.5" customHeight="1" x14ac:dyDescent="0.3">
      <c r="A23" s="1" t="s">
        <v>25</v>
      </c>
      <c r="B23" s="1">
        <v>1</v>
      </c>
      <c r="C23" s="5">
        <v>17150</v>
      </c>
      <c r="D23" s="5">
        <f t="shared" si="4"/>
        <v>17150</v>
      </c>
      <c r="E23" s="5">
        <f t="shared" si="5"/>
        <v>21437.5</v>
      </c>
    </row>
    <row r="24" spans="1:6" ht="25.5" customHeight="1" x14ac:dyDescent="0.3">
      <c r="A24" s="1" t="s">
        <v>26</v>
      </c>
      <c r="B24" s="1">
        <v>1</v>
      </c>
      <c r="C24" s="5">
        <v>20510</v>
      </c>
      <c r="D24" s="5">
        <f>B24*C24</f>
        <v>20510</v>
      </c>
      <c r="E24" s="5">
        <f>D24*1.25</f>
        <v>25637.5</v>
      </c>
    </row>
    <row r="25" spans="1:6" ht="25.5" customHeight="1" x14ac:dyDescent="0.3">
      <c r="A25" s="35" t="s">
        <v>45</v>
      </c>
      <c r="B25" s="1">
        <v>1</v>
      </c>
      <c r="C25" s="13"/>
      <c r="D25" s="5"/>
      <c r="E25" s="5">
        <f>B25*C25</f>
        <v>0</v>
      </c>
    </row>
    <row r="26" spans="1:6" ht="25.5" customHeight="1" x14ac:dyDescent="0.3">
      <c r="A26" s="35" t="s">
        <v>34</v>
      </c>
      <c r="B26" s="35">
        <v>1</v>
      </c>
      <c r="C26" s="36"/>
      <c r="D26" s="36"/>
      <c r="E26" s="36">
        <f t="shared" ref="E26:E28" si="6">B26*C26</f>
        <v>0</v>
      </c>
    </row>
    <row r="27" spans="1:6" ht="25.5" customHeight="1" x14ac:dyDescent="0.3">
      <c r="A27" s="1" t="s">
        <v>35</v>
      </c>
      <c r="B27" s="1">
        <v>1</v>
      </c>
      <c r="C27" s="3"/>
      <c r="E27" s="5">
        <f t="shared" ref="E27" si="7">B27*C27</f>
        <v>0</v>
      </c>
      <c r="F27" s="1" t="s">
        <v>42</v>
      </c>
    </row>
    <row r="28" spans="1:6" ht="25.5" customHeight="1" x14ac:dyDescent="0.3">
      <c r="A28" s="1" t="s">
        <v>36</v>
      </c>
      <c r="B28" s="1">
        <v>1</v>
      </c>
      <c r="C28" s="3"/>
      <c r="E28" s="5">
        <f t="shared" si="6"/>
        <v>0</v>
      </c>
    </row>
    <row r="29" spans="1:6" ht="25.5" customHeight="1" x14ac:dyDescent="0.3">
      <c r="D29" s="5"/>
      <c r="E29" s="6">
        <f>SUM(E7:E28)</f>
        <v>1395948.75</v>
      </c>
    </row>
    <row r="30" spans="1:6" ht="25.5" customHeight="1" x14ac:dyDescent="0.3">
      <c r="C30" s="11" t="s">
        <v>18</v>
      </c>
      <c r="D30" s="5"/>
      <c r="E30" s="5">
        <f>E29*0.2</f>
        <v>279189.75</v>
      </c>
    </row>
    <row r="31" spans="1:6" ht="25.5" customHeight="1" x14ac:dyDescent="0.3">
      <c r="D31" s="5"/>
      <c r="E31" s="6">
        <f>SUM(E29:E30)</f>
        <v>1675138.5</v>
      </c>
    </row>
    <row r="32" spans="1:6" ht="25.5" customHeight="1" x14ac:dyDescent="0.3">
      <c r="A32" s="35" t="s">
        <v>29</v>
      </c>
      <c r="B32" s="35">
        <v>800</v>
      </c>
      <c r="C32" s="35">
        <v>-187.5</v>
      </c>
      <c r="D32" s="36"/>
      <c r="E32" s="36">
        <f>B32*C32</f>
        <v>-150000</v>
      </c>
      <c r="F32" s="7"/>
    </row>
    <row r="33" spans="1:8" ht="25.5" customHeight="1" x14ac:dyDescent="0.3">
      <c r="A33" s="35" t="s">
        <v>30</v>
      </c>
      <c r="B33" s="35">
        <v>1200</v>
      </c>
      <c r="C33" s="35">
        <v>-125</v>
      </c>
      <c r="D33" s="36"/>
      <c r="E33" s="36">
        <f>B33*C33</f>
        <v>-150000</v>
      </c>
    </row>
    <row r="34" spans="1:8" ht="40.5" x14ac:dyDescent="0.3">
      <c r="A34" s="1" t="s">
        <v>32</v>
      </c>
      <c r="B34" s="1">
        <v>1</v>
      </c>
      <c r="C34" s="3">
        <v>-1</v>
      </c>
      <c r="D34" s="5">
        <v>-1</v>
      </c>
      <c r="E34" s="5">
        <f t="shared" ref="E34" si="8">D34*1.25</f>
        <v>-1.25</v>
      </c>
      <c r="F34" s="24" t="s">
        <v>37</v>
      </c>
    </row>
    <row r="35" spans="1:8" ht="25.5" customHeight="1" x14ac:dyDescent="0.3">
      <c r="D35" s="5"/>
      <c r="E35" s="6">
        <f>SUM(E31:E34)</f>
        <v>1375137.25</v>
      </c>
      <c r="F35" s="9">
        <f>E35/50</f>
        <v>27502.744999999999</v>
      </c>
    </row>
    <row r="36" spans="1:8" x14ac:dyDescent="0.3">
      <c r="E36" s="5"/>
      <c r="F36" s="9"/>
    </row>
    <row r="37" spans="1:8" ht="26.25" x14ac:dyDescent="0.4">
      <c r="D37" s="5"/>
      <c r="E37" s="5" t="s">
        <v>12</v>
      </c>
      <c r="F37" s="28">
        <v>27500</v>
      </c>
    </row>
    <row r="38" spans="1:8" x14ac:dyDescent="0.3">
      <c r="D38" s="5"/>
      <c r="E38" s="5"/>
      <c r="F38" s="5"/>
      <c r="G38" s="5"/>
      <c r="H38" s="5"/>
    </row>
    <row r="39" spans="1:8" ht="26.25" x14ac:dyDescent="0.4">
      <c r="E39" s="8" t="s">
        <v>24</v>
      </c>
      <c r="F39" s="25">
        <v>13038</v>
      </c>
    </row>
    <row r="41" spans="1:8" ht="41.25" customHeight="1" x14ac:dyDescent="0.3">
      <c r="A41" s="11" t="s">
        <v>15</v>
      </c>
      <c r="C41" s="7" t="s">
        <v>3</v>
      </c>
      <c r="D41" s="41" t="s">
        <v>28</v>
      </c>
      <c r="E41" s="41"/>
      <c r="F41" s="29" t="s">
        <v>17</v>
      </c>
    </row>
    <row r="42" spans="1:8" x14ac:dyDescent="0.3">
      <c r="A42" s="1" t="s">
        <v>19</v>
      </c>
      <c r="C42" s="27">
        <v>1301.25</v>
      </c>
      <c r="F42" s="17">
        <f>C42</f>
        <v>1301.25</v>
      </c>
    </row>
    <row r="43" spans="1:8" x14ac:dyDescent="0.3">
      <c r="A43" s="1" t="s">
        <v>20</v>
      </c>
      <c r="C43" s="7">
        <v>3000</v>
      </c>
      <c r="F43" s="17">
        <f>C43/50</f>
        <v>60</v>
      </c>
    </row>
    <row r="44" spans="1:8" x14ac:dyDescent="0.3">
      <c r="A44" s="1" t="s">
        <v>16</v>
      </c>
      <c r="C44" s="7">
        <v>9.75</v>
      </c>
      <c r="E44" s="15">
        <v>5</v>
      </c>
      <c r="F44" s="17">
        <f>E44*C44</f>
        <v>48.75</v>
      </c>
    </row>
    <row r="45" spans="1:8" ht="26.25" x14ac:dyDescent="0.4">
      <c r="E45" s="12" t="s">
        <v>27</v>
      </c>
      <c r="F45" s="26">
        <f>SUM(F42:F44)</f>
        <v>1410</v>
      </c>
    </row>
    <row r="46" spans="1:8" ht="21" thickBot="1" x14ac:dyDescent="0.35">
      <c r="F46" s="7"/>
    </row>
    <row r="47" spans="1:8" x14ac:dyDescent="0.3">
      <c r="A47" s="18"/>
      <c r="B47" s="19"/>
      <c r="C47" s="19"/>
      <c r="D47" s="20"/>
      <c r="E47" s="20" t="s">
        <v>12</v>
      </c>
      <c r="F47" s="30">
        <v>27500</v>
      </c>
    </row>
    <row r="48" spans="1:8" x14ac:dyDescent="0.3">
      <c r="A48" s="21"/>
      <c r="D48" s="5"/>
      <c r="E48" s="5"/>
      <c r="F48" s="31"/>
    </row>
    <row r="49" spans="1:8" ht="40.5" x14ac:dyDescent="0.3">
      <c r="A49" s="21"/>
      <c r="D49" s="5" t="s">
        <v>5</v>
      </c>
      <c r="E49" s="5"/>
      <c r="F49" s="32" t="s">
        <v>38</v>
      </c>
    </row>
    <row r="50" spans="1:8" ht="26.25" x14ac:dyDescent="0.4">
      <c r="A50" s="21"/>
      <c r="C50" s="12"/>
      <c r="D50" s="5">
        <v>28</v>
      </c>
      <c r="E50" s="8" t="s">
        <v>43</v>
      </c>
      <c r="F50" s="34">
        <v>20500</v>
      </c>
      <c r="H50" s="38">
        <f>D50*F50</f>
        <v>574000</v>
      </c>
    </row>
    <row r="51" spans="1:8" ht="26.25" x14ac:dyDescent="0.4">
      <c r="A51" s="21"/>
      <c r="C51" s="12" t="s">
        <v>46</v>
      </c>
      <c r="D51" s="5">
        <v>5</v>
      </c>
      <c r="E51" s="8"/>
      <c r="F51" s="34">
        <v>37000</v>
      </c>
      <c r="H51" s="38">
        <f t="shared" ref="H51:H52" si="9">D51*F51</f>
        <v>185000</v>
      </c>
    </row>
    <row r="52" spans="1:8" ht="26.25" x14ac:dyDescent="0.4">
      <c r="A52" s="21"/>
      <c r="C52" s="1" t="s">
        <v>47</v>
      </c>
      <c r="D52" s="5">
        <v>15</v>
      </c>
      <c r="E52" s="8" t="s">
        <v>44</v>
      </c>
      <c r="F52" s="34">
        <v>67000</v>
      </c>
      <c r="H52" s="38">
        <f t="shared" si="9"/>
        <v>1005000</v>
      </c>
    </row>
    <row r="53" spans="1:8" ht="21" thickBot="1" x14ac:dyDescent="0.35">
      <c r="A53" s="22"/>
      <c r="B53" s="23"/>
      <c r="C53" s="23"/>
      <c r="D53" s="23"/>
      <c r="E53" s="23"/>
      <c r="F53" s="33"/>
      <c r="H53" s="39">
        <f>SUM(H50:H52)</f>
        <v>1764000</v>
      </c>
    </row>
  </sheetData>
  <mergeCells count="3">
    <mergeCell ref="A1:E1"/>
    <mergeCell ref="A2:E2"/>
    <mergeCell ref="D41:E41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4294967293" r:id="rId1"/>
  <headerFooter>
    <oddHeader>&amp;L&amp;"Arial,Normal"&amp;12&amp;D&amp;C&amp;"Arial,Fet"&amp;14&amp;F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Harry Lundberg</cp:lastModifiedBy>
  <cp:lastPrinted>2022-11-14T15:35:10Z</cp:lastPrinted>
  <dcterms:created xsi:type="dcterms:W3CDTF">2020-09-10T13:08:15Z</dcterms:created>
  <dcterms:modified xsi:type="dcterms:W3CDTF">2023-09-26T16:01:04Z</dcterms:modified>
</cp:coreProperties>
</file>