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vens dator 2021-10-23\SIF dokument\Ekonomiska rapporter\"/>
    </mc:Choice>
  </mc:AlternateContent>
  <xr:revisionPtr revIDLastSave="0" documentId="8_{09BA3413-2A7F-4608-AC7E-28989C3864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TK RR" sheetId="2" r:id="rId1"/>
    <sheet name="BTK BR" sheetId="3" r:id="rId2"/>
    <sheet name="BTK RR per konto" sheetId="1" r:id="rId3"/>
  </sheets>
  <definedNames>
    <definedName name="_xlnm.Print_Area" localSheetId="0">'BTK RR'!$A$1:$I$37</definedName>
    <definedName name="_xlnm.Print_Area" localSheetId="2">'BTK RR per konto'!$A$1:$I$65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3" l="1"/>
  <c r="F24" i="3"/>
  <c r="F31" i="3" s="1"/>
  <c r="F17" i="3"/>
  <c r="E15" i="1"/>
  <c r="F20" i="1"/>
  <c r="F39" i="1"/>
  <c r="F45" i="1"/>
  <c r="F60" i="1"/>
  <c r="G60" i="1"/>
  <c r="G45" i="1"/>
  <c r="G39" i="1"/>
  <c r="G20" i="1"/>
  <c r="G64" i="1" s="1"/>
  <c r="F64" i="1" l="1"/>
  <c r="D29" i="3" l="1"/>
  <c r="D24" i="3"/>
  <c r="D17" i="3"/>
  <c r="D31" i="3" l="1"/>
  <c r="I33" i="2" l="1"/>
  <c r="I30" i="2"/>
  <c r="I29" i="2"/>
  <c r="I28" i="2"/>
  <c r="I24" i="2"/>
  <c r="I23" i="2"/>
  <c r="I22" i="2"/>
  <c r="I18" i="2"/>
  <c r="I17" i="2"/>
  <c r="I16" i="2"/>
  <c r="I15" i="2"/>
  <c r="I11" i="2"/>
  <c r="I10" i="2"/>
  <c r="I9" i="2"/>
  <c r="E33" i="2"/>
  <c r="E39" i="1"/>
  <c r="E20" i="1"/>
  <c r="I25" i="2" l="1"/>
  <c r="I31" i="2"/>
  <c r="I12" i="2"/>
  <c r="I19" i="2"/>
  <c r="G30" i="2"/>
  <c r="G29" i="2"/>
  <c r="G28" i="2"/>
  <c r="E29" i="2"/>
  <c r="E30" i="2"/>
  <c r="E28" i="2"/>
  <c r="E24" i="2"/>
  <c r="E23" i="2"/>
  <c r="G22" i="2"/>
  <c r="E22" i="2"/>
  <c r="G18" i="2"/>
  <c r="G17" i="2"/>
  <c r="G16" i="2"/>
  <c r="G15" i="2"/>
  <c r="E18" i="2"/>
  <c r="E17" i="2"/>
  <c r="E16" i="2"/>
  <c r="E15" i="2"/>
  <c r="G11" i="2"/>
  <c r="E11" i="2"/>
  <c r="G10" i="2"/>
  <c r="E10" i="2"/>
  <c r="E9" i="2"/>
  <c r="G9" i="2"/>
  <c r="G33" i="2"/>
  <c r="G24" i="2"/>
  <c r="G23" i="2"/>
  <c r="E60" i="1"/>
  <c r="C28" i="1"/>
  <c r="C27" i="1"/>
  <c r="C26" i="1"/>
  <c r="C25" i="1"/>
  <c r="C14" i="1"/>
  <c r="C13" i="1"/>
  <c r="C11" i="1"/>
  <c r="C6" i="1"/>
  <c r="I35" i="2" l="1"/>
  <c r="G12" i="2"/>
  <c r="E19" i="2"/>
  <c r="E12" i="2"/>
  <c r="G19" i="2"/>
  <c r="G31" i="2"/>
  <c r="G25" i="2"/>
  <c r="E25" i="2"/>
  <c r="E45" i="1"/>
  <c r="E64" i="1" s="1"/>
  <c r="E31" i="2"/>
  <c r="E35" i="2" l="1"/>
  <c r="G35" i="2"/>
</calcChain>
</file>

<file path=xl/sharedStrings.xml><?xml version="1.0" encoding="utf-8"?>
<sst xmlns="http://schemas.openxmlformats.org/spreadsheetml/2006/main" count="145" uniqueCount="121">
  <si>
    <t>Belopp i SEK-000</t>
  </si>
  <si>
    <t>Kommentar</t>
  </si>
  <si>
    <t>Intäkter</t>
  </si>
  <si>
    <t>3040</t>
  </si>
  <si>
    <t>Medlemsavgifter</t>
  </si>
  <si>
    <t>Deltagaravgift läger</t>
  </si>
  <si>
    <t>Övriga intäkter</t>
  </si>
  <si>
    <t>Summa</t>
  </si>
  <si>
    <t>Direkta kostnader</t>
  </si>
  <si>
    <t>Kostnad läger o dy</t>
  </si>
  <si>
    <t>Personalkostnader</t>
  </si>
  <si>
    <t>Löner</t>
  </si>
  <si>
    <t>Milersättning</t>
  </si>
  <si>
    <t>Sociala avgifter</t>
  </si>
  <si>
    <t>Övriga kostnader</t>
  </si>
  <si>
    <t>Lokalhyra</t>
  </si>
  <si>
    <t>Marknadsföring/sponsring</t>
  </si>
  <si>
    <t>Evenemang/fester</t>
  </si>
  <si>
    <t>IT/telefoni</t>
  </si>
  <si>
    <t>Finansnetto</t>
  </si>
  <si>
    <t>3310</t>
  </si>
  <si>
    <t>3080</t>
  </si>
  <si>
    <t>3410</t>
  </si>
  <si>
    <t xml:space="preserve">Aktiviteter </t>
  </si>
  <si>
    <t>3140</t>
  </si>
  <si>
    <t>3150</t>
  </si>
  <si>
    <t>3120</t>
  </si>
  <si>
    <t>3190</t>
  </si>
  <si>
    <t>Bidrag stat - Idrottslyftet</t>
  </si>
  <si>
    <t>Bangolf - bemanningsersättning</t>
  </si>
  <si>
    <t>4010</t>
  </si>
  <si>
    <t>4020</t>
  </si>
  <si>
    <t>4030</t>
  </si>
  <si>
    <t>4040</t>
  </si>
  <si>
    <t>4050</t>
  </si>
  <si>
    <t>4052</t>
  </si>
  <si>
    <t>4072</t>
  </si>
  <si>
    <t>4070</t>
  </si>
  <si>
    <t xml:space="preserve">Straffavgifter </t>
  </si>
  <si>
    <t>Matchflytt</t>
  </si>
  <si>
    <t>4080</t>
  </si>
  <si>
    <t>4060</t>
  </si>
  <si>
    <t>4065</t>
  </si>
  <si>
    <t>Övergångar</t>
  </si>
  <si>
    <t>Licenser</t>
  </si>
  <si>
    <t>4410</t>
  </si>
  <si>
    <t>4210</t>
  </si>
  <si>
    <t>4310</t>
  </si>
  <si>
    <t xml:space="preserve">Kostnad för Lotteri </t>
  </si>
  <si>
    <t>Kostnad för Aktivitet</t>
  </si>
  <si>
    <t xml:space="preserve">Inköp materiel  </t>
  </si>
  <si>
    <t>Trycksaker</t>
  </si>
  <si>
    <t>Bank- och post</t>
  </si>
  <si>
    <t>Medlemsavgift i SIF Allians</t>
  </si>
  <si>
    <t>Representation</t>
  </si>
  <si>
    <t>Försäkringar</t>
  </si>
  <si>
    <t xml:space="preserve">Kostnad för Sponsring </t>
  </si>
  <si>
    <t>Utfall</t>
  </si>
  <si>
    <t>Budget</t>
  </si>
  <si>
    <t xml:space="preserve">Bidrag  </t>
  </si>
  <si>
    <t>Tävlingskostnader</t>
  </si>
  <si>
    <t>Övrigt</t>
  </si>
  <si>
    <t>Medlems/deltagaravgifter</t>
  </si>
  <si>
    <t>Sponsring/ aktiviteter</t>
  </si>
  <si>
    <t xml:space="preserve">Materiel </t>
  </si>
  <si>
    <t>Sponsring/aktivitet</t>
  </si>
  <si>
    <t>Läger</t>
  </si>
  <si>
    <t>Medlemsavgift SIF Allians</t>
  </si>
  <si>
    <t xml:space="preserve">Löner </t>
  </si>
  <si>
    <t>Avskrivningar</t>
  </si>
  <si>
    <t>Anmälningsavgift tävling</t>
  </si>
  <si>
    <t xml:space="preserve">Lotteri </t>
  </si>
  <si>
    <t>3050</t>
  </si>
  <si>
    <t>Licensavgifter</t>
  </si>
  <si>
    <t>3060</t>
  </si>
  <si>
    <t>Tävlingsavgifter</t>
  </si>
  <si>
    <t>Resultat</t>
  </si>
  <si>
    <t xml:space="preserve">Resultat </t>
  </si>
  <si>
    <t>Anmälningsavgift serie</t>
  </si>
  <si>
    <t>3741</t>
  </si>
  <si>
    <t>UB</t>
  </si>
  <si>
    <t>Tillgångar</t>
  </si>
  <si>
    <t>Inventarier</t>
  </si>
  <si>
    <t>Varulager</t>
  </si>
  <si>
    <t>Kund/medlemsfordringar</t>
  </si>
  <si>
    <t>Reserv osäkra kundfordringar</t>
  </si>
  <si>
    <t>Övriga kortfristiga fordringar</t>
  </si>
  <si>
    <t>Upplupna intäkter</t>
  </si>
  <si>
    <t>Likvida meddel</t>
  </si>
  <si>
    <t>Skulder</t>
  </si>
  <si>
    <t>Leverantörer</t>
  </si>
  <si>
    <t>Skatt/sociala avgifter</t>
  </si>
  <si>
    <t>Övriga korta skulder</t>
  </si>
  <si>
    <t>Upplupna kostnader</t>
  </si>
  <si>
    <t>Eget kapital</t>
  </si>
  <si>
    <t xml:space="preserve">Balanserat resultat </t>
  </si>
  <si>
    <t xml:space="preserve">Årets resultat </t>
  </si>
  <si>
    <t>S:a skulder och eget kapital</t>
  </si>
  <si>
    <t>Balansräkning per 30 april</t>
  </si>
  <si>
    <t>30 apr</t>
  </si>
  <si>
    <t>s</t>
  </si>
  <si>
    <t>Avser bt-skolan</t>
  </si>
  <si>
    <t>Utfall 2020/21</t>
  </si>
  <si>
    <t>2020/21</t>
  </si>
  <si>
    <t>SIF BTK Utfall 2021/22</t>
  </si>
  <si>
    <t>Utfall 2021/22</t>
  </si>
  <si>
    <t>Budget 2021/22</t>
  </si>
  <si>
    <t>Bidrag - utomhusbord</t>
  </si>
  <si>
    <t>Ingen medlemsavgift till SIF Allians</t>
  </si>
  <si>
    <t>Linus 100 kr/tim</t>
  </si>
  <si>
    <t>Bt-skolan 35 kr/t  Pingiskliniken 75 kr/t</t>
  </si>
  <si>
    <t>Inköp utomhusbordc</t>
  </si>
  <si>
    <t>Bt-skolan 42 st / Pingiskliniken 62 st</t>
  </si>
  <si>
    <t>SIF BTK nettokostnad 10 tkr</t>
  </si>
  <si>
    <t>Sigtuna IF BTK  - bokslut 2021/22</t>
  </si>
  <si>
    <t>Resultaträkning maj 2021 - april 2022</t>
  </si>
  <si>
    <t>2021/22</t>
  </si>
  <si>
    <t>Sigtuna IF BTK   -   bokslut 2021/22</t>
  </si>
  <si>
    <t>Bt-skolan 21 tkr, Pingiskliniken 26 tkr</t>
  </si>
  <si>
    <t>Bollar 5, racket 3, klaffbord 5</t>
  </si>
  <si>
    <t>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</si>
</sst>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7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13" fillId="0" borderId="0" xfId="0" applyFont="1" applyAlignment="1">
      <alignment horizontal="left" vertical="center"/>
    </xf>
    <xf numFmtId="49" fontId="0" fillId="0" borderId="0" xfId="0" applyNumberFormat="1" applyBorder="1"/>
    <xf numFmtId="0" fontId="3" fillId="0" borderId="0" xfId="0" applyFont="1" applyFill="1" applyAlignment="1">
      <alignment vertical="center"/>
    </xf>
    <xf numFmtId="46" fontId="6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1" fontId="8" fillId="0" borderId="1" xfId="0" quotePrefix="1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Fill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indent="1"/>
    </xf>
    <xf numFmtId="49" fontId="4" fillId="0" borderId="2" xfId="0" applyNumberFormat="1" applyFont="1" applyBorder="1" applyAlignment="1">
      <alignment horizontal="left" vertical="center" indent="1"/>
    </xf>
    <xf numFmtId="49" fontId="8" fillId="0" borderId="2" xfId="0" applyNumberFormat="1" applyFont="1" applyBorder="1" applyAlignment="1">
      <alignment horizontal="left" vertical="center" indent="1"/>
    </xf>
    <xf numFmtId="0" fontId="8" fillId="0" borderId="4" xfId="0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1" fontId="0" fillId="0" borderId="0" xfId="0" applyNumberFormat="1" applyFill="1" applyAlignment="1">
      <alignment horizontal="right" vertical="center"/>
    </xf>
    <xf numFmtId="1" fontId="12" fillId="0" borderId="0" xfId="0" applyNumberFormat="1" applyFont="1" applyFill="1" applyAlignment="1">
      <alignment horizontal="right" vertical="center"/>
    </xf>
    <xf numFmtId="1" fontId="10" fillId="0" borderId="0" xfId="0" applyNumberFormat="1" applyFont="1" applyFill="1" applyAlignment="1">
      <alignment horizontal="right" vertical="center"/>
    </xf>
    <xf numFmtId="1" fontId="7" fillId="0" borderId="4" xfId="0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17" fillId="0" borderId="0" xfId="0" applyFont="1"/>
    <xf numFmtId="3" fontId="0" fillId="0" borderId="3" xfId="0" applyNumberForma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0" fontId="18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0" fillId="0" borderId="0" xfId="0" applyBorder="1"/>
    <xf numFmtId="0" fontId="20" fillId="0" borderId="0" xfId="0" applyFont="1" applyAlignment="1">
      <alignment vertical="center"/>
    </xf>
    <xf numFmtId="0" fontId="3" fillId="0" borderId="0" xfId="0" applyFont="1" applyBorder="1"/>
    <xf numFmtId="14" fontId="0" fillId="0" borderId="0" xfId="0" applyNumberFormat="1"/>
    <xf numFmtId="0" fontId="2" fillId="0" borderId="0" xfId="0" applyFont="1"/>
    <xf numFmtId="1" fontId="14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21" fillId="0" borderId="0" xfId="0" applyFont="1"/>
    <xf numFmtId="49" fontId="14" fillId="0" borderId="0" xfId="0" applyNumberFormat="1" applyFont="1" applyAlignment="1">
      <alignment horizontal="right"/>
    </xf>
    <xf numFmtId="1" fontId="2" fillId="0" borderId="0" xfId="0" applyNumberFormat="1" applyFont="1" applyAlignment="1"/>
    <xf numFmtId="3" fontId="15" fillId="0" borderId="0" xfId="0" applyNumberFormat="1" applyFont="1"/>
    <xf numFmtId="3" fontId="15" fillId="0" borderId="0" xfId="0" applyNumberFormat="1" applyFont="1" applyBorder="1"/>
    <xf numFmtId="3" fontId="15" fillId="0" borderId="3" xfId="0" applyNumberFormat="1" applyFont="1" applyBorder="1"/>
    <xf numFmtId="3" fontId="2" fillId="0" borderId="0" xfId="0" applyNumberFormat="1" applyFont="1"/>
    <xf numFmtId="3" fontId="2" fillId="0" borderId="0" xfId="0" applyNumberFormat="1" applyFont="1" applyBorder="1"/>
    <xf numFmtId="3" fontId="14" fillId="0" borderId="0" xfId="0" applyNumberFormat="1" applyFont="1"/>
    <xf numFmtId="3" fontId="14" fillId="0" borderId="0" xfId="0" applyNumberFormat="1" applyFont="1" applyBorder="1"/>
    <xf numFmtId="3" fontId="0" fillId="0" borderId="0" xfId="0" applyNumberFormat="1" applyBorder="1"/>
    <xf numFmtId="0" fontId="4" fillId="0" borderId="0" xfId="0" applyFont="1"/>
    <xf numFmtId="3" fontId="4" fillId="0" borderId="0" xfId="0" applyNumberFormat="1" applyFont="1"/>
    <xf numFmtId="3" fontId="0" fillId="0" borderId="0" xfId="0" applyNumberFormat="1"/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horizontal="right" indent="1"/>
    </xf>
    <xf numFmtId="0" fontId="4" fillId="2" borderId="0" xfId="0" applyFont="1" applyFill="1" applyAlignment="1">
      <alignment horizontal="right" indent="1"/>
    </xf>
    <xf numFmtId="1" fontId="7" fillId="2" borderId="1" xfId="0" applyNumberFormat="1" applyFont="1" applyFill="1" applyBorder="1" applyAlignment="1">
      <alignment horizontal="right" vertical="center" indent="1"/>
    </xf>
    <xf numFmtId="1" fontId="7" fillId="2" borderId="4" xfId="0" applyNumberFormat="1" applyFont="1" applyFill="1" applyBorder="1" applyAlignment="1">
      <alignment horizontal="right" vertical="center" indent="1"/>
    </xf>
    <xf numFmtId="3" fontId="10" fillId="2" borderId="0" xfId="0" applyNumberFormat="1" applyFont="1" applyFill="1" applyAlignment="1">
      <alignment horizontal="right" vertical="center" indent="1"/>
    </xf>
    <xf numFmtId="1" fontId="0" fillId="2" borderId="0" xfId="0" applyNumberFormat="1" applyFill="1" applyAlignment="1">
      <alignment horizontal="right" vertical="center" indent="1"/>
    </xf>
    <xf numFmtId="1" fontId="10" fillId="2" borderId="0" xfId="0" applyNumberFormat="1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4" fillId="2" borderId="0" xfId="0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0" fillId="2" borderId="3" xfId="0" applyNumberFormat="1" applyFill="1" applyBorder="1" applyAlignment="1">
      <alignment horizontal="right" vertical="center" indent="1"/>
    </xf>
    <xf numFmtId="3" fontId="3" fillId="2" borderId="0" xfId="0" applyNumberFormat="1" applyFont="1" applyFill="1" applyAlignment="1">
      <alignment horizontal="right" vertical="center" indent="1"/>
    </xf>
    <xf numFmtId="3" fontId="0" fillId="2" borderId="0" xfId="0" applyNumberFormat="1" applyFill="1" applyBorder="1" applyAlignment="1">
      <alignment horizontal="right" vertical="center" indent="1"/>
    </xf>
    <xf numFmtId="3" fontId="3" fillId="2" borderId="0" xfId="0" applyNumberFormat="1" applyFont="1" applyFill="1" applyBorder="1" applyAlignment="1">
      <alignment horizontal="right" vertical="center" indent="1"/>
    </xf>
    <xf numFmtId="3" fontId="14" fillId="2" borderId="0" xfId="0" applyNumberFormat="1" applyFont="1" applyFill="1" applyAlignment="1">
      <alignment horizontal="right" vertical="center" indent="1"/>
    </xf>
    <xf numFmtId="0" fontId="19" fillId="2" borderId="0" xfId="0" applyFont="1" applyFill="1" applyAlignment="1">
      <alignment vertical="center"/>
    </xf>
    <xf numFmtId="0" fontId="3" fillId="2" borderId="0" xfId="0" applyFont="1" applyFill="1"/>
    <xf numFmtId="1" fontId="14" fillId="2" borderId="0" xfId="0" applyNumberFormat="1" applyFont="1" applyFill="1" applyAlignment="1">
      <alignment horizontal="right" indent="1"/>
    </xf>
    <xf numFmtId="49" fontId="14" fillId="2" borderId="0" xfId="0" applyNumberFormat="1" applyFont="1" applyFill="1" applyAlignment="1">
      <alignment horizontal="right" indent="1"/>
    </xf>
    <xf numFmtId="0" fontId="2" fillId="2" borderId="0" xfId="0" applyFont="1" applyFill="1" applyAlignment="1">
      <alignment horizontal="right" indent="1"/>
    </xf>
    <xf numFmtId="3" fontId="15" fillId="2" borderId="0" xfId="0" applyNumberFormat="1" applyFont="1" applyFill="1" applyAlignment="1">
      <alignment horizontal="right" indent="1"/>
    </xf>
    <xf numFmtId="3" fontId="15" fillId="2" borderId="3" xfId="0" applyNumberFormat="1" applyFont="1" applyFill="1" applyBorder="1" applyAlignment="1">
      <alignment horizontal="right" indent="1"/>
    </xf>
    <xf numFmtId="3" fontId="2" fillId="2" borderId="0" xfId="0" applyNumberFormat="1" applyFont="1" applyFill="1" applyAlignment="1">
      <alignment horizontal="right" indent="1"/>
    </xf>
    <xf numFmtId="3" fontId="14" fillId="2" borderId="0" xfId="0" applyNumberFormat="1" applyFont="1" applyFill="1" applyAlignment="1">
      <alignment horizontal="right" indent="1"/>
    </xf>
    <xf numFmtId="14" fontId="4" fillId="0" borderId="0" xfId="0" applyNumberFormat="1" applyFont="1" applyAlignment="1"/>
    <xf numFmtId="0" fontId="4" fillId="0" borderId="0" xfId="0" applyFont="1" applyAlignment="1"/>
    <xf numFmtId="14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7"/>
  <sheetViews>
    <sheetView tabSelected="1" workbookViewId="0">
      <selection activeCell="M5" sqref="M5"/>
    </sheetView>
  </sheetViews>
  <sheetFormatPr defaultRowHeight="13.8" x14ac:dyDescent="0.25"/>
  <cols>
    <col min="1" max="1" width="8.88671875" customWidth="1"/>
    <col min="2" max="2" width="4.33203125" style="58" customWidth="1"/>
    <col min="3" max="3" width="32.33203125" customWidth="1"/>
    <col min="4" max="4" width="4.44140625" style="41" customWidth="1"/>
    <col min="5" max="5" width="10.44140625" style="43" customWidth="1"/>
    <col min="6" max="6" width="3" style="43" customWidth="1"/>
    <col min="7" max="7" width="8.6640625" customWidth="1"/>
    <col min="8" max="8" width="3.88671875" customWidth="1"/>
    <col min="9" max="9" width="8.6640625" customWidth="1"/>
  </cols>
  <sheetData>
    <row r="1" spans="2:19" ht="30.75" customHeight="1" x14ac:dyDescent="0.25"/>
    <row r="2" spans="2:19" ht="27.75" customHeight="1" x14ac:dyDescent="0.25">
      <c r="B2" s="117" t="s">
        <v>114</v>
      </c>
      <c r="C2" s="118"/>
      <c r="D2" s="119"/>
      <c r="E2" s="120"/>
      <c r="F2" s="120"/>
      <c r="I2" s="81"/>
    </row>
    <row r="3" spans="2:19" ht="27.75" customHeight="1" x14ac:dyDescent="0.25">
      <c r="B3" s="105"/>
      <c r="C3" s="1"/>
      <c r="D3" s="2"/>
      <c r="E3" s="81"/>
      <c r="F3" s="81"/>
      <c r="I3" s="81"/>
    </row>
    <row r="4" spans="2:19" ht="27.75" customHeight="1" x14ac:dyDescent="0.25">
      <c r="B4" s="106" t="s">
        <v>115</v>
      </c>
      <c r="C4" s="1"/>
      <c r="D4" s="2"/>
      <c r="E4" s="81"/>
      <c r="F4" s="81"/>
      <c r="I4" s="81"/>
      <c r="S4" t="s">
        <v>100</v>
      </c>
    </row>
    <row r="5" spans="2:19" ht="27.75" customHeight="1" x14ac:dyDescent="0.25">
      <c r="B5" s="59"/>
      <c r="C5" s="3"/>
      <c r="D5" s="2"/>
      <c r="E5" s="3"/>
      <c r="F5" s="3"/>
      <c r="G5" s="5"/>
      <c r="H5" s="5"/>
    </row>
    <row r="6" spans="2:19" ht="20.100000000000001" customHeight="1" x14ac:dyDescent="0.25">
      <c r="B6" s="60" t="s">
        <v>0</v>
      </c>
      <c r="C6" s="1"/>
      <c r="D6" s="2"/>
      <c r="E6" s="121" t="s">
        <v>57</v>
      </c>
      <c r="F6" s="61"/>
      <c r="G6" s="61" t="s">
        <v>58</v>
      </c>
      <c r="H6" s="61"/>
      <c r="I6" s="61" t="s">
        <v>57</v>
      </c>
    </row>
    <row r="7" spans="2:19" ht="20.100000000000001" customHeight="1" x14ac:dyDescent="0.25">
      <c r="B7" s="62"/>
      <c r="C7" s="1"/>
      <c r="D7" s="2"/>
      <c r="E7" s="121" t="s">
        <v>116</v>
      </c>
      <c r="F7" s="61"/>
      <c r="G7" s="61" t="s">
        <v>116</v>
      </c>
      <c r="H7" s="61"/>
      <c r="I7" s="61" t="s">
        <v>103</v>
      </c>
    </row>
    <row r="8" spans="2:19" ht="20.100000000000001" customHeight="1" x14ac:dyDescent="0.25">
      <c r="B8" s="38" t="s">
        <v>2</v>
      </c>
      <c r="C8" s="1"/>
      <c r="D8" s="2"/>
      <c r="E8" s="121"/>
      <c r="F8" s="61"/>
      <c r="G8" s="61"/>
      <c r="H8" s="61"/>
      <c r="I8" s="61"/>
    </row>
    <row r="9" spans="2:19" ht="20.100000000000001" customHeight="1" x14ac:dyDescent="0.25">
      <c r="B9" s="62"/>
      <c r="C9" s="5" t="s">
        <v>62</v>
      </c>
      <c r="D9" s="37"/>
      <c r="E9" s="122">
        <f>SUM('BTK RR per konto'!E6:E10)</f>
        <v>65</v>
      </c>
      <c r="F9" s="63"/>
      <c r="G9" s="63">
        <f>SUM('BTK RR per konto'!F6:F10)</f>
        <v>76</v>
      </c>
      <c r="H9" s="63"/>
      <c r="I9" s="63">
        <f>SUM('BTK RR per konto'!G6:G10)</f>
        <v>52</v>
      </c>
    </row>
    <row r="10" spans="2:19" ht="20.100000000000001" customHeight="1" x14ac:dyDescent="0.25">
      <c r="B10" s="62"/>
      <c r="C10" s="5" t="s">
        <v>59</v>
      </c>
      <c r="D10" s="37"/>
      <c r="E10" s="122">
        <f>SUM('BTK RR per konto'!E11:E15)</f>
        <v>87</v>
      </c>
      <c r="F10" s="63"/>
      <c r="G10" s="63">
        <f>SUM('BTK RR per konto'!F11:F15)</f>
        <v>86</v>
      </c>
      <c r="H10" s="63"/>
      <c r="I10" s="63">
        <f>SUM('BTK RR per konto'!G11:G15)</f>
        <v>12</v>
      </c>
    </row>
    <row r="11" spans="2:19" ht="20.100000000000001" customHeight="1" x14ac:dyDescent="0.25">
      <c r="B11" s="62"/>
      <c r="C11" s="5" t="s">
        <v>63</v>
      </c>
      <c r="D11" s="37"/>
      <c r="E11" s="123">
        <f>SUM('BTK RR per konto'!E16:E19)</f>
        <v>2</v>
      </c>
      <c r="F11" s="65"/>
      <c r="G11" s="65">
        <f>SUM('BTK RR per konto'!F16:F19)</f>
        <v>0</v>
      </c>
      <c r="H11" s="65"/>
      <c r="I11" s="65">
        <f>SUM('BTK RR per konto'!G16:G19)</f>
        <v>0</v>
      </c>
    </row>
    <row r="12" spans="2:19" s="27" customFormat="1" ht="20.100000000000001" customHeight="1" x14ac:dyDescent="0.25">
      <c r="B12" s="38"/>
      <c r="C12" s="38" t="s">
        <v>7</v>
      </c>
      <c r="D12" s="39"/>
      <c r="E12" s="124">
        <f>SUM(E9:E11)</f>
        <v>154</v>
      </c>
      <c r="F12" s="66"/>
      <c r="G12" s="66">
        <f>SUM(G9:G11)</f>
        <v>162</v>
      </c>
      <c r="H12" s="66"/>
      <c r="I12" s="66">
        <f>SUM(I9:I11)</f>
        <v>64</v>
      </c>
    </row>
    <row r="13" spans="2:19" ht="20.100000000000001" customHeight="1" x14ac:dyDescent="0.25">
      <c r="B13" s="62"/>
      <c r="C13" s="5"/>
      <c r="D13" s="37"/>
      <c r="E13" s="125"/>
      <c r="F13" s="69"/>
      <c r="G13" s="68"/>
      <c r="H13" s="68"/>
      <c r="I13" s="69"/>
    </row>
    <row r="14" spans="2:19" s="27" customFormat="1" ht="20.100000000000001" customHeight="1" x14ac:dyDescent="0.25">
      <c r="B14" s="38" t="s">
        <v>8</v>
      </c>
      <c r="C14" s="1"/>
      <c r="D14" s="2"/>
      <c r="E14" s="126"/>
      <c r="F14" s="71"/>
      <c r="G14" s="70"/>
      <c r="H14" s="70"/>
      <c r="I14" s="71"/>
    </row>
    <row r="15" spans="2:19" ht="20.100000000000001" customHeight="1" x14ac:dyDescent="0.25">
      <c r="B15" s="62"/>
      <c r="C15" s="5" t="s">
        <v>64</v>
      </c>
      <c r="D15" s="37"/>
      <c r="E15" s="122">
        <f>SUM('BTK RR per konto'!E24)</f>
        <v>-13</v>
      </c>
      <c r="F15" s="68"/>
      <c r="G15" s="68">
        <f>SUM('BTK RR per konto'!F24)</f>
        <v>-10</v>
      </c>
      <c r="H15" s="68"/>
      <c r="I15" s="68">
        <f>SUM('BTK RR per konto'!G24)</f>
        <v>-3</v>
      </c>
      <c r="M15" s="79"/>
    </row>
    <row r="16" spans="2:19" ht="20.100000000000001" customHeight="1" x14ac:dyDescent="0.25">
      <c r="B16" s="62"/>
      <c r="C16" s="5" t="s">
        <v>60</v>
      </c>
      <c r="D16" s="37"/>
      <c r="E16" s="122">
        <f>SUM('BTK RR per konto'!E25:E31)</f>
        <v>-29</v>
      </c>
      <c r="F16" s="68"/>
      <c r="G16" s="68">
        <f>SUM('BTK RR per konto'!F25:F34)</f>
        <v>-29</v>
      </c>
      <c r="H16" s="68"/>
      <c r="I16" s="68">
        <f>SUM('BTK RR per konto'!G25:G31)</f>
        <v>-5</v>
      </c>
      <c r="L16" s="72"/>
    </row>
    <row r="17" spans="2:12" ht="20.100000000000001" customHeight="1" x14ac:dyDescent="0.25">
      <c r="B17" s="62"/>
      <c r="C17" s="5" t="s">
        <v>66</v>
      </c>
      <c r="D17" s="37"/>
      <c r="E17" s="122">
        <f>SUM('BTK RR per konto'!E35)</f>
        <v>0</v>
      </c>
      <c r="F17" s="68"/>
      <c r="G17" s="68">
        <f>SUM('BTK RR per konto'!F35)</f>
        <v>0</v>
      </c>
      <c r="H17" s="68"/>
      <c r="I17" s="68">
        <f>SUM('BTK RR per konto'!G35)</f>
        <v>0</v>
      </c>
      <c r="L17" s="72"/>
    </row>
    <row r="18" spans="2:12" ht="20.100000000000001" customHeight="1" x14ac:dyDescent="0.25">
      <c r="B18" s="62"/>
      <c r="C18" s="5" t="s">
        <v>65</v>
      </c>
      <c r="D18" s="37"/>
      <c r="E18" s="123">
        <f>SUM('BTK RR per konto'!E36:E38)</f>
        <v>-3</v>
      </c>
      <c r="F18" s="73"/>
      <c r="G18" s="73">
        <f>SUM('BTK RR per konto'!F36:F38)</f>
        <v>-9</v>
      </c>
      <c r="H18" s="73"/>
      <c r="I18" s="73">
        <f>SUM('BTK RR per konto'!G36:G38)</f>
        <v>-2</v>
      </c>
    </row>
    <row r="19" spans="2:12" s="40" customFormat="1" ht="20.100000000000001" customHeight="1" x14ac:dyDescent="0.25">
      <c r="B19" s="38"/>
      <c r="C19" s="38" t="s">
        <v>7</v>
      </c>
      <c r="D19" s="39"/>
      <c r="E19" s="127">
        <f>SUM(E15:E18)</f>
        <v>-45</v>
      </c>
      <c r="F19" s="74"/>
      <c r="G19" s="74">
        <f>SUM(G15:G18)</f>
        <v>-48</v>
      </c>
      <c r="H19" s="74"/>
      <c r="I19" s="74">
        <f>SUM(I15:I18)</f>
        <v>-10</v>
      </c>
    </row>
    <row r="20" spans="2:12" ht="20.100000000000001" customHeight="1" x14ac:dyDescent="0.25">
      <c r="B20" s="62"/>
      <c r="C20" s="5"/>
      <c r="D20" s="37"/>
      <c r="E20" s="125"/>
      <c r="F20" s="64"/>
      <c r="G20" s="63"/>
      <c r="H20" s="63"/>
      <c r="I20" s="64"/>
    </row>
    <row r="21" spans="2:12" s="27" customFormat="1" ht="20.100000000000001" customHeight="1" x14ac:dyDescent="0.25">
      <c r="B21" s="38" t="s">
        <v>10</v>
      </c>
      <c r="C21" s="1"/>
      <c r="D21" s="2"/>
      <c r="E21" s="126"/>
      <c r="F21" s="67"/>
      <c r="G21" s="66"/>
      <c r="H21" s="66"/>
      <c r="I21" s="67"/>
    </row>
    <row r="22" spans="2:12" ht="20.100000000000001" customHeight="1" x14ac:dyDescent="0.25">
      <c r="B22" s="62"/>
      <c r="C22" s="5" t="s">
        <v>68</v>
      </c>
      <c r="D22" s="37"/>
      <c r="E22" s="122">
        <f>SUM('BTK RR per konto'!E42)</f>
        <v>-10</v>
      </c>
      <c r="F22" s="63"/>
      <c r="G22" s="63">
        <f>SUM('BTK RR per konto'!F42)</f>
        <v>0</v>
      </c>
      <c r="H22" s="63"/>
      <c r="I22" s="63">
        <f>SUM('BTK RR per konto'!G42)</f>
        <v>-14</v>
      </c>
    </row>
    <row r="23" spans="2:12" ht="20.100000000000001" hidden="1" customHeight="1" x14ac:dyDescent="0.25">
      <c r="B23" s="62"/>
      <c r="C23" s="5" t="s">
        <v>12</v>
      </c>
      <c r="D23" s="37"/>
      <c r="E23" s="122">
        <f>SUM('BTK RR per konto'!E43)</f>
        <v>0</v>
      </c>
      <c r="F23" s="63"/>
      <c r="G23" s="63">
        <f>SUM('BTK RR per konto'!F43)</f>
        <v>0</v>
      </c>
      <c r="H23" s="63"/>
      <c r="I23" s="63">
        <f>SUM('BTK RR per konto'!G43)</f>
        <v>0</v>
      </c>
    </row>
    <row r="24" spans="2:12" ht="20.100000000000001" customHeight="1" x14ac:dyDescent="0.25">
      <c r="B24" s="62"/>
      <c r="C24" s="5" t="s">
        <v>13</v>
      </c>
      <c r="D24" s="37"/>
      <c r="E24" s="123">
        <f>SUM('BTK RR per konto'!E44)</f>
        <v>0</v>
      </c>
      <c r="F24" s="65"/>
      <c r="G24" s="65">
        <f>SUM('BTK RR per konto'!F44)</f>
        <v>0</v>
      </c>
      <c r="H24" s="65"/>
      <c r="I24" s="65">
        <f>SUM('BTK RR per konto'!G44)</f>
        <v>0</v>
      </c>
    </row>
    <row r="25" spans="2:12" s="40" customFormat="1" ht="20.100000000000001" customHeight="1" x14ac:dyDescent="0.25">
      <c r="B25" s="38"/>
      <c r="C25" s="38" t="s">
        <v>7</v>
      </c>
      <c r="D25" s="39"/>
      <c r="E25" s="127">
        <f>SUM(E22:E24)</f>
        <v>-10</v>
      </c>
      <c r="F25" s="74"/>
      <c r="G25" s="74">
        <f>SUM(G22:G24)</f>
        <v>0</v>
      </c>
      <c r="H25" s="74"/>
      <c r="I25" s="74">
        <f>SUM(I22:I24)</f>
        <v>-14</v>
      </c>
    </row>
    <row r="26" spans="2:12" ht="20.100000000000001" customHeight="1" x14ac:dyDescent="0.25">
      <c r="B26" s="62"/>
      <c r="C26" s="5"/>
      <c r="D26" s="37"/>
      <c r="E26" s="122"/>
      <c r="F26" s="63"/>
      <c r="G26" s="63"/>
      <c r="H26" s="63"/>
      <c r="I26" s="63"/>
    </row>
    <row r="27" spans="2:12" s="40" customFormat="1" ht="20.100000000000001" customHeight="1" x14ac:dyDescent="0.25">
      <c r="B27" s="38" t="s">
        <v>14</v>
      </c>
      <c r="C27" s="38"/>
      <c r="D27" s="39"/>
      <c r="E27" s="127"/>
      <c r="F27" s="74"/>
      <c r="G27" s="74"/>
      <c r="H27" s="74"/>
      <c r="I27" s="74"/>
    </row>
    <row r="28" spans="2:12" s="40" customFormat="1" ht="20.100000000000001" customHeight="1" x14ac:dyDescent="0.25">
      <c r="B28" s="38"/>
      <c r="C28" s="5" t="s">
        <v>67</v>
      </c>
      <c r="D28" s="37"/>
      <c r="E28" s="122">
        <f>SUM('BTK RR per konto'!E58)</f>
        <v>0</v>
      </c>
      <c r="F28" s="63"/>
      <c r="G28" s="63">
        <f>SUM('BTK RR per konto'!F58)</f>
        <v>-15</v>
      </c>
      <c r="H28" s="63"/>
      <c r="I28" s="63">
        <f>SUM('BTK RR per konto'!G58)</f>
        <v>-15</v>
      </c>
    </row>
    <row r="29" spans="2:12" s="40" customFormat="1" ht="20.100000000000001" customHeight="1" x14ac:dyDescent="0.25">
      <c r="B29" s="38"/>
      <c r="C29" s="5" t="s">
        <v>69</v>
      </c>
      <c r="D29" s="37"/>
      <c r="E29" s="122">
        <f>SUM('BTK RR per konto'!E59)</f>
        <v>0</v>
      </c>
      <c r="F29" s="63"/>
      <c r="G29" s="63">
        <f>SUM('BTK RR per konto'!F59)</f>
        <v>0</v>
      </c>
      <c r="H29" s="63"/>
      <c r="I29" s="63">
        <f>SUM('BTK RR per konto'!G59)</f>
        <v>0</v>
      </c>
    </row>
    <row r="30" spans="2:12" s="40" customFormat="1" ht="20.100000000000001" customHeight="1" x14ac:dyDescent="0.25">
      <c r="B30" s="38"/>
      <c r="C30" s="5" t="s">
        <v>61</v>
      </c>
      <c r="D30" s="37"/>
      <c r="E30" s="123">
        <f>SUM('BTK RR per konto'!E48:E57)</f>
        <v>-95</v>
      </c>
      <c r="F30" s="65"/>
      <c r="G30" s="65">
        <f>SUM('BTK RR per konto'!F49:F57)</f>
        <v>-98</v>
      </c>
      <c r="H30" s="65"/>
      <c r="I30" s="65">
        <f>SUM('BTK RR per konto'!G48:G57)</f>
        <v>-8</v>
      </c>
    </row>
    <row r="31" spans="2:12" ht="20.100000000000001" customHeight="1" x14ac:dyDescent="0.25">
      <c r="B31" s="62"/>
      <c r="C31" s="38" t="s">
        <v>7</v>
      </c>
      <c r="D31" s="39"/>
      <c r="E31" s="127">
        <f>SUM(E28:E30)</f>
        <v>-95</v>
      </c>
      <c r="F31" s="74"/>
      <c r="G31" s="74">
        <f>SUM(G28:G30)</f>
        <v>-113</v>
      </c>
      <c r="H31" s="74"/>
      <c r="I31" s="74">
        <f>SUM(I28:I30)</f>
        <v>-23</v>
      </c>
    </row>
    <row r="32" spans="2:12" ht="20.100000000000001" customHeight="1" x14ac:dyDescent="0.25">
      <c r="B32" s="62"/>
      <c r="C32" s="38"/>
      <c r="D32" s="39"/>
      <c r="E32" s="122"/>
      <c r="F32" s="63"/>
      <c r="G32" s="63"/>
      <c r="H32" s="63"/>
      <c r="I32" s="63"/>
    </row>
    <row r="33" spans="2:9" s="40" customFormat="1" ht="20.100000000000001" customHeight="1" x14ac:dyDescent="0.25">
      <c r="B33" s="38" t="s">
        <v>19</v>
      </c>
      <c r="C33" s="38"/>
      <c r="D33" s="39"/>
      <c r="E33" s="127">
        <f>SUM('BTK RR per konto'!E62)</f>
        <v>0</v>
      </c>
      <c r="F33" s="74"/>
      <c r="G33" s="74">
        <f>SUM('BTK RR per konto'!F62)</f>
        <v>0</v>
      </c>
      <c r="H33" s="74"/>
      <c r="I33" s="74">
        <f>SUM('BTK RR per konto'!G62)</f>
        <v>0</v>
      </c>
    </row>
    <row r="34" spans="2:9" ht="20.100000000000001" customHeight="1" x14ac:dyDescent="0.25">
      <c r="B34" s="62"/>
      <c r="C34" s="5"/>
      <c r="D34" s="37"/>
      <c r="E34" s="122"/>
      <c r="F34" s="63"/>
      <c r="G34" s="63"/>
      <c r="H34" s="63"/>
      <c r="I34" s="63"/>
    </row>
    <row r="35" spans="2:9" s="40" customFormat="1" ht="20.100000000000001" customHeight="1" x14ac:dyDescent="0.25">
      <c r="B35" s="75" t="s">
        <v>77</v>
      </c>
      <c r="C35" s="38"/>
      <c r="D35" s="39"/>
      <c r="E35" s="127">
        <f>SUM(E12,E19,E25,E31:E32,E33)</f>
        <v>4</v>
      </c>
      <c r="F35" s="74"/>
      <c r="G35" s="74">
        <f>SUM(G12,G19,G25,G31:G32,G33)</f>
        <v>1</v>
      </c>
      <c r="H35" s="74"/>
      <c r="I35" s="74">
        <f>SUM(I12,I19,I25,I31:I32,I33)</f>
        <v>17</v>
      </c>
    </row>
    <row r="36" spans="2:9" ht="20.100000000000001" customHeight="1" x14ac:dyDescent="0.25">
      <c r="B36" s="62"/>
      <c r="C36" s="5"/>
      <c r="D36" s="37"/>
      <c r="E36" s="63"/>
      <c r="F36" s="63"/>
      <c r="G36" s="63"/>
      <c r="H36" s="63"/>
    </row>
    <row r="37" spans="2:9" x14ac:dyDescent="0.25">
      <c r="H37" s="137">
        <v>44685</v>
      </c>
      <c r="I37" s="138"/>
    </row>
  </sheetData>
  <mergeCells count="1">
    <mergeCell ref="H37:I37"/>
  </mergeCells>
  <pageMargins left="0.70866141732283472" right="0.11811023622047245" top="0.74803149606299213" bottom="0.74803149606299213" header="0.31496062992125984" footer="0.31496062992125984"/>
  <pageSetup paperSize="9" orientation="portrait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6"/>
  <sheetViews>
    <sheetView topLeftCell="A3" workbookViewId="0">
      <selection activeCell="N9" sqref="N9"/>
    </sheetView>
  </sheetViews>
  <sheetFormatPr defaultRowHeight="13.2" x14ac:dyDescent="0.25"/>
  <cols>
    <col min="1" max="1" width="4.6640625" customWidth="1"/>
    <col min="2" max="2" width="14.109375" customWidth="1"/>
    <col min="3" max="3" width="42.88671875" customWidth="1"/>
    <col min="4" max="4" width="9.77734375" customWidth="1"/>
    <col min="5" max="5" width="4.88671875" customWidth="1"/>
    <col min="6" max="6" width="8" customWidth="1"/>
    <col min="7" max="7" width="4.6640625" customWidth="1"/>
    <col min="8" max="8" width="8.6640625" customWidth="1"/>
    <col min="257" max="257" width="4.6640625" customWidth="1"/>
    <col min="258" max="258" width="14.109375" customWidth="1"/>
    <col min="259" max="259" width="33.88671875" customWidth="1"/>
    <col min="260" max="260" width="8.6640625" customWidth="1"/>
    <col min="261" max="261" width="4.88671875" customWidth="1"/>
    <col min="262" max="262" width="8.6640625" customWidth="1"/>
    <col min="263" max="263" width="4.6640625" customWidth="1"/>
    <col min="264" max="264" width="8.6640625" customWidth="1"/>
    <col min="513" max="513" width="4.6640625" customWidth="1"/>
    <col min="514" max="514" width="14.109375" customWidth="1"/>
    <col min="515" max="515" width="33.88671875" customWidth="1"/>
    <col min="516" max="516" width="8.6640625" customWidth="1"/>
    <col min="517" max="517" width="4.88671875" customWidth="1"/>
    <col min="518" max="518" width="8.6640625" customWidth="1"/>
    <col min="519" max="519" width="4.6640625" customWidth="1"/>
    <col min="520" max="520" width="8.6640625" customWidth="1"/>
    <col min="769" max="769" width="4.6640625" customWidth="1"/>
    <col min="770" max="770" width="14.109375" customWidth="1"/>
    <col min="771" max="771" width="33.88671875" customWidth="1"/>
    <col min="772" max="772" width="8.6640625" customWidth="1"/>
    <col min="773" max="773" width="4.88671875" customWidth="1"/>
    <col min="774" max="774" width="8.6640625" customWidth="1"/>
    <col min="775" max="775" width="4.6640625" customWidth="1"/>
    <col min="776" max="776" width="8.6640625" customWidth="1"/>
    <col min="1025" max="1025" width="4.6640625" customWidth="1"/>
    <col min="1026" max="1026" width="14.109375" customWidth="1"/>
    <col min="1027" max="1027" width="33.88671875" customWidth="1"/>
    <col min="1028" max="1028" width="8.6640625" customWidth="1"/>
    <col min="1029" max="1029" width="4.88671875" customWidth="1"/>
    <col min="1030" max="1030" width="8.6640625" customWidth="1"/>
    <col min="1031" max="1031" width="4.6640625" customWidth="1"/>
    <col min="1032" max="1032" width="8.6640625" customWidth="1"/>
    <col min="1281" max="1281" width="4.6640625" customWidth="1"/>
    <col min="1282" max="1282" width="14.109375" customWidth="1"/>
    <col min="1283" max="1283" width="33.88671875" customWidth="1"/>
    <col min="1284" max="1284" width="8.6640625" customWidth="1"/>
    <col min="1285" max="1285" width="4.88671875" customWidth="1"/>
    <col min="1286" max="1286" width="8.6640625" customWidth="1"/>
    <col min="1287" max="1287" width="4.6640625" customWidth="1"/>
    <col min="1288" max="1288" width="8.6640625" customWidth="1"/>
    <col min="1537" max="1537" width="4.6640625" customWidth="1"/>
    <col min="1538" max="1538" width="14.109375" customWidth="1"/>
    <col min="1539" max="1539" width="33.88671875" customWidth="1"/>
    <col min="1540" max="1540" width="8.6640625" customWidth="1"/>
    <col min="1541" max="1541" width="4.88671875" customWidth="1"/>
    <col min="1542" max="1542" width="8.6640625" customWidth="1"/>
    <col min="1543" max="1543" width="4.6640625" customWidth="1"/>
    <col min="1544" max="1544" width="8.6640625" customWidth="1"/>
    <col min="1793" max="1793" width="4.6640625" customWidth="1"/>
    <col min="1794" max="1794" width="14.109375" customWidth="1"/>
    <col min="1795" max="1795" width="33.88671875" customWidth="1"/>
    <col min="1796" max="1796" width="8.6640625" customWidth="1"/>
    <col min="1797" max="1797" width="4.88671875" customWidth="1"/>
    <col min="1798" max="1798" width="8.6640625" customWidth="1"/>
    <col min="1799" max="1799" width="4.6640625" customWidth="1"/>
    <col min="1800" max="1800" width="8.6640625" customWidth="1"/>
    <col min="2049" max="2049" width="4.6640625" customWidth="1"/>
    <col min="2050" max="2050" width="14.109375" customWidth="1"/>
    <col min="2051" max="2051" width="33.88671875" customWidth="1"/>
    <col min="2052" max="2052" width="8.6640625" customWidth="1"/>
    <col min="2053" max="2053" width="4.88671875" customWidth="1"/>
    <col min="2054" max="2054" width="8.6640625" customWidth="1"/>
    <col min="2055" max="2055" width="4.6640625" customWidth="1"/>
    <col min="2056" max="2056" width="8.6640625" customWidth="1"/>
    <col min="2305" max="2305" width="4.6640625" customWidth="1"/>
    <col min="2306" max="2306" width="14.109375" customWidth="1"/>
    <col min="2307" max="2307" width="33.88671875" customWidth="1"/>
    <col min="2308" max="2308" width="8.6640625" customWidth="1"/>
    <col min="2309" max="2309" width="4.88671875" customWidth="1"/>
    <col min="2310" max="2310" width="8.6640625" customWidth="1"/>
    <col min="2311" max="2311" width="4.6640625" customWidth="1"/>
    <col min="2312" max="2312" width="8.6640625" customWidth="1"/>
    <col min="2561" max="2561" width="4.6640625" customWidth="1"/>
    <col min="2562" max="2562" width="14.109375" customWidth="1"/>
    <col min="2563" max="2563" width="33.88671875" customWidth="1"/>
    <col min="2564" max="2564" width="8.6640625" customWidth="1"/>
    <col min="2565" max="2565" width="4.88671875" customWidth="1"/>
    <col min="2566" max="2566" width="8.6640625" customWidth="1"/>
    <col min="2567" max="2567" width="4.6640625" customWidth="1"/>
    <col min="2568" max="2568" width="8.6640625" customWidth="1"/>
    <col min="2817" max="2817" width="4.6640625" customWidth="1"/>
    <col min="2818" max="2818" width="14.109375" customWidth="1"/>
    <col min="2819" max="2819" width="33.88671875" customWidth="1"/>
    <col min="2820" max="2820" width="8.6640625" customWidth="1"/>
    <col min="2821" max="2821" width="4.88671875" customWidth="1"/>
    <col min="2822" max="2822" width="8.6640625" customWidth="1"/>
    <col min="2823" max="2823" width="4.6640625" customWidth="1"/>
    <col min="2824" max="2824" width="8.6640625" customWidth="1"/>
    <col min="3073" max="3073" width="4.6640625" customWidth="1"/>
    <col min="3074" max="3074" width="14.109375" customWidth="1"/>
    <col min="3075" max="3075" width="33.88671875" customWidth="1"/>
    <col min="3076" max="3076" width="8.6640625" customWidth="1"/>
    <col min="3077" max="3077" width="4.88671875" customWidth="1"/>
    <col min="3078" max="3078" width="8.6640625" customWidth="1"/>
    <col min="3079" max="3079" width="4.6640625" customWidth="1"/>
    <col min="3080" max="3080" width="8.6640625" customWidth="1"/>
    <col min="3329" max="3329" width="4.6640625" customWidth="1"/>
    <col min="3330" max="3330" width="14.109375" customWidth="1"/>
    <col min="3331" max="3331" width="33.88671875" customWidth="1"/>
    <col min="3332" max="3332" width="8.6640625" customWidth="1"/>
    <col min="3333" max="3333" width="4.88671875" customWidth="1"/>
    <col min="3334" max="3334" width="8.6640625" customWidth="1"/>
    <col min="3335" max="3335" width="4.6640625" customWidth="1"/>
    <col min="3336" max="3336" width="8.6640625" customWidth="1"/>
    <col min="3585" max="3585" width="4.6640625" customWidth="1"/>
    <col min="3586" max="3586" width="14.109375" customWidth="1"/>
    <col min="3587" max="3587" width="33.88671875" customWidth="1"/>
    <col min="3588" max="3588" width="8.6640625" customWidth="1"/>
    <col min="3589" max="3589" width="4.88671875" customWidth="1"/>
    <col min="3590" max="3590" width="8.6640625" customWidth="1"/>
    <col min="3591" max="3591" width="4.6640625" customWidth="1"/>
    <col min="3592" max="3592" width="8.6640625" customWidth="1"/>
    <col min="3841" max="3841" width="4.6640625" customWidth="1"/>
    <col min="3842" max="3842" width="14.109375" customWidth="1"/>
    <col min="3843" max="3843" width="33.88671875" customWidth="1"/>
    <col min="3844" max="3844" width="8.6640625" customWidth="1"/>
    <col min="3845" max="3845" width="4.88671875" customWidth="1"/>
    <col min="3846" max="3846" width="8.6640625" customWidth="1"/>
    <col min="3847" max="3847" width="4.6640625" customWidth="1"/>
    <col min="3848" max="3848" width="8.6640625" customWidth="1"/>
    <col min="4097" max="4097" width="4.6640625" customWidth="1"/>
    <col min="4098" max="4098" width="14.109375" customWidth="1"/>
    <col min="4099" max="4099" width="33.88671875" customWidth="1"/>
    <col min="4100" max="4100" width="8.6640625" customWidth="1"/>
    <col min="4101" max="4101" width="4.88671875" customWidth="1"/>
    <col min="4102" max="4102" width="8.6640625" customWidth="1"/>
    <col min="4103" max="4103" width="4.6640625" customWidth="1"/>
    <col min="4104" max="4104" width="8.6640625" customWidth="1"/>
    <col min="4353" max="4353" width="4.6640625" customWidth="1"/>
    <col min="4354" max="4354" width="14.109375" customWidth="1"/>
    <col min="4355" max="4355" width="33.88671875" customWidth="1"/>
    <col min="4356" max="4356" width="8.6640625" customWidth="1"/>
    <col min="4357" max="4357" width="4.88671875" customWidth="1"/>
    <col min="4358" max="4358" width="8.6640625" customWidth="1"/>
    <col min="4359" max="4359" width="4.6640625" customWidth="1"/>
    <col min="4360" max="4360" width="8.6640625" customWidth="1"/>
    <col min="4609" max="4609" width="4.6640625" customWidth="1"/>
    <col min="4610" max="4610" width="14.109375" customWidth="1"/>
    <col min="4611" max="4611" width="33.88671875" customWidth="1"/>
    <col min="4612" max="4612" width="8.6640625" customWidth="1"/>
    <col min="4613" max="4613" width="4.88671875" customWidth="1"/>
    <col min="4614" max="4614" width="8.6640625" customWidth="1"/>
    <col min="4615" max="4615" width="4.6640625" customWidth="1"/>
    <col min="4616" max="4616" width="8.6640625" customWidth="1"/>
    <col min="4865" max="4865" width="4.6640625" customWidth="1"/>
    <col min="4866" max="4866" width="14.109375" customWidth="1"/>
    <col min="4867" max="4867" width="33.88671875" customWidth="1"/>
    <col min="4868" max="4868" width="8.6640625" customWidth="1"/>
    <col min="4869" max="4869" width="4.88671875" customWidth="1"/>
    <col min="4870" max="4870" width="8.6640625" customWidth="1"/>
    <col min="4871" max="4871" width="4.6640625" customWidth="1"/>
    <col min="4872" max="4872" width="8.6640625" customWidth="1"/>
    <col min="5121" max="5121" width="4.6640625" customWidth="1"/>
    <col min="5122" max="5122" width="14.109375" customWidth="1"/>
    <col min="5123" max="5123" width="33.88671875" customWidth="1"/>
    <col min="5124" max="5124" width="8.6640625" customWidth="1"/>
    <col min="5125" max="5125" width="4.88671875" customWidth="1"/>
    <col min="5126" max="5126" width="8.6640625" customWidth="1"/>
    <col min="5127" max="5127" width="4.6640625" customWidth="1"/>
    <col min="5128" max="5128" width="8.6640625" customWidth="1"/>
    <col min="5377" max="5377" width="4.6640625" customWidth="1"/>
    <col min="5378" max="5378" width="14.109375" customWidth="1"/>
    <col min="5379" max="5379" width="33.88671875" customWidth="1"/>
    <col min="5380" max="5380" width="8.6640625" customWidth="1"/>
    <col min="5381" max="5381" width="4.88671875" customWidth="1"/>
    <col min="5382" max="5382" width="8.6640625" customWidth="1"/>
    <col min="5383" max="5383" width="4.6640625" customWidth="1"/>
    <col min="5384" max="5384" width="8.6640625" customWidth="1"/>
    <col min="5633" max="5633" width="4.6640625" customWidth="1"/>
    <col min="5634" max="5634" width="14.109375" customWidth="1"/>
    <col min="5635" max="5635" width="33.88671875" customWidth="1"/>
    <col min="5636" max="5636" width="8.6640625" customWidth="1"/>
    <col min="5637" max="5637" width="4.88671875" customWidth="1"/>
    <col min="5638" max="5638" width="8.6640625" customWidth="1"/>
    <col min="5639" max="5639" width="4.6640625" customWidth="1"/>
    <col min="5640" max="5640" width="8.6640625" customWidth="1"/>
    <col min="5889" max="5889" width="4.6640625" customWidth="1"/>
    <col min="5890" max="5890" width="14.109375" customWidth="1"/>
    <col min="5891" max="5891" width="33.88671875" customWidth="1"/>
    <col min="5892" max="5892" width="8.6640625" customWidth="1"/>
    <col min="5893" max="5893" width="4.88671875" customWidth="1"/>
    <col min="5894" max="5894" width="8.6640625" customWidth="1"/>
    <col min="5895" max="5895" width="4.6640625" customWidth="1"/>
    <col min="5896" max="5896" width="8.6640625" customWidth="1"/>
    <col min="6145" max="6145" width="4.6640625" customWidth="1"/>
    <col min="6146" max="6146" width="14.109375" customWidth="1"/>
    <col min="6147" max="6147" width="33.88671875" customWidth="1"/>
    <col min="6148" max="6148" width="8.6640625" customWidth="1"/>
    <col min="6149" max="6149" width="4.88671875" customWidth="1"/>
    <col min="6150" max="6150" width="8.6640625" customWidth="1"/>
    <col min="6151" max="6151" width="4.6640625" customWidth="1"/>
    <col min="6152" max="6152" width="8.6640625" customWidth="1"/>
    <col min="6401" max="6401" width="4.6640625" customWidth="1"/>
    <col min="6402" max="6402" width="14.109375" customWidth="1"/>
    <col min="6403" max="6403" width="33.88671875" customWidth="1"/>
    <col min="6404" max="6404" width="8.6640625" customWidth="1"/>
    <col min="6405" max="6405" width="4.88671875" customWidth="1"/>
    <col min="6406" max="6406" width="8.6640625" customWidth="1"/>
    <col min="6407" max="6407" width="4.6640625" customWidth="1"/>
    <col min="6408" max="6408" width="8.6640625" customWidth="1"/>
    <col min="6657" max="6657" width="4.6640625" customWidth="1"/>
    <col min="6658" max="6658" width="14.109375" customWidth="1"/>
    <col min="6659" max="6659" width="33.88671875" customWidth="1"/>
    <col min="6660" max="6660" width="8.6640625" customWidth="1"/>
    <col min="6661" max="6661" width="4.88671875" customWidth="1"/>
    <col min="6662" max="6662" width="8.6640625" customWidth="1"/>
    <col min="6663" max="6663" width="4.6640625" customWidth="1"/>
    <col min="6664" max="6664" width="8.6640625" customWidth="1"/>
    <col min="6913" max="6913" width="4.6640625" customWidth="1"/>
    <col min="6914" max="6914" width="14.109375" customWidth="1"/>
    <col min="6915" max="6915" width="33.88671875" customWidth="1"/>
    <col min="6916" max="6916" width="8.6640625" customWidth="1"/>
    <col min="6917" max="6917" width="4.88671875" customWidth="1"/>
    <col min="6918" max="6918" width="8.6640625" customWidth="1"/>
    <col min="6919" max="6919" width="4.6640625" customWidth="1"/>
    <col min="6920" max="6920" width="8.6640625" customWidth="1"/>
    <col min="7169" max="7169" width="4.6640625" customWidth="1"/>
    <col min="7170" max="7170" width="14.109375" customWidth="1"/>
    <col min="7171" max="7171" width="33.88671875" customWidth="1"/>
    <col min="7172" max="7172" width="8.6640625" customWidth="1"/>
    <col min="7173" max="7173" width="4.88671875" customWidth="1"/>
    <col min="7174" max="7174" width="8.6640625" customWidth="1"/>
    <col min="7175" max="7175" width="4.6640625" customWidth="1"/>
    <col min="7176" max="7176" width="8.6640625" customWidth="1"/>
    <col min="7425" max="7425" width="4.6640625" customWidth="1"/>
    <col min="7426" max="7426" width="14.109375" customWidth="1"/>
    <col min="7427" max="7427" width="33.88671875" customWidth="1"/>
    <col min="7428" max="7428" width="8.6640625" customWidth="1"/>
    <col min="7429" max="7429" width="4.88671875" customWidth="1"/>
    <col min="7430" max="7430" width="8.6640625" customWidth="1"/>
    <col min="7431" max="7431" width="4.6640625" customWidth="1"/>
    <col min="7432" max="7432" width="8.6640625" customWidth="1"/>
    <col min="7681" max="7681" width="4.6640625" customWidth="1"/>
    <col min="7682" max="7682" width="14.109375" customWidth="1"/>
    <col min="7683" max="7683" width="33.88671875" customWidth="1"/>
    <col min="7684" max="7684" width="8.6640625" customWidth="1"/>
    <col min="7685" max="7685" width="4.88671875" customWidth="1"/>
    <col min="7686" max="7686" width="8.6640625" customWidth="1"/>
    <col min="7687" max="7687" width="4.6640625" customWidth="1"/>
    <col min="7688" max="7688" width="8.6640625" customWidth="1"/>
    <col min="7937" max="7937" width="4.6640625" customWidth="1"/>
    <col min="7938" max="7938" width="14.109375" customWidth="1"/>
    <col min="7939" max="7939" width="33.88671875" customWidth="1"/>
    <col min="7940" max="7940" width="8.6640625" customWidth="1"/>
    <col min="7941" max="7941" width="4.88671875" customWidth="1"/>
    <col min="7942" max="7942" width="8.6640625" customWidth="1"/>
    <col min="7943" max="7943" width="4.6640625" customWidth="1"/>
    <col min="7944" max="7944" width="8.6640625" customWidth="1"/>
    <col min="8193" max="8193" width="4.6640625" customWidth="1"/>
    <col min="8194" max="8194" width="14.109375" customWidth="1"/>
    <col min="8195" max="8195" width="33.88671875" customWidth="1"/>
    <col min="8196" max="8196" width="8.6640625" customWidth="1"/>
    <col min="8197" max="8197" width="4.88671875" customWidth="1"/>
    <col min="8198" max="8198" width="8.6640625" customWidth="1"/>
    <col min="8199" max="8199" width="4.6640625" customWidth="1"/>
    <col min="8200" max="8200" width="8.6640625" customWidth="1"/>
    <col min="8449" max="8449" width="4.6640625" customWidth="1"/>
    <col min="8450" max="8450" width="14.109375" customWidth="1"/>
    <col min="8451" max="8451" width="33.88671875" customWidth="1"/>
    <col min="8452" max="8452" width="8.6640625" customWidth="1"/>
    <col min="8453" max="8453" width="4.88671875" customWidth="1"/>
    <col min="8454" max="8454" width="8.6640625" customWidth="1"/>
    <col min="8455" max="8455" width="4.6640625" customWidth="1"/>
    <col min="8456" max="8456" width="8.6640625" customWidth="1"/>
    <col min="8705" max="8705" width="4.6640625" customWidth="1"/>
    <col min="8706" max="8706" width="14.109375" customWidth="1"/>
    <col min="8707" max="8707" width="33.88671875" customWidth="1"/>
    <col min="8708" max="8708" width="8.6640625" customWidth="1"/>
    <col min="8709" max="8709" width="4.88671875" customWidth="1"/>
    <col min="8710" max="8710" width="8.6640625" customWidth="1"/>
    <col min="8711" max="8711" width="4.6640625" customWidth="1"/>
    <col min="8712" max="8712" width="8.6640625" customWidth="1"/>
    <col min="8961" max="8961" width="4.6640625" customWidth="1"/>
    <col min="8962" max="8962" width="14.109375" customWidth="1"/>
    <col min="8963" max="8963" width="33.88671875" customWidth="1"/>
    <col min="8964" max="8964" width="8.6640625" customWidth="1"/>
    <col min="8965" max="8965" width="4.88671875" customWidth="1"/>
    <col min="8966" max="8966" width="8.6640625" customWidth="1"/>
    <col min="8967" max="8967" width="4.6640625" customWidth="1"/>
    <col min="8968" max="8968" width="8.6640625" customWidth="1"/>
    <col min="9217" max="9217" width="4.6640625" customWidth="1"/>
    <col min="9218" max="9218" width="14.109375" customWidth="1"/>
    <col min="9219" max="9219" width="33.88671875" customWidth="1"/>
    <col min="9220" max="9220" width="8.6640625" customWidth="1"/>
    <col min="9221" max="9221" width="4.88671875" customWidth="1"/>
    <col min="9222" max="9222" width="8.6640625" customWidth="1"/>
    <col min="9223" max="9223" width="4.6640625" customWidth="1"/>
    <col min="9224" max="9224" width="8.6640625" customWidth="1"/>
    <col min="9473" max="9473" width="4.6640625" customWidth="1"/>
    <col min="9474" max="9474" width="14.109375" customWidth="1"/>
    <col min="9475" max="9475" width="33.88671875" customWidth="1"/>
    <col min="9476" max="9476" width="8.6640625" customWidth="1"/>
    <col min="9477" max="9477" width="4.88671875" customWidth="1"/>
    <col min="9478" max="9478" width="8.6640625" customWidth="1"/>
    <col min="9479" max="9479" width="4.6640625" customWidth="1"/>
    <col min="9480" max="9480" width="8.6640625" customWidth="1"/>
    <col min="9729" max="9729" width="4.6640625" customWidth="1"/>
    <col min="9730" max="9730" width="14.109375" customWidth="1"/>
    <col min="9731" max="9731" width="33.88671875" customWidth="1"/>
    <col min="9732" max="9732" width="8.6640625" customWidth="1"/>
    <col min="9733" max="9733" width="4.88671875" customWidth="1"/>
    <col min="9734" max="9734" width="8.6640625" customWidth="1"/>
    <col min="9735" max="9735" width="4.6640625" customWidth="1"/>
    <col min="9736" max="9736" width="8.6640625" customWidth="1"/>
    <col min="9985" max="9985" width="4.6640625" customWidth="1"/>
    <col min="9986" max="9986" width="14.109375" customWidth="1"/>
    <col min="9987" max="9987" width="33.88671875" customWidth="1"/>
    <col min="9988" max="9988" width="8.6640625" customWidth="1"/>
    <col min="9989" max="9989" width="4.88671875" customWidth="1"/>
    <col min="9990" max="9990" width="8.6640625" customWidth="1"/>
    <col min="9991" max="9991" width="4.6640625" customWidth="1"/>
    <col min="9992" max="9992" width="8.6640625" customWidth="1"/>
    <col min="10241" max="10241" width="4.6640625" customWidth="1"/>
    <col min="10242" max="10242" width="14.109375" customWidth="1"/>
    <col min="10243" max="10243" width="33.88671875" customWidth="1"/>
    <col min="10244" max="10244" width="8.6640625" customWidth="1"/>
    <col min="10245" max="10245" width="4.88671875" customWidth="1"/>
    <col min="10246" max="10246" width="8.6640625" customWidth="1"/>
    <col min="10247" max="10247" width="4.6640625" customWidth="1"/>
    <col min="10248" max="10248" width="8.6640625" customWidth="1"/>
    <col min="10497" max="10497" width="4.6640625" customWidth="1"/>
    <col min="10498" max="10498" width="14.109375" customWidth="1"/>
    <col min="10499" max="10499" width="33.88671875" customWidth="1"/>
    <col min="10500" max="10500" width="8.6640625" customWidth="1"/>
    <col min="10501" max="10501" width="4.88671875" customWidth="1"/>
    <col min="10502" max="10502" width="8.6640625" customWidth="1"/>
    <col min="10503" max="10503" width="4.6640625" customWidth="1"/>
    <col min="10504" max="10504" width="8.6640625" customWidth="1"/>
    <col min="10753" max="10753" width="4.6640625" customWidth="1"/>
    <col min="10754" max="10754" width="14.109375" customWidth="1"/>
    <col min="10755" max="10755" width="33.88671875" customWidth="1"/>
    <col min="10756" max="10756" width="8.6640625" customWidth="1"/>
    <col min="10757" max="10757" width="4.88671875" customWidth="1"/>
    <col min="10758" max="10758" width="8.6640625" customWidth="1"/>
    <col min="10759" max="10759" width="4.6640625" customWidth="1"/>
    <col min="10760" max="10760" width="8.6640625" customWidth="1"/>
    <col min="11009" max="11009" width="4.6640625" customWidth="1"/>
    <col min="11010" max="11010" width="14.109375" customWidth="1"/>
    <col min="11011" max="11011" width="33.88671875" customWidth="1"/>
    <col min="11012" max="11012" width="8.6640625" customWidth="1"/>
    <col min="11013" max="11013" width="4.88671875" customWidth="1"/>
    <col min="11014" max="11014" width="8.6640625" customWidth="1"/>
    <col min="11015" max="11015" width="4.6640625" customWidth="1"/>
    <col min="11016" max="11016" width="8.6640625" customWidth="1"/>
    <col min="11265" max="11265" width="4.6640625" customWidth="1"/>
    <col min="11266" max="11266" width="14.109375" customWidth="1"/>
    <col min="11267" max="11267" width="33.88671875" customWidth="1"/>
    <col min="11268" max="11268" width="8.6640625" customWidth="1"/>
    <col min="11269" max="11269" width="4.88671875" customWidth="1"/>
    <col min="11270" max="11270" width="8.6640625" customWidth="1"/>
    <col min="11271" max="11271" width="4.6640625" customWidth="1"/>
    <col min="11272" max="11272" width="8.6640625" customWidth="1"/>
    <col min="11521" max="11521" width="4.6640625" customWidth="1"/>
    <col min="11522" max="11522" width="14.109375" customWidth="1"/>
    <col min="11523" max="11523" width="33.88671875" customWidth="1"/>
    <col min="11524" max="11524" width="8.6640625" customWidth="1"/>
    <col min="11525" max="11525" width="4.88671875" customWidth="1"/>
    <col min="11526" max="11526" width="8.6640625" customWidth="1"/>
    <col min="11527" max="11527" width="4.6640625" customWidth="1"/>
    <col min="11528" max="11528" width="8.6640625" customWidth="1"/>
    <col min="11777" max="11777" width="4.6640625" customWidth="1"/>
    <col min="11778" max="11778" width="14.109375" customWidth="1"/>
    <col min="11779" max="11779" width="33.88671875" customWidth="1"/>
    <col min="11780" max="11780" width="8.6640625" customWidth="1"/>
    <col min="11781" max="11781" width="4.88671875" customWidth="1"/>
    <col min="11782" max="11782" width="8.6640625" customWidth="1"/>
    <col min="11783" max="11783" width="4.6640625" customWidth="1"/>
    <col min="11784" max="11784" width="8.6640625" customWidth="1"/>
    <col min="12033" max="12033" width="4.6640625" customWidth="1"/>
    <col min="12034" max="12034" width="14.109375" customWidth="1"/>
    <col min="12035" max="12035" width="33.88671875" customWidth="1"/>
    <col min="12036" max="12036" width="8.6640625" customWidth="1"/>
    <col min="12037" max="12037" width="4.88671875" customWidth="1"/>
    <col min="12038" max="12038" width="8.6640625" customWidth="1"/>
    <col min="12039" max="12039" width="4.6640625" customWidth="1"/>
    <col min="12040" max="12040" width="8.6640625" customWidth="1"/>
    <col min="12289" max="12289" width="4.6640625" customWidth="1"/>
    <col min="12290" max="12290" width="14.109375" customWidth="1"/>
    <col min="12291" max="12291" width="33.88671875" customWidth="1"/>
    <col min="12292" max="12292" width="8.6640625" customWidth="1"/>
    <col min="12293" max="12293" width="4.88671875" customWidth="1"/>
    <col min="12294" max="12294" width="8.6640625" customWidth="1"/>
    <col min="12295" max="12295" width="4.6640625" customWidth="1"/>
    <col min="12296" max="12296" width="8.6640625" customWidth="1"/>
    <col min="12545" max="12545" width="4.6640625" customWidth="1"/>
    <col min="12546" max="12546" width="14.109375" customWidth="1"/>
    <col min="12547" max="12547" width="33.88671875" customWidth="1"/>
    <col min="12548" max="12548" width="8.6640625" customWidth="1"/>
    <col min="12549" max="12549" width="4.88671875" customWidth="1"/>
    <col min="12550" max="12550" width="8.6640625" customWidth="1"/>
    <col min="12551" max="12551" width="4.6640625" customWidth="1"/>
    <col min="12552" max="12552" width="8.6640625" customWidth="1"/>
    <col min="12801" max="12801" width="4.6640625" customWidth="1"/>
    <col min="12802" max="12802" width="14.109375" customWidth="1"/>
    <col min="12803" max="12803" width="33.88671875" customWidth="1"/>
    <col min="12804" max="12804" width="8.6640625" customWidth="1"/>
    <col min="12805" max="12805" width="4.88671875" customWidth="1"/>
    <col min="12806" max="12806" width="8.6640625" customWidth="1"/>
    <col min="12807" max="12807" width="4.6640625" customWidth="1"/>
    <col min="12808" max="12808" width="8.6640625" customWidth="1"/>
    <col min="13057" max="13057" width="4.6640625" customWidth="1"/>
    <col min="13058" max="13058" width="14.109375" customWidth="1"/>
    <col min="13059" max="13059" width="33.88671875" customWidth="1"/>
    <col min="13060" max="13060" width="8.6640625" customWidth="1"/>
    <col min="13061" max="13061" width="4.88671875" customWidth="1"/>
    <col min="13062" max="13062" width="8.6640625" customWidth="1"/>
    <col min="13063" max="13063" width="4.6640625" customWidth="1"/>
    <col min="13064" max="13064" width="8.6640625" customWidth="1"/>
    <col min="13313" max="13313" width="4.6640625" customWidth="1"/>
    <col min="13314" max="13314" width="14.109375" customWidth="1"/>
    <col min="13315" max="13315" width="33.88671875" customWidth="1"/>
    <col min="13316" max="13316" width="8.6640625" customWidth="1"/>
    <col min="13317" max="13317" width="4.88671875" customWidth="1"/>
    <col min="13318" max="13318" width="8.6640625" customWidth="1"/>
    <col min="13319" max="13319" width="4.6640625" customWidth="1"/>
    <col min="13320" max="13320" width="8.6640625" customWidth="1"/>
    <col min="13569" max="13569" width="4.6640625" customWidth="1"/>
    <col min="13570" max="13570" width="14.109375" customWidth="1"/>
    <col min="13571" max="13571" width="33.88671875" customWidth="1"/>
    <col min="13572" max="13572" width="8.6640625" customWidth="1"/>
    <col min="13573" max="13573" width="4.88671875" customWidth="1"/>
    <col min="13574" max="13574" width="8.6640625" customWidth="1"/>
    <col min="13575" max="13575" width="4.6640625" customWidth="1"/>
    <col min="13576" max="13576" width="8.6640625" customWidth="1"/>
    <col min="13825" max="13825" width="4.6640625" customWidth="1"/>
    <col min="13826" max="13826" width="14.109375" customWidth="1"/>
    <col min="13827" max="13827" width="33.88671875" customWidth="1"/>
    <col min="13828" max="13828" width="8.6640625" customWidth="1"/>
    <col min="13829" max="13829" width="4.88671875" customWidth="1"/>
    <col min="13830" max="13830" width="8.6640625" customWidth="1"/>
    <col min="13831" max="13831" width="4.6640625" customWidth="1"/>
    <col min="13832" max="13832" width="8.6640625" customWidth="1"/>
    <col min="14081" max="14081" width="4.6640625" customWidth="1"/>
    <col min="14082" max="14082" width="14.109375" customWidth="1"/>
    <col min="14083" max="14083" width="33.88671875" customWidth="1"/>
    <col min="14084" max="14084" width="8.6640625" customWidth="1"/>
    <col min="14085" max="14085" width="4.88671875" customWidth="1"/>
    <col min="14086" max="14086" width="8.6640625" customWidth="1"/>
    <col min="14087" max="14087" width="4.6640625" customWidth="1"/>
    <col min="14088" max="14088" width="8.6640625" customWidth="1"/>
    <col min="14337" max="14337" width="4.6640625" customWidth="1"/>
    <col min="14338" max="14338" width="14.109375" customWidth="1"/>
    <col min="14339" max="14339" width="33.88671875" customWidth="1"/>
    <col min="14340" max="14340" width="8.6640625" customWidth="1"/>
    <col min="14341" max="14341" width="4.88671875" customWidth="1"/>
    <col min="14342" max="14342" width="8.6640625" customWidth="1"/>
    <col min="14343" max="14343" width="4.6640625" customWidth="1"/>
    <col min="14344" max="14344" width="8.6640625" customWidth="1"/>
    <col min="14593" max="14593" width="4.6640625" customWidth="1"/>
    <col min="14594" max="14594" width="14.109375" customWidth="1"/>
    <col min="14595" max="14595" width="33.88671875" customWidth="1"/>
    <col min="14596" max="14596" width="8.6640625" customWidth="1"/>
    <col min="14597" max="14597" width="4.88671875" customWidth="1"/>
    <col min="14598" max="14598" width="8.6640625" customWidth="1"/>
    <col min="14599" max="14599" width="4.6640625" customWidth="1"/>
    <col min="14600" max="14600" width="8.6640625" customWidth="1"/>
    <col min="14849" max="14849" width="4.6640625" customWidth="1"/>
    <col min="14850" max="14850" width="14.109375" customWidth="1"/>
    <col min="14851" max="14851" width="33.88671875" customWidth="1"/>
    <col min="14852" max="14852" width="8.6640625" customWidth="1"/>
    <col min="14853" max="14853" width="4.88671875" customWidth="1"/>
    <col min="14854" max="14854" width="8.6640625" customWidth="1"/>
    <col min="14855" max="14855" width="4.6640625" customWidth="1"/>
    <col min="14856" max="14856" width="8.6640625" customWidth="1"/>
    <col min="15105" max="15105" width="4.6640625" customWidth="1"/>
    <col min="15106" max="15106" width="14.109375" customWidth="1"/>
    <col min="15107" max="15107" width="33.88671875" customWidth="1"/>
    <col min="15108" max="15108" width="8.6640625" customWidth="1"/>
    <col min="15109" max="15109" width="4.88671875" customWidth="1"/>
    <col min="15110" max="15110" width="8.6640625" customWidth="1"/>
    <col min="15111" max="15111" width="4.6640625" customWidth="1"/>
    <col min="15112" max="15112" width="8.6640625" customWidth="1"/>
    <col min="15361" max="15361" width="4.6640625" customWidth="1"/>
    <col min="15362" max="15362" width="14.109375" customWidth="1"/>
    <col min="15363" max="15363" width="33.88671875" customWidth="1"/>
    <col min="15364" max="15364" width="8.6640625" customWidth="1"/>
    <col min="15365" max="15365" width="4.88671875" customWidth="1"/>
    <col min="15366" max="15366" width="8.6640625" customWidth="1"/>
    <col min="15367" max="15367" width="4.6640625" customWidth="1"/>
    <col min="15368" max="15368" width="8.6640625" customWidth="1"/>
    <col min="15617" max="15617" width="4.6640625" customWidth="1"/>
    <col min="15618" max="15618" width="14.109375" customWidth="1"/>
    <col min="15619" max="15619" width="33.88671875" customWidth="1"/>
    <col min="15620" max="15620" width="8.6640625" customWidth="1"/>
    <col min="15621" max="15621" width="4.88671875" customWidth="1"/>
    <col min="15622" max="15622" width="8.6640625" customWidth="1"/>
    <col min="15623" max="15623" width="4.6640625" customWidth="1"/>
    <col min="15624" max="15624" width="8.6640625" customWidth="1"/>
    <col min="15873" max="15873" width="4.6640625" customWidth="1"/>
    <col min="15874" max="15874" width="14.109375" customWidth="1"/>
    <col min="15875" max="15875" width="33.88671875" customWidth="1"/>
    <col min="15876" max="15876" width="8.6640625" customWidth="1"/>
    <col min="15877" max="15877" width="4.88671875" customWidth="1"/>
    <col min="15878" max="15878" width="8.6640625" customWidth="1"/>
    <col min="15879" max="15879" width="4.6640625" customWidth="1"/>
    <col min="15880" max="15880" width="8.6640625" customWidth="1"/>
    <col min="16129" max="16129" width="4.6640625" customWidth="1"/>
    <col min="16130" max="16130" width="14.109375" customWidth="1"/>
    <col min="16131" max="16131" width="33.88671875" customWidth="1"/>
    <col min="16132" max="16132" width="8.6640625" customWidth="1"/>
    <col min="16133" max="16133" width="4.88671875" customWidth="1"/>
    <col min="16134" max="16134" width="8.6640625" customWidth="1"/>
    <col min="16135" max="16135" width="4.6640625" customWidth="1"/>
    <col min="16136" max="16136" width="8.6640625" customWidth="1"/>
  </cols>
  <sheetData>
    <row r="1" spans="2:8" ht="30.75" customHeight="1" x14ac:dyDescent="0.25">
      <c r="G1" s="84"/>
    </row>
    <row r="2" spans="2:8" ht="19.5" customHeight="1" x14ac:dyDescent="0.25">
      <c r="B2" s="128" t="s">
        <v>117</v>
      </c>
      <c r="C2" s="129"/>
      <c r="D2" s="27"/>
      <c r="E2" s="27"/>
      <c r="F2" s="27"/>
    </row>
    <row r="3" spans="2:8" ht="24.75" customHeight="1" x14ac:dyDescent="0.25">
      <c r="B3" s="85"/>
      <c r="C3" s="27"/>
      <c r="D3" s="27"/>
      <c r="E3" s="27"/>
      <c r="F3" s="27"/>
      <c r="G3" s="86"/>
      <c r="H3" s="87"/>
    </row>
    <row r="4" spans="2:8" ht="20.100000000000001" customHeight="1" x14ac:dyDescent="0.25">
      <c r="B4" s="59" t="s">
        <v>98</v>
      </c>
      <c r="C4" s="27"/>
      <c r="D4" s="27"/>
      <c r="E4" s="27"/>
      <c r="F4" s="27"/>
      <c r="G4" s="86"/>
      <c r="H4" s="87"/>
    </row>
    <row r="5" spans="2:8" ht="20.100000000000001" customHeight="1" x14ac:dyDescent="0.25">
      <c r="B5" s="59"/>
      <c r="C5" s="27"/>
      <c r="D5" s="27"/>
      <c r="E5" s="27"/>
      <c r="F5" s="27"/>
      <c r="G5" s="86"/>
      <c r="H5" s="87"/>
    </row>
    <row r="6" spans="2:8" ht="13.5" customHeight="1" x14ac:dyDescent="0.3">
      <c r="B6" s="88"/>
      <c r="C6" s="27"/>
      <c r="D6" s="130" t="s">
        <v>80</v>
      </c>
      <c r="E6" s="89"/>
      <c r="F6" s="89" t="s">
        <v>80</v>
      </c>
      <c r="G6" s="86"/>
      <c r="H6" s="12"/>
    </row>
    <row r="7" spans="2:8" ht="20.100000000000001" customHeight="1" x14ac:dyDescent="0.25">
      <c r="B7" s="90" t="s">
        <v>0</v>
      </c>
      <c r="C7" s="27"/>
      <c r="D7" s="130">
        <v>2022</v>
      </c>
      <c r="E7" s="89"/>
      <c r="F7" s="89">
        <v>2021</v>
      </c>
      <c r="G7" s="86"/>
      <c r="H7" s="27"/>
    </row>
    <row r="8" spans="2:8" s="91" customFormat="1" ht="17.25" customHeight="1" x14ac:dyDescent="0.3">
      <c r="B8" s="88"/>
      <c r="D8" s="131" t="s">
        <v>99</v>
      </c>
      <c r="E8" s="89"/>
      <c r="F8" s="92" t="s">
        <v>99</v>
      </c>
      <c r="H8" s="93"/>
    </row>
    <row r="9" spans="2:8" s="91" customFormat="1" ht="20.100000000000001" customHeight="1" x14ac:dyDescent="0.3">
      <c r="B9" s="88" t="s">
        <v>81</v>
      </c>
      <c r="C9" s="88"/>
      <c r="D9" s="132"/>
      <c r="E9" s="88"/>
      <c r="F9" s="88"/>
      <c r="G9" s="88"/>
      <c r="H9" s="88"/>
    </row>
    <row r="10" spans="2:8" s="91" customFormat="1" ht="20.100000000000001" hidden="1" customHeight="1" x14ac:dyDescent="0.3">
      <c r="B10" s="88"/>
      <c r="C10" s="58" t="s">
        <v>82</v>
      </c>
      <c r="D10" s="133"/>
      <c r="E10" s="94"/>
      <c r="F10" s="94"/>
      <c r="G10" s="94"/>
      <c r="H10" s="88"/>
    </row>
    <row r="11" spans="2:8" s="91" customFormat="1" ht="20.100000000000001" hidden="1" customHeight="1" x14ac:dyDescent="0.3">
      <c r="B11" s="88"/>
      <c r="C11" s="58" t="s">
        <v>83</v>
      </c>
      <c r="D11" s="133"/>
      <c r="E11" s="94"/>
      <c r="F11" s="94"/>
      <c r="G11" s="94"/>
      <c r="H11" s="94"/>
    </row>
    <row r="12" spans="2:8" ht="20.100000000000001" customHeight="1" x14ac:dyDescent="0.25">
      <c r="C12" s="58" t="s">
        <v>84</v>
      </c>
      <c r="D12" s="133">
        <v>1</v>
      </c>
      <c r="E12" s="94"/>
      <c r="F12" s="94">
        <v>1</v>
      </c>
      <c r="G12" s="94"/>
      <c r="H12" s="95"/>
    </row>
    <row r="13" spans="2:8" ht="20.100000000000001" customHeight="1" x14ac:dyDescent="0.25">
      <c r="C13" s="58" t="s">
        <v>85</v>
      </c>
      <c r="D13" s="133"/>
      <c r="E13" s="94"/>
      <c r="F13" s="94"/>
      <c r="G13" s="94"/>
      <c r="H13" s="95"/>
    </row>
    <row r="14" spans="2:8" ht="20.100000000000001" customHeight="1" x14ac:dyDescent="0.25">
      <c r="C14" s="58" t="s">
        <v>86</v>
      </c>
      <c r="D14" s="133">
        <v>25</v>
      </c>
      <c r="E14" s="94"/>
      <c r="F14" s="94"/>
      <c r="G14" s="94"/>
      <c r="H14" s="95"/>
    </row>
    <row r="15" spans="2:8" ht="20.100000000000001" customHeight="1" x14ac:dyDescent="0.25">
      <c r="C15" s="58" t="s">
        <v>87</v>
      </c>
      <c r="D15" s="133"/>
      <c r="E15" s="94"/>
      <c r="F15" s="94"/>
      <c r="G15" s="94"/>
      <c r="H15" s="95"/>
    </row>
    <row r="16" spans="2:8" ht="20.100000000000001" customHeight="1" x14ac:dyDescent="0.25">
      <c r="C16" s="58" t="s">
        <v>88</v>
      </c>
      <c r="D16" s="134">
        <v>79</v>
      </c>
      <c r="E16" s="94"/>
      <c r="F16" s="96">
        <v>97</v>
      </c>
      <c r="G16" s="94"/>
      <c r="H16" s="95"/>
    </row>
    <row r="17" spans="2:8" s="91" customFormat="1" ht="20.100000000000001" customHeight="1" x14ac:dyDescent="0.3">
      <c r="B17" s="88"/>
      <c r="C17" s="88" t="s">
        <v>7</v>
      </c>
      <c r="D17" s="135">
        <f>SUM(D10:D16)</f>
        <v>105</v>
      </c>
      <c r="E17" s="97"/>
      <c r="F17" s="97">
        <f>SUM(F10:F16)</f>
        <v>98</v>
      </c>
      <c r="G17" s="97"/>
      <c r="H17" s="98"/>
    </row>
    <row r="18" spans="2:8" ht="20.100000000000001" customHeight="1" x14ac:dyDescent="0.25">
      <c r="B18" s="27"/>
      <c r="C18" s="40"/>
      <c r="D18" s="136"/>
      <c r="E18" s="99"/>
      <c r="F18" s="99"/>
      <c r="G18" s="99"/>
      <c r="H18" s="100"/>
    </row>
    <row r="19" spans="2:8" s="91" customFormat="1" ht="20.100000000000001" customHeight="1" x14ac:dyDescent="0.3">
      <c r="B19" s="88" t="s">
        <v>89</v>
      </c>
      <c r="C19" s="88"/>
      <c r="D19" s="135"/>
      <c r="E19" s="97"/>
      <c r="F19" s="97"/>
      <c r="G19" s="97"/>
      <c r="H19" s="98"/>
    </row>
    <row r="20" spans="2:8" ht="20.100000000000001" customHeight="1" x14ac:dyDescent="0.25">
      <c r="C20" s="58" t="s">
        <v>90</v>
      </c>
      <c r="D20" s="133"/>
      <c r="E20" s="94"/>
      <c r="F20" s="94"/>
      <c r="G20" s="94"/>
      <c r="H20" s="95"/>
    </row>
    <row r="21" spans="2:8" ht="20.100000000000001" customHeight="1" x14ac:dyDescent="0.25">
      <c r="C21" s="58" t="s">
        <v>91</v>
      </c>
      <c r="D21" s="133"/>
      <c r="E21" s="94"/>
      <c r="F21" s="94"/>
      <c r="G21" s="94"/>
      <c r="H21" s="95"/>
    </row>
    <row r="22" spans="2:8" ht="20.100000000000001" customHeight="1" x14ac:dyDescent="0.25">
      <c r="C22" s="58" t="s">
        <v>92</v>
      </c>
      <c r="D22" s="133"/>
      <c r="E22" s="94"/>
      <c r="F22" s="94"/>
      <c r="G22" s="94"/>
      <c r="H22" s="95"/>
    </row>
    <row r="23" spans="2:8" ht="20.100000000000001" customHeight="1" x14ac:dyDescent="0.25">
      <c r="C23" s="58" t="s">
        <v>93</v>
      </c>
      <c r="D23" s="134">
        <v>5</v>
      </c>
      <c r="E23" s="94"/>
      <c r="F23" s="96">
        <v>2</v>
      </c>
      <c r="G23" s="94"/>
      <c r="H23" s="95"/>
    </row>
    <row r="24" spans="2:8" s="91" customFormat="1" ht="20.100000000000001" customHeight="1" x14ac:dyDescent="0.3">
      <c r="B24" s="88"/>
      <c r="C24" s="88" t="s">
        <v>7</v>
      </c>
      <c r="D24" s="135">
        <f>SUM(D20:D23)</f>
        <v>5</v>
      </c>
      <c r="E24" s="97"/>
      <c r="F24" s="97">
        <f>SUM(F20:F23)</f>
        <v>2</v>
      </c>
      <c r="G24" s="97"/>
      <c r="H24" s="98"/>
    </row>
    <row r="25" spans="2:8" ht="20.100000000000001" customHeight="1" x14ac:dyDescent="0.25">
      <c r="C25" s="58"/>
      <c r="D25" s="133"/>
      <c r="E25" s="94"/>
      <c r="F25" s="94"/>
      <c r="G25" s="94"/>
      <c r="H25" s="95"/>
    </row>
    <row r="26" spans="2:8" ht="20.100000000000001" customHeight="1" x14ac:dyDescent="0.25">
      <c r="B26" s="40" t="s">
        <v>94</v>
      </c>
      <c r="C26" s="40"/>
      <c r="D26" s="136"/>
      <c r="E26" s="99"/>
      <c r="F26" s="99"/>
      <c r="G26" s="99"/>
      <c r="H26" s="100"/>
    </row>
    <row r="27" spans="2:8" ht="20.100000000000001" customHeight="1" x14ac:dyDescent="0.25">
      <c r="C27" s="58" t="s">
        <v>95</v>
      </c>
      <c r="D27" s="133">
        <v>96</v>
      </c>
      <c r="E27" s="94"/>
      <c r="F27" s="94">
        <v>79</v>
      </c>
      <c r="G27" s="94"/>
      <c r="H27" s="95"/>
    </row>
    <row r="28" spans="2:8" ht="20.100000000000001" customHeight="1" x14ac:dyDescent="0.25">
      <c r="C28" s="58" t="s">
        <v>96</v>
      </c>
      <c r="D28" s="133">
        <v>4</v>
      </c>
      <c r="E28" s="94"/>
      <c r="F28" s="94">
        <v>17</v>
      </c>
      <c r="G28" s="94"/>
      <c r="H28" s="95"/>
    </row>
    <row r="29" spans="2:8" s="91" customFormat="1" ht="21.75" customHeight="1" x14ac:dyDescent="0.3">
      <c r="B29" s="88"/>
      <c r="C29" s="88" t="s">
        <v>7</v>
      </c>
      <c r="D29" s="135">
        <f>SUM(D27:D28)</f>
        <v>100</v>
      </c>
      <c r="E29" s="97"/>
      <c r="F29" s="97">
        <f>SUM(F27:F28)</f>
        <v>96</v>
      </c>
      <c r="G29" s="97"/>
      <c r="H29" s="98"/>
    </row>
    <row r="30" spans="2:8" ht="20.100000000000001" customHeight="1" x14ac:dyDescent="0.25">
      <c r="C30" s="58"/>
      <c r="D30" s="133"/>
      <c r="E30" s="94"/>
      <c r="F30" s="94"/>
      <c r="G30" s="94"/>
      <c r="H30" s="95"/>
    </row>
    <row r="31" spans="2:8" s="91" customFormat="1" ht="20.100000000000001" customHeight="1" x14ac:dyDescent="0.3">
      <c r="B31" s="88"/>
      <c r="C31" s="88" t="s">
        <v>97</v>
      </c>
      <c r="D31" s="135">
        <f>SUM(D24,D29)</f>
        <v>105</v>
      </c>
      <c r="E31" s="97"/>
      <c r="F31" s="97">
        <f>SUM(F24,F29)</f>
        <v>98</v>
      </c>
      <c r="G31" s="97"/>
      <c r="H31" s="98"/>
    </row>
    <row r="32" spans="2:8" ht="20.100000000000001" customHeight="1" x14ac:dyDescent="0.25">
      <c r="B32" s="27"/>
      <c r="C32" s="40"/>
      <c r="D32" s="99"/>
      <c r="E32" s="99"/>
      <c r="F32" s="99"/>
      <c r="G32" s="100"/>
      <c r="H32" s="100"/>
    </row>
    <row r="33" spans="2:9" ht="17.100000000000001" customHeight="1" x14ac:dyDescent="0.25">
      <c r="B33" s="84"/>
      <c r="C33" s="84"/>
      <c r="D33" s="101"/>
      <c r="E33" s="101"/>
      <c r="F33" s="101"/>
      <c r="G33" s="101"/>
      <c r="H33" s="101"/>
    </row>
    <row r="34" spans="2:9" ht="17.100000000000001" customHeight="1" x14ac:dyDescent="0.25">
      <c r="B34" s="102"/>
      <c r="C34" s="102"/>
      <c r="D34" s="103"/>
      <c r="E34" s="139">
        <v>44685</v>
      </c>
      <c r="F34" s="140"/>
      <c r="G34" s="103"/>
      <c r="H34" s="103"/>
      <c r="I34" s="102"/>
    </row>
    <row r="35" spans="2:9" ht="17.100000000000001" customHeight="1" x14ac:dyDescent="0.25">
      <c r="B35" s="102"/>
      <c r="C35" s="102"/>
      <c r="D35" s="103"/>
      <c r="E35" s="103"/>
      <c r="F35" s="103"/>
      <c r="G35" s="103"/>
      <c r="H35" s="103"/>
      <c r="I35" s="102"/>
    </row>
    <row r="36" spans="2:9" ht="17.100000000000001" customHeight="1" x14ac:dyDescent="0.25">
      <c r="D36" s="104"/>
      <c r="E36" s="104"/>
      <c r="F36" s="104"/>
      <c r="G36" s="104"/>
      <c r="H36" s="104"/>
    </row>
  </sheetData>
  <mergeCells count="1">
    <mergeCell ref="E34:F34"/>
  </mergeCells>
  <pageMargins left="0.70866141732283472" right="0.70866141732283472" top="0.74803149606299213" bottom="0.35433070866141736" header="0.31496062992125984" footer="0.31496062992125984"/>
  <pageSetup paperSize="9" orientation="portrait" r:id="rId1"/>
  <headerFooter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68"/>
  <sheetViews>
    <sheetView showZeros="0" topLeftCell="A23" zoomScale="110" zoomScaleNormal="110" workbookViewId="0">
      <selection activeCell="O11" sqref="O11"/>
    </sheetView>
  </sheetViews>
  <sheetFormatPr defaultRowHeight="13.2" x14ac:dyDescent="0.25"/>
  <cols>
    <col min="1" max="1" width="4.33203125" customWidth="1"/>
    <col min="2" max="2" width="5.44140625" style="42" customWidth="1"/>
    <col min="3" max="3" width="26.109375" customWidth="1"/>
    <col min="4" max="4" width="3" style="41" customWidth="1"/>
    <col min="5" max="7" width="9.6640625" style="43" customWidth="1"/>
    <col min="8" max="8" width="3.5546875" customWidth="1"/>
    <col min="9" max="9" width="24.109375" customWidth="1"/>
  </cols>
  <sheetData>
    <row r="1" spans="2:10" ht="18.600000000000001" customHeight="1" x14ac:dyDescent="0.25">
      <c r="B1" s="108" t="s">
        <v>104</v>
      </c>
      <c r="C1" s="108"/>
      <c r="D1" s="2"/>
      <c r="E1" s="3"/>
      <c r="F1" s="4" t="s">
        <v>0</v>
      </c>
      <c r="G1" s="4"/>
      <c r="H1" s="5"/>
      <c r="I1" s="78">
        <v>44685</v>
      </c>
      <c r="J1" s="44"/>
    </row>
    <row r="2" spans="2:10" ht="6" customHeight="1" x14ac:dyDescent="0.25">
      <c r="B2" s="6"/>
      <c r="C2" s="1"/>
      <c r="D2" s="2"/>
      <c r="E2" s="3"/>
      <c r="F2" s="3"/>
      <c r="G2" s="3"/>
      <c r="H2" s="5"/>
      <c r="I2" s="7"/>
    </row>
    <row r="3" spans="2:10" ht="27.75" customHeight="1" x14ac:dyDescent="0.25">
      <c r="B3" s="8"/>
      <c r="C3" s="4"/>
      <c r="D3" s="4"/>
      <c r="E3" s="109" t="s">
        <v>105</v>
      </c>
      <c r="F3" s="9" t="s">
        <v>106</v>
      </c>
      <c r="G3" s="9" t="s">
        <v>102</v>
      </c>
      <c r="H3" s="5"/>
      <c r="I3" s="10" t="s">
        <v>1</v>
      </c>
    </row>
    <row r="4" spans="2:10" ht="12" customHeight="1" x14ac:dyDescent="0.25">
      <c r="B4" s="11" t="s">
        <v>2</v>
      </c>
      <c r="C4" s="1"/>
      <c r="D4" s="2"/>
      <c r="E4" s="110"/>
      <c r="F4" s="80"/>
      <c r="G4" s="80"/>
      <c r="H4" s="5"/>
      <c r="I4" s="13"/>
    </row>
    <row r="5" spans="2:10" ht="7.5" customHeight="1" x14ac:dyDescent="0.25">
      <c r="B5" s="11"/>
      <c r="C5" s="1"/>
      <c r="D5" s="2"/>
      <c r="E5" s="111"/>
      <c r="F5" s="12"/>
      <c r="G5" s="12"/>
      <c r="H5" s="5"/>
      <c r="I5" s="13"/>
    </row>
    <row r="6" spans="2:10" ht="15" customHeight="1" x14ac:dyDescent="0.25">
      <c r="B6" s="14">
        <v>3030</v>
      </c>
      <c r="C6" s="49" t="str">
        <f>"Deltagaravgifter"</f>
        <v>Deltagaravgifter</v>
      </c>
      <c r="D6" s="15"/>
      <c r="E6" s="112">
        <v>47</v>
      </c>
      <c r="F6" s="16">
        <v>55</v>
      </c>
      <c r="G6" s="18">
        <v>42</v>
      </c>
      <c r="H6" s="5"/>
      <c r="I6" s="17" t="s">
        <v>118</v>
      </c>
    </row>
    <row r="7" spans="2:10" ht="15" customHeight="1" x14ac:dyDescent="0.25">
      <c r="B7" s="46" t="s">
        <v>3</v>
      </c>
      <c r="C7" s="50" t="s">
        <v>4</v>
      </c>
      <c r="D7" s="15"/>
      <c r="E7" s="112">
        <v>16</v>
      </c>
      <c r="F7" s="19">
        <v>17</v>
      </c>
      <c r="G7" s="18">
        <v>10</v>
      </c>
      <c r="H7" s="5"/>
      <c r="I7" s="17" t="s">
        <v>112</v>
      </c>
    </row>
    <row r="8" spans="2:10" ht="15" customHeight="1" x14ac:dyDescent="0.25">
      <c r="B8" s="46" t="s">
        <v>74</v>
      </c>
      <c r="C8" s="50" t="s">
        <v>73</v>
      </c>
      <c r="D8" s="15"/>
      <c r="E8" s="112">
        <v>2</v>
      </c>
      <c r="F8" s="19">
        <v>2</v>
      </c>
      <c r="G8" s="18"/>
      <c r="H8" s="5"/>
      <c r="I8" s="76"/>
    </row>
    <row r="9" spans="2:10" ht="15" customHeight="1" x14ac:dyDescent="0.25">
      <c r="B9" s="46" t="s">
        <v>72</v>
      </c>
      <c r="C9" s="50" t="s">
        <v>75</v>
      </c>
      <c r="D9" s="15"/>
      <c r="E9" s="112"/>
      <c r="F9" s="19">
        <v>2</v>
      </c>
      <c r="G9" s="18"/>
      <c r="H9" s="5"/>
      <c r="I9" s="76"/>
    </row>
    <row r="10" spans="2:10" ht="15" customHeight="1" x14ac:dyDescent="0.25">
      <c r="B10" s="46" t="s">
        <v>21</v>
      </c>
      <c r="C10" s="50" t="s">
        <v>5</v>
      </c>
      <c r="D10" s="22"/>
      <c r="E10" s="112"/>
      <c r="F10" s="16"/>
      <c r="G10" s="18"/>
      <c r="H10" s="5"/>
      <c r="I10" s="20"/>
    </row>
    <row r="11" spans="2:10" ht="15" customHeight="1" x14ac:dyDescent="0.25">
      <c r="B11" s="14">
        <v>3110</v>
      </c>
      <c r="C11" s="50" t="str">
        <f>"Bidrag stat - LOK"</f>
        <v>Bidrag stat - LOK</v>
      </c>
      <c r="D11" s="15"/>
      <c r="E11" s="112">
        <v>8</v>
      </c>
      <c r="F11" s="19">
        <v>8</v>
      </c>
      <c r="G11" s="18">
        <v>8</v>
      </c>
      <c r="H11" s="5"/>
      <c r="I11" s="76" t="s">
        <v>101</v>
      </c>
    </row>
    <row r="12" spans="2:10" ht="15" customHeight="1" x14ac:dyDescent="0.25">
      <c r="B12" s="46" t="s">
        <v>26</v>
      </c>
      <c r="C12" s="50" t="s">
        <v>28</v>
      </c>
      <c r="D12" s="15"/>
      <c r="E12" s="112"/>
      <c r="F12" s="16"/>
      <c r="G12" s="18"/>
      <c r="H12" s="5"/>
      <c r="I12" s="76"/>
    </row>
    <row r="13" spans="2:10" ht="15" customHeight="1" x14ac:dyDescent="0.25">
      <c r="B13" s="46" t="s">
        <v>24</v>
      </c>
      <c r="C13" s="50" t="str">
        <f>"Bidrag kommun - aktivitetsstöd"</f>
        <v>Bidrag kommun - aktivitetsstöd</v>
      </c>
      <c r="D13" s="15"/>
      <c r="E13" s="112">
        <v>5</v>
      </c>
      <c r="F13" s="16">
        <v>5</v>
      </c>
      <c r="G13" s="18">
        <v>4</v>
      </c>
      <c r="H13" s="5"/>
      <c r="I13" s="76" t="s">
        <v>101</v>
      </c>
    </row>
    <row r="14" spans="2:10" ht="15" customHeight="1" x14ac:dyDescent="0.25">
      <c r="B14" s="46" t="s">
        <v>25</v>
      </c>
      <c r="C14" s="50" t="str">
        <f>"Bidrag kommun - utbildning"</f>
        <v>Bidrag kommun - utbildning</v>
      </c>
      <c r="D14" s="15"/>
      <c r="E14" s="112"/>
      <c r="F14" s="16"/>
      <c r="G14" s="18"/>
      <c r="H14" s="5"/>
      <c r="I14" s="76"/>
    </row>
    <row r="15" spans="2:10" ht="15" customHeight="1" x14ac:dyDescent="0.25">
      <c r="B15" s="46" t="s">
        <v>27</v>
      </c>
      <c r="C15" s="50" t="s">
        <v>107</v>
      </c>
      <c r="D15" s="15"/>
      <c r="E15" s="112">
        <f>32+42</f>
        <v>74</v>
      </c>
      <c r="F15" s="16">
        <v>73</v>
      </c>
      <c r="G15" s="18"/>
      <c r="H15" s="5"/>
      <c r="I15" s="76"/>
    </row>
    <row r="16" spans="2:10" ht="15" hidden="1" customHeight="1" x14ac:dyDescent="0.25">
      <c r="B16" s="46" t="s">
        <v>20</v>
      </c>
      <c r="C16" s="50" t="s">
        <v>71</v>
      </c>
      <c r="D16" s="15"/>
      <c r="E16" s="112"/>
      <c r="F16" s="19"/>
      <c r="G16" s="18"/>
      <c r="H16" s="5"/>
      <c r="I16" s="76"/>
    </row>
    <row r="17" spans="2:9" ht="15" customHeight="1" x14ac:dyDescent="0.25">
      <c r="B17" s="46" t="s">
        <v>22</v>
      </c>
      <c r="C17" s="50" t="s">
        <v>23</v>
      </c>
      <c r="D17" s="15"/>
      <c r="E17" s="112"/>
      <c r="F17" s="16"/>
      <c r="G17" s="18"/>
      <c r="H17" s="5"/>
      <c r="I17" s="76"/>
    </row>
    <row r="18" spans="2:9" ht="15" customHeight="1" x14ac:dyDescent="0.25">
      <c r="B18" s="46" t="s">
        <v>79</v>
      </c>
      <c r="C18" s="50" t="s">
        <v>29</v>
      </c>
      <c r="D18" s="15"/>
      <c r="E18" s="112"/>
      <c r="F18" s="16"/>
      <c r="G18" s="18"/>
      <c r="H18" s="5"/>
      <c r="I18" s="76"/>
    </row>
    <row r="19" spans="2:9" ht="15" customHeight="1" x14ac:dyDescent="0.25">
      <c r="B19" s="14">
        <v>3699</v>
      </c>
      <c r="C19" s="24" t="s">
        <v>6</v>
      </c>
      <c r="D19" s="25"/>
      <c r="E19" s="113">
        <v>2</v>
      </c>
      <c r="F19" s="52"/>
      <c r="G19" s="57"/>
      <c r="H19" s="5"/>
      <c r="I19" s="76"/>
    </row>
    <row r="20" spans="2:9" s="27" customFormat="1" ht="17.100000000000001" customHeight="1" x14ac:dyDescent="0.25">
      <c r="B20" s="11"/>
      <c r="C20" s="1" t="s">
        <v>7</v>
      </c>
      <c r="D20" s="26"/>
      <c r="E20" s="114">
        <f>SUM(E6:E19)</f>
        <v>154</v>
      </c>
      <c r="F20" s="53">
        <f>SUM(F6:F19)</f>
        <v>162</v>
      </c>
      <c r="G20" s="53">
        <f>SUM(G6:G19)</f>
        <v>64</v>
      </c>
      <c r="H20" s="1"/>
      <c r="I20" s="13"/>
    </row>
    <row r="21" spans="2:9" ht="12" customHeight="1" x14ac:dyDescent="0.25">
      <c r="B21" s="13"/>
      <c r="C21" s="5"/>
      <c r="D21" s="25"/>
      <c r="E21" s="115"/>
      <c r="F21" s="55"/>
      <c r="G21" s="54"/>
      <c r="H21" s="5"/>
      <c r="I21" s="13"/>
    </row>
    <row r="22" spans="2:9" s="27" customFormat="1" ht="12" customHeight="1" x14ac:dyDescent="0.25">
      <c r="B22" s="11" t="s">
        <v>120</v>
      </c>
      <c r="C22" s="1"/>
      <c r="D22" s="26"/>
      <c r="E22" s="116"/>
      <c r="F22" s="48"/>
      <c r="G22" s="56"/>
      <c r="H22" s="1"/>
      <c r="I22" s="28"/>
    </row>
    <row r="23" spans="2:9" s="27" customFormat="1" ht="8.4" customHeight="1" x14ac:dyDescent="0.25">
      <c r="B23" s="11"/>
      <c r="C23" s="1"/>
      <c r="D23" s="26"/>
      <c r="E23" s="116"/>
      <c r="F23" s="48"/>
      <c r="G23" s="56"/>
      <c r="H23" s="1"/>
      <c r="I23" s="28"/>
    </row>
    <row r="24" spans="2:9" s="27" customFormat="1" ht="15" customHeight="1" x14ac:dyDescent="0.25">
      <c r="B24" s="46" t="s">
        <v>30</v>
      </c>
      <c r="C24" s="49" t="s">
        <v>50</v>
      </c>
      <c r="D24" s="29"/>
      <c r="E24" s="112">
        <v>-13</v>
      </c>
      <c r="F24" s="16">
        <v>-10</v>
      </c>
      <c r="G24" s="18">
        <v>-3</v>
      </c>
      <c r="H24" s="30"/>
      <c r="I24" s="17" t="s">
        <v>119</v>
      </c>
    </row>
    <row r="25" spans="2:9" s="27" customFormat="1" ht="15" hidden="1" customHeight="1" x14ac:dyDescent="0.25">
      <c r="B25" s="46" t="s">
        <v>31</v>
      </c>
      <c r="C25" s="50" t="str">
        <f>"Domararvoden"</f>
        <v>Domararvoden</v>
      </c>
      <c r="D25" s="29"/>
      <c r="E25" s="112"/>
      <c r="F25" s="16"/>
      <c r="G25" s="18"/>
      <c r="H25" s="1"/>
      <c r="I25" s="76"/>
    </row>
    <row r="26" spans="2:9" s="27" customFormat="1" ht="15" customHeight="1" x14ac:dyDescent="0.25">
      <c r="B26" s="46" t="s">
        <v>32</v>
      </c>
      <c r="C26" s="50" t="str">
        <f>"Utbildning ledare"</f>
        <v>Utbildning ledare</v>
      </c>
      <c r="D26" s="29"/>
      <c r="E26" s="112">
        <v>-3</v>
      </c>
      <c r="F26" s="16">
        <v>-5</v>
      </c>
      <c r="G26" s="18"/>
      <c r="H26" s="1"/>
      <c r="I26" s="17"/>
    </row>
    <row r="27" spans="2:9" s="27" customFormat="1" ht="15" customHeight="1" x14ac:dyDescent="0.25">
      <c r="B27" s="46" t="s">
        <v>33</v>
      </c>
      <c r="C27" s="50" t="str">
        <f>"Hyra planer och hallar"</f>
        <v>Hyra planer och hallar</v>
      </c>
      <c r="D27" s="29"/>
      <c r="E27" s="112">
        <v>-21</v>
      </c>
      <c r="F27" s="16">
        <v>-20</v>
      </c>
      <c r="G27" s="18">
        <v>-4</v>
      </c>
      <c r="H27" s="1"/>
      <c r="I27" s="20" t="s">
        <v>110</v>
      </c>
    </row>
    <row r="28" spans="2:9" s="27" customFormat="1" ht="15" hidden="1" customHeight="1" x14ac:dyDescent="0.25">
      <c r="B28" s="46" t="s">
        <v>34</v>
      </c>
      <c r="C28" s="50" t="str">
        <f>"Anmälningsavgifter serie/DM"</f>
        <v>Anmälningsavgifter serie/DM</v>
      </c>
      <c r="D28" s="29"/>
      <c r="E28" s="112"/>
      <c r="F28" s="16"/>
      <c r="G28" s="18"/>
      <c r="H28" s="1"/>
      <c r="I28" s="23"/>
    </row>
    <row r="29" spans="2:9" s="27" customFormat="1" ht="15" customHeight="1" x14ac:dyDescent="0.25">
      <c r="B29" s="46" t="s">
        <v>34</v>
      </c>
      <c r="C29" s="50" t="s">
        <v>78</v>
      </c>
      <c r="D29" s="29"/>
      <c r="E29" s="112"/>
      <c r="F29" s="16"/>
      <c r="G29" s="18"/>
      <c r="H29" s="1"/>
      <c r="I29" s="23"/>
    </row>
    <row r="30" spans="2:9" s="27" customFormat="1" ht="15" customHeight="1" x14ac:dyDescent="0.25">
      <c r="B30" s="46" t="s">
        <v>35</v>
      </c>
      <c r="C30" s="50" t="s">
        <v>70</v>
      </c>
      <c r="D30" s="29"/>
      <c r="E30" s="112">
        <v>-2</v>
      </c>
      <c r="F30" s="16">
        <v>-2</v>
      </c>
      <c r="G30" s="18"/>
      <c r="H30" s="1"/>
      <c r="I30" s="21"/>
    </row>
    <row r="31" spans="2:9" s="27" customFormat="1" ht="15" customHeight="1" x14ac:dyDescent="0.25">
      <c r="B31" s="46" t="s">
        <v>41</v>
      </c>
      <c r="C31" s="50" t="s">
        <v>44</v>
      </c>
      <c r="D31" s="29"/>
      <c r="E31" s="112">
        <v>-3</v>
      </c>
      <c r="F31" s="16">
        <v>-2</v>
      </c>
      <c r="G31" s="18">
        <v>-1</v>
      </c>
      <c r="H31" s="1"/>
      <c r="I31" s="21"/>
    </row>
    <row r="32" spans="2:9" s="27" customFormat="1" ht="15" hidden="1" customHeight="1" x14ac:dyDescent="0.25">
      <c r="B32" s="46" t="s">
        <v>42</v>
      </c>
      <c r="C32" s="50" t="s">
        <v>43</v>
      </c>
      <c r="D32" s="29"/>
      <c r="E32" s="112"/>
      <c r="F32" s="16"/>
      <c r="G32" s="18"/>
      <c r="H32" s="1"/>
      <c r="I32" s="21"/>
    </row>
    <row r="33" spans="2:9" s="27" customFormat="1" ht="15" hidden="1" customHeight="1" x14ac:dyDescent="0.25">
      <c r="B33" s="47" t="s">
        <v>37</v>
      </c>
      <c r="C33" s="51" t="s">
        <v>39</v>
      </c>
      <c r="D33" s="29"/>
      <c r="E33" s="112"/>
      <c r="F33" s="16"/>
      <c r="G33" s="18"/>
      <c r="H33" s="1"/>
      <c r="I33" s="21"/>
    </row>
    <row r="34" spans="2:9" s="27" customFormat="1" ht="15" hidden="1" customHeight="1" x14ac:dyDescent="0.25">
      <c r="B34" s="47" t="s">
        <v>36</v>
      </c>
      <c r="C34" s="51" t="s">
        <v>38</v>
      </c>
      <c r="D34" s="29"/>
      <c r="E34" s="112"/>
      <c r="F34" s="16"/>
      <c r="G34" s="18"/>
      <c r="H34" s="1"/>
      <c r="I34" s="21"/>
    </row>
    <row r="35" spans="2:9" s="27" customFormat="1" ht="15" customHeight="1" x14ac:dyDescent="0.25">
      <c r="B35" s="47" t="s">
        <v>40</v>
      </c>
      <c r="C35" s="51" t="s">
        <v>9</v>
      </c>
      <c r="D35" s="29"/>
      <c r="E35" s="112"/>
      <c r="F35" s="16"/>
      <c r="G35" s="18"/>
      <c r="H35" s="1"/>
      <c r="I35" s="31"/>
    </row>
    <row r="36" spans="2:9" ht="15" customHeight="1" x14ac:dyDescent="0.25">
      <c r="B36" s="46" t="s">
        <v>46</v>
      </c>
      <c r="C36" s="50" t="s">
        <v>56</v>
      </c>
      <c r="D36" s="22"/>
      <c r="E36" s="112"/>
      <c r="F36" s="16"/>
      <c r="G36" s="18"/>
      <c r="H36" s="5"/>
      <c r="I36" s="21"/>
    </row>
    <row r="37" spans="2:9" ht="15" hidden="1" customHeight="1" x14ac:dyDescent="0.25">
      <c r="B37" s="46" t="s">
        <v>47</v>
      </c>
      <c r="C37" s="50" t="s">
        <v>48</v>
      </c>
      <c r="D37" s="29"/>
      <c r="E37" s="112"/>
      <c r="F37" s="16"/>
      <c r="G37" s="18"/>
      <c r="H37" s="5"/>
      <c r="I37" s="21"/>
    </row>
    <row r="38" spans="2:9" ht="15" customHeight="1" x14ac:dyDescent="0.25">
      <c r="B38" s="46" t="s">
        <v>45</v>
      </c>
      <c r="C38" s="50" t="s">
        <v>49</v>
      </c>
      <c r="D38" s="29"/>
      <c r="E38" s="113">
        <v>-3</v>
      </c>
      <c r="F38" s="36">
        <v>-9</v>
      </c>
      <c r="G38" s="57">
        <v>-2</v>
      </c>
      <c r="H38" s="5"/>
      <c r="I38" s="23"/>
    </row>
    <row r="39" spans="2:9" s="27" customFormat="1" ht="17.100000000000001" customHeight="1" x14ac:dyDescent="0.25">
      <c r="B39" s="11"/>
      <c r="C39" s="1" t="s">
        <v>7</v>
      </c>
      <c r="D39" s="26"/>
      <c r="E39" s="116">
        <f>SUM(E24:E38)</f>
        <v>-45</v>
      </c>
      <c r="F39" s="56">
        <f>SUM(F24:F38)</f>
        <v>-48</v>
      </c>
      <c r="G39" s="56">
        <f>SUM(G24:G38)</f>
        <v>-10</v>
      </c>
      <c r="H39" s="1"/>
      <c r="I39" s="13"/>
    </row>
    <row r="40" spans="2:9" ht="6" customHeight="1" x14ac:dyDescent="0.25">
      <c r="B40" s="13"/>
      <c r="C40" s="5"/>
      <c r="D40" s="25"/>
      <c r="E40" s="115"/>
      <c r="F40" s="55"/>
      <c r="G40" s="54"/>
      <c r="H40" s="5"/>
      <c r="I40" s="13"/>
    </row>
    <row r="41" spans="2:9" s="27" customFormat="1" ht="12" customHeight="1" x14ac:dyDescent="0.25">
      <c r="B41" s="11"/>
      <c r="C41" s="1"/>
      <c r="D41" s="26"/>
      <c r="E41" s="116"/>
      <c r="F41" s="48"/>
      <c r="G41" s="56"/>
      <c r="H41" s="1"/>
      <c r="I41" s="45"/>
    </row>
    <row r="42" spans="2:9" ht="15" customHeight="1" x14ac:dyDescent="0.25">
      <c r="B42" s="33">
        <v>7210</v>
      </c>
      <c r="C42" s="34" t="s">
        <v>11</v>
      </c>
      <c r="D42" s="25"/>
      <c r="E42" s="112">
        <v>-10</v>
      </c>
      <c r="F42" s="16"/>
      <c r="G42" s="18">
        <v>-14</v>
      </c>
      <c r="H42" s="5"/>
      <c r="I42" s="32" t="s">
        <v>109</v>
      </c>
    </row>
    <row r="43" spans="2:9" ht="15" customHeight="1" x14ac:dyDescent="0.25">
      <c r="B43" s="33">
        <v>7310</v>
      </c>
      <c r="C43" s="24" t="s">
        <v>12</v>
      </c>
      <c r="D43" s="25"/>
      <c r="E43" s="112"/>
      <c r="F43" s="35"/>
      <c r="G43" s="18"/>
      <c r="H43" s="5"/>
      <c r="I43" s="32"/>
    </row>
    <row r="44" spans="2:9" ht="15" customHeight="1" x14ac:dyDescent="0.25">
      <c r="B44" s="33">
        <v>7510</v>
      </c>
      <c r="C44" s="24" t="s">
        <v>13</v>
      </c>
      <c r="D44" s="25"/>
      <c r="E44" s="113"/>
      <c r="F44" s="36"/>
      <c r="G44" s="57"/>
      <c r="H44" s="5"/>
      <c r="I44" s="32"/>
    </row>
    <row r="45" spans="2:9" s="27" customFormat="1" ht="17.100000000000001" customHeight="1" x14ac:dyDescent="0.25">
      <c r="B45" s="11"/>
      <c r="C45" s="1" t="s">
        <v>7</v>
      </c>
      <c r="D45" s="26"/>
      <c r="E45" s="116">
        <f>SUM(E42:E44)</f>
        <v>-10</v>
      </c>
      <c r="F45" s="48">
        <f>SUM(F42:F44)</f>
        <v>0</v>
      </c>
      <c r="G45" s="56">
        <f>SUM(G42:G44)</f>
        <v>-14</v>
      </c>
      <c r="H45" s="1"/>
      <c r="I45" s="13"/>
    </row>
    <row r="46" spans="2:9" ht="6" customHeight="1" x14ac:dyDescent="0.25">
      <c r="B46" s="13"/>
      <c r="C46" s="5"/>
      <c r="D46" s="25"/>
      <c r="E46" s="115"/>
      <c r="F46" s="55"/>
      <c r="G46" s="54"/>
      <c r="H46" s="5"/>
      <c r="I46" s="13"/>
    </row>
    <row r="47" spans="2:9" s="27" customFormat="1" ht="12" customHeight="1" x14ac:dyDescent="0.25">
      <c r="B47" s="11"/>
      <c r="C47" s="82"/>
      <c r="D47" s="26"/>
      <c r="E47" s="116"/>
      <c r="F47" s="48"/>
      <c r="G47" s="56"/>
      <c r="H47" s="1"/>
      <c r="I47" s="6"/>
    </row>
    <row r="48" spans="2:9" s="27" customFormat="1" ht="15" hidden="1" customHeight="1" x14ac:dyDescent="0.25">
      <c r="B48" s="33">
        <v>6010</v>
      </c>
      <c r="C48" s="83" t="s">
        <v>16</v>
      </c>
      <c r="D48" s="26"/>
      <c r="E48" s="112">
        <v>0</v>
      </c>
      <c r="F48" s="16"/>
      <c r="G48" s="18">
        <v>0</v>
      </c>
      <c r="H48" s="1"/>
      <c r="I48" s="45"/>
    </row>
    <row r="49" spans="2:15" s="27" customFormat="1" ht="15" customHeight="1" x14ac:dyDescent="0.25">
      <c r="B49" s="33">
        <v>6020</v>
      </c>
      <c r="C49" s="34" t="s">
        <v>17</v>
      </c>
      <c r="D49" s="26"/>
      <c r="E49" s="112"/>
      <c r="F49" s="16"/>
      <c r="G49" s="18"/>
      <c r="H49" s="1"/>
      <c r="I49" s="32"/>
    </row>
    <row r="50" spans="2:15" s="27" customFormat="1" ht="15" hidden="1" customHeight="1" x14ac:dyDescent="0.25">
      <c r="B50" s="33">
        <v>6030</v>
      </c>
      <c r="C50" s="24" t="s">
        <v>54</v>
      </c>
      <c r="D50" s="26"/>
      <c r="E50" s="112"/>
      <c r="F50" s="16"/>
      <c r="G50" s="18"/>
      <c r="H50" s="1"/>
      <c r="I50" s="21"/>
    </row>
    <row r="51" spans="2:15" s="27" customFormat="1" ht="15" customHeight="1" x14ac:dyDescent="0.25">
      <c r="B51" s="33">
        <v>6120</v>
      </c>
      <c r="C51" s="24" t="s">
        <v>111</v>
      </c>
      <c r="D51" s="25"/>
      <c r="E51" s="112">
        <v>-84</v>
      </c>
      <c r="F51" s="16">
        <v>-83</v>
      </c>
      <c r="G51" s="18"/>
      <c r="H51" s="1"/>
      <c r="I51" s="21" t="s">
        <v>113</v>
      </c>
    </row>
    <row r="52" spans="2:15" ht="15" hidden="1" customHeight="1" x14ac:dyDescent="0.25">
      <c r="B52" s="33">
        <v>6130</v>
      </c>
      <c r="C52" s="24" t="s">
        <v>15</v>
      </c>
      <c r="D52" s="26"/>
      <c r="E52" s="112"/>
      <c r="F52" s="16"/>
      <c r="G52" s="18"/>
      <c r="H52" s="5"/>
      <c r="I52" s="21"/>
    </row>
    <row r="53" spans="2:15" ht="15" hidden="1" customHeight="1" x14ac:dyDescent="0.25">
      <c r="B53" s="33">
        <v>6140</v>
      </c>
      <c r="C53" s="24" t="s">
        <v>18</v>
      </c>
      <c r="D53" s="25"/>
      <c r="E53" s="112"/>
      <c r="F53" s="16"/>
      <c r="G53" s="18"/>
      <c r="H53" s="5"/>
      <c r="I53" s="21"/>
    </row>
    <row r="54" spans="2:15" ht="15" hidden="1" customHeight="1" x14ac:dyDescent="0.25">
      <c r="B54" s="33">
        <v>6150</v>
      </c>
      <c r="C54" s="34" t="s">
        <v>51</v>
      </c>
      <c r="D54" s="25"/>
      <c r="E54" s="112"/>
      <c r="F54" s="16"/>
      <c r="G54" s="18"/>
      <c r="H54" s="5"/>
      <c r="I54" s="21"/>
    </row>
    <row r="55" spans="2:15" ht="15" customHeight="1" x14ac:dyDescent="0.25">
      <c r="B55" s="33">
        <v>6160</v>
      </c>
      <c r="C55" s="34" t="s">
        <v>55</v>
      </c>
      <c r="D55" s="25"/>
      <c r="E55" s="112">
        <v>-2</v>
      </c>
      <c r="F55" s="16">
        <v>-3</v>
      </c>
      <c r="G55" s="18">
        <v>-1</v>
      </c>
      <c r="H55" s="5"/>
      <c r="I55" s="21"/>
    </row>
    <row r="56" spans="2:15" ht="15" customHeight="1" x14ac:dyDescent="0.25">
      <c r="B56" s="33">
        <v>6170</v>
      </c>
      <c r="C56" s="34" t="s">
        <v>52</v>
      </c>
      <c r="D56" s="25"/>
      <c r="E56" s="112">
        <v>-5</v>
      </c>
      <c r="F56" s="16">
        <v>-2</v>
      </c>
      <c r="G56" s="18">
        <v>-1</v>
      </c>
      <c r="H56" s="5"/>
      <c r="I56" s="21"/>
    </row>
    <row r="57" spans="2:15" ht="15" customHeight="1" x14ac:dyDescent="0.25">
      <c r="B57" s="33">
        <v>6190</v>
      </c>
      <c r="C57" s="34" t="s">
        <v>14</v>
      </c>
      <c r="D57" s="25"/>
      <c r="E57" s="112">
        <v>-4</v>
      </c>
      <c r="F57" s="16">
        <v>-10</v>
      </c>
      <c r="G57" s="18">
        <v>-6</v>
      </c>
      <c r="H57" s="5"/>
      <c r="I57" s="21"/>
    </row>
    <row r="58" spans="2:15" ht="15" customHeight="1" x14ac:dyDescent="0.25">
      <c r="B58" s="33">
        <v>6410</v>
      </c>
      <c r="C58" s="34" t="s">
        <v>53</v>
      </c>
      <c r="D58" s="25"/>
      <c r="E58" s="112"/>
      <c r="F58" s="77">
        <v>-15</v>
      </c>
      <c r="G58" s="18">
        <v>-15</v>
      </c>
      <c r="H58" s="5"/>
      <c r="I58" s="21" t="s">
        <v>108</v>
      </c>
    </row>
    <row r="59" spans="2:15" ht="15" customHeight="1" x14ac:dyDescent="0.25">
      <c r="B59" s="33">
        <v>7810</v>
      </c>
      <c r="C59" s="34" t="s">
        <v>69</v>
      </c>
      <c r="D59" s="25"/>
      <c r="E59" s="113"/>
      <c r="F59" s="36"/>
      <c r="G59" s="57"/>
      <c r="H59" s="5"/>
      <c r="I59" s="21"/>
    </row>
    <row r="60" spans="2:15" s="27" customFormat="1" ht="17.100000000000001" customHeight="1" x14ac:dyDescent="0.25">
      <c r="B60" s="11"/>
      <c r="C60" s="1" t="s">
        <v>7</v>
      </c>
      <c r="D60" s="2"/>
      <c r="E60" s="116">
        <f>SUM(E48:E59)</f>
        <v>-95</v>
      </c>
      <c r="F60" s="48">
        <f>SUM(F48:F59)</f>
        <v>-113</v>
      </c>
      <c r="G60" s="56">
        <f>SUM(G48:G59)</f>
        <v>-23</v>
      </c>
      <c r="H60" s="1"/>
      <c r="I60" s="13"/>
    </row>
    <row r="61" spans="2:15" ht="6" customHeight="1" x14ac:dyDescent="0.25">
      <c r="B61" s="13"/>
      <c r="C61" s="5"/>
      <c r="D61" s="37"/>
      <c r="E61" s="115"/>
      <c r="F61" s="55"/>
      <c r="G61" s="54"/>
      <c r="H61" s="5"/>
      <c r="I61" s="13"/>
    </row>
    <row r="62" spans="2:15" s="40" customFormat="1" ht="12" customHeight="1" x14ac:dyDescent="0.25">
      <c r="B62" s="11" t="s">
        <v>19</v>
      </c>
      <c r="C62" s="38"/>
      <c r="D62" s="39"/>
      <c r="E62" s="116">
        <v>0</v>
      </c>
      <c r="F62" s="48">
        <v>0</v>
      </c>
      <c r="G62" s="56">
        <v>0</v>
      </c>
      <c r="H62" s="38"/>
      <c r="I62" s="6"/>
      <c r="O62" s="107"/>
    </row>
    <row r="63" spans="2:15" ht="6" customHeight="1" x14ac:dyDescent="0.25">
      <c r="B63" s="13"/>
      <c r="C63" s="5"/>
      <c r="D63" s="37"/>
      <c r="E63" s="115"/>
      <c r="F63" s="55"/>
      <c r="G63" s="54"/>
      <c r="H63" s="5"/>
      <c r="I63" s="13"/>
    </row>
    <row r="64" spans="2:15" s="27" customFormat="1" ht="17.100000000000001" customHeight="1" x14ac:dyDescent="0.25">
      <c r="B64" s="11" t="s">
        <v>76</v>
      </c>
      <c r="C64" s="1"/>
      <c r="D64" s="2"/>
      <c r="E64" s="116">
        <f>SUM(E20,E39,E45,E60,E62)</f>
        <v>4</v>
      </c>
      <c r="F64" s="48">
        <f>SUM(F20,F39,F45,F60,F62)</f>
        <v>1</v>
      </c>
      <c r="G64" s="56">
        <f>SUM(G20,G39,G45,G60,G62)</f>
        <v>17</v>
      </c>
      <c r="H64" s="1"/>
      <c r="I64" s="6"/>
    </row>
    <row r="65" spans="2:9" ht="6" customHeight="1" x14ac:dyDescent="0.25">
      <c r="B65" s="13"/>
      <c r="C65" s="5"/>
      <c r="D65" s="37"/>
      <c r="E65" s="115"/>
      <c r="F65" s="55"/>
      <c r="G65" s="55"/>
      <c r="H65" s="5"/>
      <c r="I65" s="13"/>
    </row>
    <row r="66" spans="2:9" x14ac:dyDescent="0.25">
      <c r="I66" s="5"/>
    </row>
    <row r="67" spans="2:9" x14ac:dyDescent="0.25">
      <c r="I67" s="5"/>
    </row>
    <row r="68" spans="2:9" x14ac:dyDescent="0.25">
      <c r="I68" s="5"/>
    </row>
  </sheetData>
  <pageMargins left="0.70866141732283472" right="0" top="0.74803149606299213" bottom="0.55118110236220474" header="0.31496062992125984" footer="0.31496062992125984"/>
  <pageSetup paperSize="9" orientation="portrait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BTK RR</vt:lpstr>
      <vt:lpstr>BTK BR</vt:lpstr>
      <vt:lpstr>BTK RR per konto</vt:lpstr>
      <vt:lpstr>'BTK RR'!Utskriftsområde</vt:lpstr>
      <vt:lpstr>'BTK RR per konto'!Utskriftsområde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Sigtuna IF Kansli</dc:creator>
  <cp:lastModifiedBy>Sigtuna IF Allians</cp:lastModifiedBy>
  <cp:lastPrinted>2022-05-11T09:34:04Z</cp:lastPrinted>
  <dcterms:created xsi:type="dcterms:W3CDTF">2015-04-09T10:56:52Z</dcterms:created>
  <dcterms:modified xsi:type="dcterms:W3CDTF">2022-06-02T15:08:34Z</dcterms:modified>
</cp:coreProperties>
</file>