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tsdanielsson/Documents/Veteranhockey/SOHA/"/>
    </mc:Choice>
  </mc:AlternateContent>
  <xr:revisionPtr revIDLastSave="0" documentId="13_ncr:1_{DAA5713A-56AB-2F43-B3A1-8D6973BB6AE9}" xr6:coauthVersionLast="36" xr6:coauthVersionMax="47" xr10:uidLastSave="{00000000-0000-0000-0000-000000000000}"/>
  <bookViews>
    <workbookView xWindow="0" yWindow="560" windowWidth="25600" windowHeight="14480" xr2:uid="{035D7DCB-A243-E44E-AAAD-27EDF1DC5118}"/>
  </bookViews>
  <sheets>
    <sheet name="Matchställ" sheetId="1" r:id="rId1"/>
    <sheet name="Ledig utrustning" sheetId="4" r:id="rId2"/>
    <sheet name="Blå matchtröja" sheetId="2" r:id="rId3"/>
    <sheet name="Telefonlista" sheetId="3" r:id="rId4"/>
    <sheet name="Komplettering" sheetId="6" r:id="rId5"/>
    <sheet name="Medl.avifter" sheetId="8" r:id="rId6"/>
  </sheets>
  <calcPr calcId="18102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0" i="6" l="1"/>
  <c r="Q18" i="6"/>
  <c r="Q16" i="6"/>
  <c r="Q13" i="6"/>
  <c r="Q12" i="6"/>
  <c r="Q10" i="6"/>
  <c r="Q8" i="6"/>
  <c r="Q5" i="6"/>
  <c r="P24" i="6"/>
  <c r="P15" i="6"/>
  <c r="P17" i="6"/>
  <c r="P14" i="6"/>
  <c r="P11" i="6"/>
  <c r="P9" i="6"/>
  <c r="P7" i="6"/>
  <c r="P6" i="6"/>
  <c r="N24" i="6"/>
  <c r="M24" i="6"/>
  <c r="L24" i="6"/>
  <c r="K24" i="6"/>
  <c r="L7" i="4"/>
  <c r="L6" i="4"/>
  <c r="L3" i="4"/>
  <c r="J7" i="4"/>
  <c r="H5" i="4"/>
  <c r="L5" i="4" s="1"/>
  <c r="L8" i="4" s="1"/>
  <c r="H9" i="4" l="1"/>
  <c r="H6" i="4" l="1"/>
  <c r="I3" i="4"/>
  <c r="H3" i="4" s="1"/>
  <c r="I6" i="4"/>
  <c r="I7" i="4"/>
  <c r="G16" i="4" l="1"/>
  <c r="E39" i="2"/>
  <c r="F35" i="2"/>
  <c r="G35" i="2" l="1"/>
  <c r="G10" i="2" l="1"/>
  <c r="H16" i="2" s="1"/>
</calcChain>
</file>

<file path=xl/sharedStrings.xml><?xml version="1.0" encoding="utf-8"?>
<sst xmlns="http://schemas.openxmlformats.org/spreadsheetml/2006/main" count="642" uniqueCount="252">
  <si>
    <t>Nummer</t>
  </si>
  <si>
    <t>Namn</t>
  </si>
  <si>
    <t>Stl Tröja</t>
  </si>
  <si>
    <t>Martin</t>
  </si>
  <si>
    <t xml:space="preserve">Enryd </t>
  </si>
  <si>
    <t>Gärdebäck</t>
  </si>
  <si>
    <t>Larsson</t>
  </si>
  <si>
    <t>Olofsson</t>
  </si>
  <si>
    <t>Wallin</t>
  </si>
  <si>
    <t>Källänge</t>
  </si>
  <si>
    <t>Stovell</t>
  </si>
  <si>
    <t>Danielsson    </t>
  </si>
  <si>
    <t>L</t>
  </si>
  <si>
    <t>XL   MV</t>
  </si>
  <si>
    <t>XL MV</t>
  </si>
  <si>
    <t>Törnqvist</t>
  </si>
  <si>
    <t>Eklöf</t>
  </si>
  <si>
    <t>Ernlund</t>
  </si>
  <si>
    <t>Lediga</t>
  </si>
  <si>
    <t>Busk</t>
  </si>
  <si>
    <t>Björkbacka</t>
  </si>
  <si>
    <t>Östlund</t>
  </si>
  <si>
    <t>Andersson</t>
  </si>
  <si>
    <t>Westman</t>
  </si>
  <si>
    <t>Leijon</t>
  </si>
  <si>
    <t>Malm</t>
  </si>
  <si>
    <t>Ausman</t>
  </si>
  <si>
    <t>Abrahamsson</t>
  </si>
  <si>
    <t>M   MV</t>
  </si>
  <si>
    <t>M</t>
  </si>
  <si>
    <t>XL</t>
  </si>
  <si>
    <t>Johnsson</t>
  </si>
  <si>
    <t>Lindeberg</t>
  </si>
  <si>
    <t>Persson</t>
  </si>
  <si>
    <t>L/XL</t>
  </si>
  <si>
    <t>S/M</t>
  </si>
  <si>
    <t>Nygren</t>
  </si>
  <si>
    <t>Carlsson</t>
  </si>
  <si>
    <t>Antal tröjor</t>
  </si>
  <si>
    <t>-</t>
  </si>
  <si>
    <t>Utan Namn</t>
  </si>
  <si>
    <t xml:space="preserve">XXL </t>
  </si>
  <si>
    <t>Målis M</t>
  </si>
  <si>
    <t>Målis XL</t>
  </si>
  <si>
    <t>Spelare M</t>
  </si>
  <si>
    <t>Spelare L</t>
  </si>
  <si>
    <t>Spelare XL</t>
  </si>
  <si>
    <t>Spelare XXL</t>
  </si>
  <si>
    <t>P-Å Bois</t>
  </si>
  <si>
    <t>S.a</t>
  </si>
  <si>
    <t>SOHA Swedish Oldtimers Hockey Associtation</t>
  </si>
  <si>
    <t xml:space="preserve">Blå sponsortröja </t>
  </si>
  <si>
    <t>a' pris</t>
  </si>
  <si>
    <t>Totalt</t>
  </si>
  <si>
    <t>Inbetalt 250 kr</t>
  </si>
  <si>
    <t>25, 26, 28, 29, 30, 31, 33 - 49.</t>
  </si>
  <si>
    <t>5 extra</t>
  </si>
  <si>
    <t>Pris/pers</t>
  </si>
  <si>
    <t xml:space="preserve">Ove Enryd </t>
  </si>
  <si>
    <t>Per Lindeberg</t>
  </si>
  <si>
    <t>Pär Gärdebäck</t>
  </si>
  <si>
    <t>Bengt Larsson</t>
  </si>
  <si>
    <t>Magnus Johnsson</t>
  </si>
  <si>
    <t>Kent Nygren</t>
  </si>
  <si>
    <t>Per Åke Bois</t>
  </si>
  <si>
    <t>Håkan Wallin</t>
  </si>
  <si>
    <t>Jan Persson</t>
  </si>
  <si>
    <t>Per-Ölov Källänge</t>
  </si>
  <si>
    <t>Christer Stovell</t>
  </si>
  <si>
    <t>Mats Danielsson    </t>
  </si>
  <si>
    <t>Mobil nr</t>
  </si>
  <si>
    <t>070-863 90 37</t>
  </si>
  <si>
    <t>072-595 80 90</t>
  </si>
  <si>
    <t>Hans Hammarbäck</t>
  </si>
  <si>
    <t>070-887 62 81</t>
  </si>
  <si>
    <t>070-317 12 00</t>
  </si>
  <si>
    <t>073-784 0759</t>
  </si>
  <si>
    <t>070-382 5861</t>
  </si>
  <si>
    <t>070-977 7426</t>
  </si>
  <si>
    <t>070-585 0144</t>
  </si>
  <si>
    <t>070-826 0709</t>
  </si>
  <si>
    <t>070-450 5051</t>
  </si>
  <si>
    <t>070-512 9739</t>
  </si>
  <si>
    <t>076-105 2732</t>
  </si>
  <si>
    <t>070-562 4444</t>
  </si>
  <si>
    <t>070 859 9606</t>
  </si>
  <si>
    <t>070-661 9066</t>
  </si>
  <si>
    <t xml:space="preserve">Team Sweden SOHA 65+ </t>
  </si>
  <si>
    <t>Kai Martin *</t>
  </si>
  <si>
    <t>Kurt Olofsson *</t>
  </si>
  <si>
    <t>Anders Carlsson *</t>
  </si>
  <si>
    <t>*  Finns även med på 70+ telefonlista</t>
  </si>
  <si>
    <t>Magnus Andrén</t>
  </si>
  <si>
    <t>3XL</t>
  </si>
  <si>
    <t>XXL</t>
  </si>
  <si>
    <t xml:space="preserve">Törnqvist Lasse. ASS </t>
  </si>
  <si>
    <t>Kai Martin</t>
  </si>
  <si>
    <t>Kurt Olofsson</t>
  </si>
  <si>
    <t>Per-Åke Bois</t>
  </si>
  <si>
    <t>Per-Olov Källänge</t>
  </si>
  <si>
    <t>Anders Carlsson</t>
  </si>
  <si>
    <t>Mats Danielsson    C</t>
  </si>
  <si>
    <t>Jan Persson   A</t>
  </si>
  <si>
    <t>073-068 3696</t>
  </si>
  <si>
    <t>070-874 7221</t>
  </si>
  <si>
    <t>M Andrén</t>
  </si>
  <si>
    <t>5 par</t>
  </si>
  <si>
    <t>Byxor</t>
  </si>
  <si>
    <t>10 par</t>
  </si>
  <si>
    <t>4 M</t>
  </si>
  <si>
    <t>5 L</t>
  </si>
  <si>
    <t>1 XL</t>
  </si>
  <si>
    <t>Matchtröja BLÅ</t>
  </si>
  <si>
    <t>2 st</t>
  </si>
  <si>
    <t>Nr 3 15</t>
  </si>
  <si>
    <t>Matchtröja GUL</t>
  </si>
  <si>
    <t>7 st</t>
  </si>
  <si>
    <t>Nr 3 4 15 25 27 28 29</t>
  </si>
  <si>
    <t>Damasker GUL</t>
  </si>
  <si>
    <t>Damasker BLÅ</t>
  </si>
  <si>
    <t>20 par</t>
  </si>
  <si>
    <t>3 L/XL</t>
  </si>
  <si>
    <t>2 S/M</t>
  </si>
  <si>
    <t>5 S/M</t>
  </si>
  <si>
    <t>15 L/XL</t>
  </si>
  <si>
    <t>Karl Hedin Falun</t>
  </si>
  <si>
    <t>Sponsoren</t>
  </si>
  <si>
    <t>Pris / st</t>
  </si>
  <si>
    <t>Totalt Nya</t>
  </si>
  <si>
    <t>Saknas</t>
  </si>
  <si>
    <t>Svart är vad som finns</t>
  </si>
  <si>
    <t>Rött är vad som behöver kompletteras</t>
  </si>
  <si>
    <t>2 st först hjälpen lådor</t>
  </si>
  <si>
    <t>Avstår</t>
  </si>
  <si>
    <t>IFAB</t>
  </si>
  <si>
    <t>BakerTilly</t>
  </si>
  <si>
    <t>Piwa</t>
  </si>
  <si>
    <t>Söderberg</t>
  </si>
  <si>
    <t xml:space="preserve"> = sponsortröja</t>
  </si>
  <si>
    <t xml:space="preserve">Istidsbidrag </t>
  </si>
  <si>
    <t>Svant Johansson</t>
  </si>
  <si>
    <t>30 31 32 33 34 40 42 45 50 51</t>
  </si>
  <si>
    <t xml:space="preserve">Pike tröjor </t>
  </si>
  <si>
    <t>Ca</t>
  </si>
  <si>
    <t>Hoodie</t>
  </si>
  <si>
    <t>T-Shirt</t>
  </si>
  <si>
    <t>Keps</t>
  </si>
  <si>
    <t>Idividuell beställning</t>
  </si>
  <si>
    <r>
      <t xml:space="preserve">   0</t>
    </r>
    <r>
      <rPr>
        <sz val="12"/>
        <color rgb="FFFF0000"/>
        <rFont val="Calibri (Brödtext)"/>
      </rPr>
      <t xml:space="preserve"> XL 5 XXL  5 XXXL</t>
    </r>
  </si>
  <si>
    <t>21 25 28 30 31 33 34 42 45 36 50 51</t>
  </si>
  <si>
    <t>Nr</t>
  </si>
  <si>
    <t>Storlek</t>
  </si>
  <si>
    <t xml:space="preserve">Namn </t>
  </si>
  <si>
    <r>
      <t xml:space="preserve">  </t>
    </r>
    <r>
      <rPr>
        <sz val="12"/>
        <color rgb="FFFF0000"/>
        <rFont val="Calibri (Brödtext)"/>
      </rPr>
      <t>6 XXL  6 XXXL</t>
    </r>
  </si>
  <si>
    <t>5 L/M 5 L/XL</t>
  </si>
  <si>
    <t>28 30 31 33 34 40 42 45 50 51</t>
  </si>
  <si>
    <t>BLÅ TRÖJOR</t>
  </si>
  <si>
    <t>GULA TRÖJOR</t>
  </si>
  <si>
    <t>21 25 28 30 31 33 34 35 40 45 50 51</t>
  </si>
  <si>
    <t>DAMASKER</t>
  </si>
  <si>
    <t>Antal</t>
  </si>
  <si>
    <t>BYXOR</t>
  </si>
  <si>
    <t>XXL  MV</t>
  </si>
  <si>
    <t>Pike'</t>
  </si>
  <si>
    <t>T-shirt</t>
  </si>
  <si>
    <t>Alf Thörnqvist</t>
  </si>
  <si>
    <t>Mats Danielsson</t>
  </si>
  <si>
    <t>65+</t>
  </si>
  <si>
    <t>70+</t>
  </si>
  <si>
    <t>Betalt</t>
  </si>
  <si>
    <t>Roger Rohnström</t>
  </si>
  <si>
    <t>X</t>
  </si>
  <si>
    <t>3XL MV</t>
  </si>
  <si>
    <t>SVANTE J</t>
  </si>
  <si>
    <t>Roine Öhman</t>
  </si>
  <si>
    <t>Lasse Törnqvist</t>
  </si>
  <si>
    <t>Conny Björklund</t>
  </si>
  <si>
    <t>Charlie Östlund</t>
  </si>
  <si>
    <t>Anders P Carlsson</t>
  </si>
  <si>
    <t>Pelle Fredriksson Andersén</t>
  </si>
  <si>
    <t>STÖD</t>
  </si>
  <si>
    <t>Gunnar Lagerström</t>
  </si>
  <si>
    <t>Maria Enryd</t>
  </si>
  <si>
    <t>Staffan Lindgren</t>
  </si>
  <si>
    <t>PO Källänge</t>
  </si>
  <si>
    <t>Benke Larsson</t>
  </si>
  <si>
    <t>Björn Palm</t>
  </si>
  <si>
    <t>Ove Enryd</t>
  </si>
  <si>
    <t>Janne Persson</t>
  </si>
  <si>
    <t>Kent Rineflo</t>
  </si>
  <si>
    <t>Björn Jansson</t>
  </si>
  <si>
    <t>XXl</t>
  </si>
  <si>
    <t>Mariehamn</t>
  </si>
  <si>
    <t>3830:-</t>
  </si>
  <si>
    <t>2364:-</t>
  </si>
  <si>
    <t xml:space="preserve">Hans Hammarbäck </t>
  </si>
  <si>
    <t>Mats D</t>
  </si>
  <si>
    <t>PÅ Bois</t>
  </si>
  <si>
    <t>Medlemsavgifter 2024.  300kr</t>
  </si>
  <si>
    <t>25st</t>
  </si>
  <si>
    <t>Rojne Öhman</t>
  </si>
  <si>
    <t>Matti Björkbacka</t>
  </si>
  <si>
    <t>Henry Ausman</t>
  </si>
  <si>
    <t>Ronnie Törnblom</t>
  </si>
  <si>
    <t>Staffan R</t>
  </si>
  <si>
    <t>Pelle Abris</t>
  </si>
  <si>
    <t>S</t>
  </si>
  <si>
    <t>Svante Johansson</t>
  </si>
  <si>
    <t>10 st</t>
  </si>
  <si>
    <t>Benny Eklöf</t>
  </si>
  <si>
    <t>Ola Ernlund</t>
  </si>
  <si>
    <t>Mikael Rinaldo</t>
  </si>
  <si>
    <t>Matti Björkbacja</t>
  </si>
  <si>
    <t>Alf Törqvist</t>
  </si>
  <si>
    <t>Betala själv</t>
  </si>
  <si>
    <t>Mats Malm</t>
  </si>
  <si>
    <t>Jan Sörqvist</t>
  </si>
  <si>
    <t>?</t>
  </si>
  <si>
    <t>EXTRA</t>
  </si>
  <si>
    <t>Pris Per styck</t>
  </si>
  <si>
    <t>P Lindblom</t>
  </si>
  <si>
    <t>Hans Sandberg</t>
  </si>
  <si>
    <t>H Simonsson</t>
  </si>
  <si>
    <t>Obetalt</t>
  </si>
  <si>
    <t>Christer Busk</t>
  </si>
  <si>
    <t>Pelle Leijon</t>
  </si>
  <si>
    <t>Per Abrahamsson</t>
  </si>
  <si>
    <t>Lars Callmyr</t>
  </si>
  <si>
    <t>Peter Bredal</t>
  </si>
  <si>
    <t>Ingemar Johansson</t>
  </si>
  <si>
    <t xml:space="preserve">Namnlösa </t>
  </si>
  <si>
    <t>Blå</t>
  </si>
  <si>
    <t>Gula</t>
  </si>
  <si>
    <t>45 MV</t>
  </si>
  <si>
    <t>Birger Lind</t>
  </si>
  <si>
    <t>Har Byxor
=X</t>
  </si>
  <si>
    <t>Har Damask
 =X</t>
  </si>
  <si>
    <t>Anders Westman</t>
  </si>
  <si>
    <t>Johan Avegård</t>
  </si>
  <si>
    <t>Namnlös</t>
  </si>
  <si>
    <t>Ledig</t>
  </si>
  <si>
    <t>63-67</t>
  </si>
  <si>
    <t>Ledigt</t>
  </si>
  <si>
    <t>Staffan Rådberg</t>
  </si>
  <si>
    <t>Tommy Eke Andersson</t>
  </si>
  <si>
    <t>Peder Lindblom</t>
  </si>
  <si>
    <t>Alf Törnkvist</t>
  </si>
  <si>
    <t>Lediga nr</t>
  </si>
  <si>
    <t>69-76</t>
  </si>
  <si>
    <t>78 -&gt;</t>
  </si>
  <si>
    <t>Göran Grönberg</t>
  </si>
  <si>
    <t>Per Andersén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</si>
</sst>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r&quot;"/>
    <numFmt numFmtId="165" formatCode="#,##0.00\ &quot;kr&quot;"/>
  </numFmts>
  <fonts count="18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222222"/>
      <name val="Arial"/>
      <family val="2"/>
    </font>
    <font>
      <sz val="12"/>
      <name val="Arial"/>
      <family val="2"/>
    </font>
    <font>
      <sz val="12"/>
      <name val="Calibri"/>
      <family val="2"/>
      <scheme val="minor"/>
    </font>
    <font>
      <sz val="20"/>
      <color theme="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9" tint="-0.249977111117893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 (Brödtext)"/>
    </font>
    <font>
      <sz val="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6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0" fontId="2" fillId="2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quotePrefix="1" applyAlignment="1">
      <alignment horizontal="center"/>
    </xf>
    <xf numFmtId="0" fontId="0" fillId="2" borderId="1" xfId="0" applyFill="1" applyBorder="1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164" fontId="1" fillId="2" borderId="7" xfId="0" applyNumberFormat="1" applyFont="1" applyFill="1" applyBorder="1" applyAlignment="1">
      <alignment horizontal="center"/>
    </xf>
    <xf numFmtId="164" fontId="1" fillId="2" borderId="11" xfId="0" applyNumberFormat="1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164" fontId="7" fillId="2" borderId="11" xfId="0" applyNumberFormat="1" applyFont="1" applyFill="1" applyBorder="1" applyAlignment="1">
      <alignment horizontal="center"/>
    </xf>
    <xf numFmtId="164" fontId="7" fillId="2" borderId="8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3" borderId="0" xfId="0" quotePrefix="1" applyFill="1" applyAlignment="1">
      <alignment horizontal="center"/>
    </xf>
    <xf numFmtId="0" fontId="3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0" fontId="10" fillId="3" borderId="13" xfId="0" applyFont="1" applyFill="1" applyBorder="1"/>
    <xf numFmtId="0" fontId="10" fillId="3" borderId="7" xfId="0" applyFont="1" applyFill="1" applyBorder="1"/>
    <xf numFmtId="0" fontId="10" fillId="5" borderId="5" xfId="0" applyFont="1" applyFill="1" applyBorder="1"/>
    <xf numFmtId="0" fontId="11" fillId="3" borderId="13" xfId="0" applyFont="1" applyFill="1" applyBorder="1"/>
    <xf numFmtId="0" fontId="12" fillId="3" borderId="0" xfId="0" applyFont="1" applyFill="1"/>
    <xf numFmtId="0" fontId="0" fillId="6" borderId="0" xfId="0" applyFill="1"/>
    <xf numFmtId="0" fontId="2" fillId="6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3" fillId="6" borderId="0" xfId="0" applyFont="1" applyFill="1" applyAlignment="1">
      <alignment horizontal="center"/>
    </xf>
    <xf numFmtId="0" fontId="4" fillId="6" borderId="0" xfId="0" applyFont="1" applyFill="1"/>
    <xf numFmtId="0" fontId="4" fillId="6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8" fillId="3" borderId="0" xfId="0" applyFont="1" applyFill="1" applyAlignment="1">
      <alignment horizontal="center"/>
    </xf>
    <xf numFmtId="0" fontId="9" fillId="3" borderId="14" xfId="0" quotePrefix="1" applyFont="1" applyFill="1" applyBorder="1" applyAlignment="1">
      <alignment horizontal="center"/>
    </xf>
    <xf numFmtId="0" fontId="0" fillId="7" borderId="0" xfId="0" applyFill="1"/>
    <xf numFmtId="164" fontId="0" fillId="8" borderId="0" xfId="0" applyNumberFormat="1" applyFill="1" applyAlignment="1">
      <alignment horizontal="center"/>
    </xf>
    <xf numFmtId="0" fontId="0" fillId="7" borderId="0" xfId="0" applyFill="1" applyAlignment="1">
      <alignment horizontal="center"/>
    </xf>
    <xf numFmtId="0" fontId="13" fillId="7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13" fillId="8" borderId="0" xfId="0" applyFont="1" applyFill="1" applyAlignment="1">
      <alignment horizontal="center"/>
    </xf>
    <xf numFmtId="0" fontId="13" fillId="4" borderId="0" xfId="0" applyFont="1" applyFill="1" applyAlignment="1">
      <alignment horizontal="right"/>
    </xf>
    <xf numFmtId="164" fontId="1" fillId="0" borderId="0" xfId="0" applyNumberFormat="1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3" xfId="0" applyFont="1" applyBorder="1" applyAlignment="1">
      <alignment horizontal="right"/>
    </xf>
    <xf numFmtId="164" fontId="1" fillId="0" borderId="14" xfId="0" applyNumberFormat="1" applyFont="1" applyBorder="1" applyAlignment="1">
      <alignment horizontal="center"/>
    </xf>
    <xf numFmtId="0" fontId="0" fillId="0" borderId="13" xfId="0" applyBorder="1"/>
    <xf numFmtId="0" fontId="13" fillId="7" borderId="1" xfId="0" applyFont="1" applyFill="1" applyBorder="1" applyAlignment="1">
      <alignment horizontal="center"/>
    </xf>
    <xf numFmtId="0" fontId="13" fillId="5" borderId="1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/>
    </xf>
    <xf numFmtId="0" fontId="13" fillId="4" borderId="9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164" fontId="16" fillId="0" borderId="8" xfId="0" applyNumberFormat="1" applyFont="1" applyBorder="1" applyAlignment="1">
      <alignment horizontal="center"/>
    </xf>
    <xf numFmtId="0" fontId="13" fillId="0" borderId="0" xfId="0" applyFont="1"/>
    <xf numFmtId="0" fontId="13" fillId="4" borderId="6" xfId="0" applyFont="1" applyFill="1" applyBorder="1" applyAlignment="1">
      <alignment horizontal="center"/>
    </xf>
    <xf numFmtId="0" fontId="1" fillId="0" borderId="6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7" xfId="0" applyFont="1" applyBorder="1"/>
    <xf numFmtId="0" fontId="1" fillId="0" borderId="8" xfId="0" applyFont="1" applyBorder="1"/>
    <xf numFmtId="164" fontId="13" fillId="0" borderId="0" xfId="0" applyNumberFormat="1" applyFont="1" applyAlignment="1">
      <alignment horizontal="center"/>
    </xf>
    <xf numFmtId="0" fontId="0" fillId="0" borderId="0" xfId="0" quotePrefix="1"/>
    <xf numFmtId="164" fontId="1" fillId="0" borderId="0" xfId="0" applyNumberFormat="1" applyFont="1"/>
    <xf numFmtId="0" fontId="13" fillId="0" borderId="0" xfId="0" applyFont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" fillId="9" borderId="1" xfId="0" applyFont="1" applyFill="1" applyBorder="1" applyAlignment="1">
      <alignment horizontal="center"/>
    </xf>
    <xf numFmtId="0" fontId="4" fillId="10" borderId="15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6" borderId="15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6" borderId="14" xfId="0" applyFill="1" applyBorder="1" applyAlignment="1">
      <alignment horizontal="center"/>
    </xf>
    <xf numFmtId="0" fontId="0" fillId="6" borderId="0" xfId="0" quotePrefix="1" applyFill="1" applyAlignment="1">
      <alignment horizontal="center"/>
    </xf>
    <xf numFmtId="0" fontId="0" fillId="6" borderId="7" xfId="0" applyFill="1" applyBorder="1" applyAlignment="1">
      <alignment horizontal="center"/>
    </xf>
    <xf numFmtId="0" fontId="0" fillId="6" borderId="16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10" borderId="5" xfId="0" applyFill="1" applyBorder="1" applyAlignment="1">
      <alignment horizontal="right"/>
    </xf>
    <xf numFmtId="0" fontId="0" fillId="10" borderId="6" xfId="0" applyFill="1" applyBorder="1"/>
    <xf numFmtId="0" fontId="0" fillId="10" borderId="13" xfId="0" applyFill="1" applyBorder="1" applyAlignment="1">
      <alignment horizontal="center"/>
    </xf>
    <xf numFmtId="0" fontId="0" fillId="10" borderId="0" xfId="0" applyFill="1" applyAlignment="1">
      <alignment horizontal="center"/>
    </xf>
    <xf numFmtId="0" fontId="4" fillId="10" borderId="14" xfId="0" applyFont="1" applyFill="1" applyBorder="1" applyAlignment="1">
      <alignment horizontal="center"/>
    </xf>
    <xf numFmtId="0" fontId="0" fillId="10" borderId="14" xfId="0" applyFill="1" applyBorder="1"/>
    <xf numFmtId="0" fontId="0" fillId="10" borderId="0" xfId="0" quotePrefix="1" applyFill="1" applyAlignment="1">
      <alignment horizontal="center"/>
    </xf>
    <xf numFmtId="0" fontId="0" fillId="10" borderId="14" xfId="0" applyFill="1" applyBorder="1" applyAlignment="1">
      <alignment horizontal="center"/>
    </xf>
    <xf numFmtId="0" fontId="0" fillId="10" borderId="7" xfId="0" applyFill="1" applyBorder="1" applyAlignment="1">
      <alignment horizontal="center"/>
    </xf>
    <xf numFmtId="0" fontId="0" fillId="10" borderId="16" xfId="0" applyFill="1" applyBorder="1" applyAlignment="1">
      <alignment horizontal="center"/>
    </xf>
    <xf numFmtId="0" fontId="0" fillId="10" borderId="8" xfId="0" applyFill="1" applyBorder="1" applyAlignment="1">
      <alignment horizontal="center"/>
    </xf>
    <xf numFmtId="0" fontId="1" fillId="6" borderId="14" xfId="0" applyFont="1" applyFill="1" applyBorder="1" applyAlignment="1">
      <alignment horizontal="center"/>
    </xf>
    <xf numFmtId="0" fontId="1" fillId="10" borderId="14" xfId="0" applyFont="1" applyFill="1" applyBorder="1" applyAlignment="1">
      <alignment horizontal="center"/>
    </xf>
    <xf numFmtId="0" fontId="13" fillId="6" borderId="0" xfId="0" applyFont="1" applyFill="1" applyAlignment="1">
      <alignment horizontal="left"/>
    </xf>
    <xf numFmtId="0" fontId="13" fillId="6" borderId="0" xfId="0" applyFont="1" applyFill="1" applyAlignment="1">
      <alignment horizontal="right"/>
    </xf>
    <xf numFmtId="0" fontId="13" fillId="10" borderId="0" xfId="0" applyFont="1" applyFill="1" applyAlignment="1">
      <alignment horizontal="left"/>
    </xf>
    <xf numFmtId="0" fontId="0" fillId="10" borderId="0" xfId="0" applyFill="1" applyAlignment="1">
      <alignment horizontal="left"/>
    </xf>
    <xf numFmtId="0" fontId="0" fillId="10" borderId="0" xfId="0" applyFill="1"/>
    <xf numFmtId="0" fontId="1" fillId="10" borderId="13" xfId="0" applyFont="1" applyFill="1" applyBorder="1" applyAlignment="1">
      <alignment horizontal="center"/>
    </xf>
    <xf numFmtId="0" fontId="1" fillId="6" borderId="13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10" borderId="9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11" borderId="2" xfId="0" applyFill="1" applyBorder="1" applyAlignment="1">
      <alignment horizontal="center" vertical="center"/>
    </xf>
    <xf numFmtId="0" fontId="0" fillId="11" borderId="4" xfId="0" applyFill="1" applyBorder="1" applyAlignment="1">
      <alignment horizontal="center" vertical="center"/>
    </xf>
    <xf numFmtId="0" fontId="0" fillId="11" borderId="9" xfId="0" applyFill="1" applyBorder="1"/>
    <xf numFmtId="0" fontId="0" fillId="11" borderId="9" xfId="0" applyFill="1" applyBorder="1" applyAlignment="1">
      <alignment horizontal="center"/>
    </xf>
    <xf numFmtId="0" fontId="0" fillId="11" borderId="10" xfId="0" applyFill="1" applyBorder="1"/>
    <xf numFmtId="0" fontId="0" fillId="11" borderId="10" xfId="0" applyFill="1" applyBorder="1" applyAlignment="1">
      <alignment horizontal="center"/>
    </xf>
    <xf numFmtId="0" fontId="0" fillId="11" borderId="11" xfId="0" applyFill="1" applyBorder="1"/>
    <xf numFmtId="0" fontId="0" fillId="11" borderId="11" xfId="0" applyFill="1" applyBorder="1" applyAlignment="1">
      <alignment horizontal="center"/>
    </xf>
    <xf numFmtId="0" fontId="0" fillId="7" borderId="9" xfId="0" applyFill="1" applyBorder="1"/>
    <xf numFmtId="0" fontId="0" fillId="7" borderId="10" xfId="0" applyFill="1" applyBorder="1"/>
    <xf numFmtId="0" fontId="0" fillId="7" borderId="10" xfId="0" applyFill="1" applyBorder="1" applyAlignment="1">
      <alignment horizontal="center"/>
    </xf>
    <xf numFmtId="0" fontId="0" fillId="7" borderId="11" xfId="0" applyFill="1" applyBorder="1"/>
    <xf numFmtId="0" fontId="0" fillId="7" borderId="11" xfId="0" applyFill="1" applyBorder="1" applyAlignment="1">
      <alignment horizontal="center"/>
    </xf>
    <xf numFmtId="0" fontId="0" fillId="7" borderId="2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1" fillId="7" borderId="10" xfId="0" applyFont="1" applyFill="1" applyBorder="1"/>
    <xf numFmtId="0" fontId="0" fillId="7" borderId="3" xfId="0" applyFill="1" applyBorder="1" applyAlignment="1">
      <alignment horizontal="center" vertical="center"/>
    </xf>
    <xf numFmtId="0" fontId="0" fillId="7" borderId="5" xfId="0" applyFill="1" applyBorder="1" applyAlignment="1">
      <alignment horizontal="center"/>
    </xf>
    <xf numFmtId="0" fontId="0" fillId="7" borderId="13" xfId="0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0" fillId="5" borderId="13" xfId="0" applyFill="1" applyBorder="1" applyAlignment="1">
      <alignment horizontal="right"/>
    </xf>
    <xf numFmtId="0" fontId="0" fillId="5" borderId="0" xfId="0" applyFill="1"/>
    <xf numFmtId="0" fontId="0" fillId="5" borderId="7" xfId="0" applyFill="1" applyBorder="1" applyAlignment="1">
      <alignment horizontal="right"/>
    </xf>
    <xf numFmtId="0" fontId="0" fillId="5" borderId="16" xfId="0" applyFill="1" applyBorder="1"/>
    <xf numFmtId="0" fontId="0" fillId="10" borderId="2" xfId="0" applyFill="1" applyBorder="1" applyAlignment="1">
      <alignment horizontal="left"/>
    </xf>
    <xf numFmtId="0" fontId="10" fillId="5" borderId="6" xfId="0" applyFont="1" applyFill="1" applyBorder="1" applyAlignment="1">
      <alignment horizontal="center"/>
    </xf>
    <xf numFmtId="0" fontId="11" fillId="3" borderId="14" xfId="0" applyFont="1" applyFill="1" applyBorder="1" applyAlignment="1">
      <alignment horizontal="center"/>
    </xf>
    <xf numFmtId="0" fontId="9" fillId="3" borderId="14" xfId="0" applyFont="1" applyFill="1" applyBorder="1" applyAlignment="1">
      <alignment horizontal="center"/>
    </xf>
    <xf numFmtId="3" fontId="9" fillId="3" borderId="14" xfId="0" quotePrefix="1" applyNumberFormat="1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0" fontId="0" fillId="10" borderId="10" xfId="0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16" fillId="0" borderId="10" xfId="0" applyNumberFormat="1" applyFont="1" applyBorder="1" applyAlignment="1">
      <alignment horizontal="center"/>
    </xf>
    <xf numFmtId="0" fontId="16" fillId="0" borderId="10" xfId="0" applyFont="1" applyBorder="1"/>
    <xf numFmtId="164" fontId="13" fillId="0" borderId="0" xfId="0" applyNumberFormat="1" applyFont="1"/>
    <xf numFmtId="0" fontId="0" fillId="0" borderId="0" xfId="0" applyAlignment="1">
      <alignment horizontal="center"/>
    </xf>
    <xf numFmtId="0" fontId="8" fillId="0" borderId="0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13" borderId="13" xfId="0" applyFill="1" applyBorder="1" applyAlignment="1">
      <alignment horizontal="center"/>
    </xf>
    <xf numFmtId="0" fontId="0" fillId="12" borderId="0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4" fillId="13" borderId="13" xfId="0" applyFont="1" applyFill="1" applyBorder="1" applyAlignment="1">
      <alignment horizontal="center"/>
    </xf>
    <xf numFmtId="1" fontId="0" fillId="12" borderId="0" xfId="0" applyNumberFormat="1" applyFill="1" applyBorder="1" applyAlignment="1">
      <alignment horizontal="center"/>
    </xf>
    <xf numFmtId="1" fontId="0" fillId="3" borderId="14" xfId="0" applyNumberFormat="1" applyFill="1" applyBorder="1" applyAlignment="1">
      <alignment horizontal="center"/>
    </xf>
    <xf numFmtId="0" fontId="0" fillId="13" borderId="7" xfId="0" applyFill="1" applyBorder="1" applyAlignment="1">
      <alignment horizontal="center"/>
    </xf>
    <xf numFmtId="1" fontId="0" fillId="12" borderId="16" xfId="0" applyNumberFormat="1" applyFill="1" applyBorder="1" applyAlignment="1">
      <alignment horizontal="center"/>
    </xf>
    <xf numFmtId="1" fontId="0" fillId="3" borderId="8" xfId="0" applyNumberFormat="1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2" fillId="3" borderId="0" xfId="0" quotePrefix="1" applyFont="1" applyFill="1" applyAlignment="1">
      <alignment horizontal="center"/>
    </xf>
    <xf numFmtId="0" fontId="1" fillId="14" borderId="0" xfId="0" applyFont="1" applyFill="1" applyAlignment="1">
      <alignment horizontal="center"/>
    </xf>
    <xf numFmtId="0" fontId="0" fillId="14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5" fontId="5" fillId="0" borderId="0" xfId="0" applyNumberFormat="1" applyFont="1" applyAlignment="1">
      <alignment vertical="center"/>
    </xf>
    <xf numFmtId="165" fontId="0" fillId="0" borderId="0" xfId="0" applyNumberFormat="1"/>
    <xf numFmtId="0" fontId="0" fillId="6" borderId="5" xfId="0" applyFill="1" applyBorder="1" applyAlignment="1">
      <alignment horizontal="center"/>
    </xf>
    <xf numFmtId="0" fontId="0" fillId="6" borderId="15" xfId="0" applyFill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10" borderId="3" xfId="0" applyFill="1" applyBorder="1" applyAlignment="1">
      <alignment horizontal="left"/>
    </xf>
    <xf numFmtId="0" fontId="0" fillId="10" borderId="4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11547</xdr:colOff>
      <xdr:row>17</xdr:row>
      <xdr:rowOff>37107</xdr:rowOff>
    </xdr:from>
    <xdr:to>
      <xdr:col>9</xdr:col>
      <xdr:colOff>450274</xdr:colOff>
      <xdr:row>29</xdr:row>
      <xdr:rowOff>15917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3F77FD4D-E8BB-7D07-42E3-E3297BEE93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2911" y="3697016"/>
          <a:ext cx="4167908" cy="2472628"/>
        </a:xfrm>
        <a:prstGeom prst="rect">
          <a:avLst/>
        </a:prstGeom>
      </xdr:spPr>
    </xdr:pic>
    <xdr:clientData/>
  </xdr:twoCellAnchor>
  <xdr:twoCellAnchor editAs="oneCell">
    <xdr:from>
      <xdr:col>1</xdr:col>
      <xdr:colOff>80817</xdr:colOff>
      <xdr:row>40</xdr:row>
      <xdr:rowOff>69959</xdr:rowOff>
    </xdr:from>
    <xdr:to>
      <xdr:col>5</xdr:col>
      <xdr:colOff>323272</xdr:colOff>
      <xdr:row>53</xdr:row>
      <xdr:rowOff>123598</xdr:rowOff>
    </xdr:to>
    <xdr:pic>
      <xdr:nvPicPr>
        <xdr:cNvPr id="6" name="Bildobjekt 5">
          <a:extLst>
            <a:ext uri="{FF2B5EF4-FFF2-40B4-BE49-F238E27FC236}">
              <a16:creationId xmlns:a16="http://schemas.microsoft.com/office/drawing/2014/main" id="{304AC923-A575-11CC-6972-95E166475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181" y="8544323"/>
          <a:ext cx="4687455" cy="2755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CFEDC-267C-7440-9485-D29C0D1C54B0}">
  <dimension ref="A1:J72"/>
  <sheetViews>
    <sheetView tabSelected="1" zoomScale="110" zoomScaleNormal="110" workbookViewId="0">
      <selection activeCell="J18" sqref="J18"/>
    </sheetView>
  </sheetViews>
  <sheetFormatPr baseColWidth="10" defaultRowHeight="16"/>
  <cols>
    <col min="1" max="1" width="10.5" style="1" customWidth="1"/>
    <col min="2" max="2" width="25" customWidth="1"/>
    <col min="3" max="5" width="10.83203125" style="1"/>
    <col min="6" max="6" width="11.6640625" style="1" customWidth="1"/>
    <col min="7" max="7" width="11.83203125" style="1" customWidth="1"/>
    <col min="9" max="9" width="11.83203125" customWidth="1"/>
    <col min="10" max="10" width="12.6640625" style="1" customWidth="1"/>
  </cols>
  <sheetData>
    <row r="1" spans="1:10" ht="63" customHeight="1">
      <c r="A1" s="163"/>
      <c r="B1" s="6" t="s">
        <v>50</v>
      </c>
      <c r="C1" s="163"/>
      <c r="D1" s="163"/>
      <c r="E1" s="163"/>
      <c r="F1" s="163"/>
      <c r="G1" s="163"/>
      <c r="J1" s="163"/>
    </row>
    <row r="2" spans="1:10" ht="34" customHeight="1">
      <c r="A2" s="164" t="s">
        <v>0</v>
      </c>
      <c r="B2" s="164" t="s">
        <v>1</v>
      </c>
      <c r="C2" s="164" t="s">
        <v>2</v>
      </c>
      <c r="D2" s="183" t="s">
        <v>235</v>
      </c>
      <c r="E2" s="184" t="s">
        <v>236</v>
      </c>
      <c r="G2" s="63" t="s">
        <v>230</v>
      </c>
      <c r="H2" s="172" t="s">
        <v>231</v>
      </c>
      <c r="I2" s="173" t="s">
        <v>232</v>
      </c>
      <c r="J2" s="164"/>
    </row>
    <row r="3" spans="1:10" ht="20" customHeight="1">
      <c r="A3" s="28">
        <v>0</v>
      </c>
      <c r="B3" s="29" t="s">
        <v>221</v>
      </c>
      <c r="C3" s="30" t="s">
        <v>28</v>
      </c>
      <c r="D3" s="31" t="s">
        <v>39</v>
      </c>
      <c r="E3" s="31" t="s">
        <v>39</v>
      </c>
      <c r="G3" s="174">
        <v>4</v>
      </c>
      <c r="H3" s="175">
        <v>1</v>
      </c>
      <c r="I3" s="176">
        <v>1</v>
      </c>
    </row>
    <row r="4" spans="1:10" ht="20" customHeight="1">
      <c r="A4" s="28">
        <v>1</v>
      </c>
      <c r="B4" s="29" t="s">
        <v>20</v>
      </c>
      <c r="C4" s="30" t="s">
        <v>28</v>
      </c>
      <c r="D4" s="31" t="s">
        <v>39</v>
      </c>
      <c r="E4" s="31" t="s">
        <v>39</v>
      </c>
      <c r="F4" s="163"/>
      <c r="G4" s="177">
        <v>15</v>
      </c>
      <c r="H4" s="175">
        <v>1</v>
      </c>
      <c r="I4" s="176">
        <v>1</v>
      </c>
      <c r="J4" s="163"/>
    </row>
    <row r="5" spans="1:10">
      <c r="A5" s="28">
        <v>2</v>
      </c>
      <c r="B5" s="29" t="s">
        <v>59</v>
      </c>
      <c r="C5" s="30" t="s">
        <v>12</v>
      </c>
      <c r="D5" s="30" t="s">
        <v>171</v>
      </c>
      <c r="E5" s="30" t="s">
        <v>171</v>
      </c>
      <c r="G5" s="174">
        <v>21</v>
      </c>
      <c r="H5" s="175">
        <v>2</v>
      </c>
      <c r="I5" s="176">
        <v>0</v>
      </c>
    </row>
    <row r="6" spans="1:10">
      <c r="A6" s="30">
        <v>3</v>
      </c>
      <c r="B6" s="29" t="s">
        <v>246</v>
      </c>
      <c r="C6" s="30" t="s">
        <v>12</v>
      </c>
      <c r="D6" s="30" t="s">
        <v>171</v>
      </c>
      <c r="E6" s="30" t="s">
        <v>171</v>
      </c>
      <c r="G6" s="174">
        <v>25</v>
      </c>
      <c r="H6" s="175">
        <v>1</v>
      </c>
      <c r="I6" s="176">
        <v>1</v>
      </c>
    </row>
    <row r="7" spans="1:10">
      <c r="A7" s="30">
        <v>4</v>
      </c>
      <c r="B7" s="29" t="s">
        <v>200</v>
      </c>
      <c r="C7" s="30" t="s">
        <v>30</v>
      </c>
      <c r="D7" s="30" t="s">
        <v>171</v>
      </c>
      <c r="E7" s="30" t="s">
        <v>171</v>
      </c>
      <c r="G7" s="174">
        <v>26</v>
      </c>
      <c r="H7" s="175">
        <v>1</v>
      </c>
      <c r="I7" s="176">
        <v>0</v>
      </c>
    </row>
    <row r="8" spans="1:10">
      <c r="A8" s="28">
        <v>5</v>
      </c>
      <c r="B8" s="29" t="s">
        <v>60</v>
      </c>
      <c r="C8" s="30" t="s">
        <v>30</v>
      </c>
      <c r="D8" s="52" t="s">
        <v>171</v>
      </c>
      <c r="E8" s="30" t="s">
        <v>171</v>
      </c>
      <c r="G8" s="174">
        <v>27</v>
      </c>
      <c r="H8" s="175">
        <v>0</v>
      </c>
      <c r="I8" s="176">
        <v>1</v>
      </c>
    </row>
    <row r="9" spans="1:10">
      <c r="A9" s="28">
        <v>6</v>
      </c>
      <c r="B9" s="29" t="s">
        <v>61</v>
      </c>
      <c r="C9" s="30" t="s">
        <v>29</v>
      </c>
      <c r="D9" s="30" t="s">
        <v>171</v>
      </c>
      <c r="E9" s="30" t="s">
        <v>171</v>
      </c>
      <c r="G9" s="174">
        <v>28</v>
      </c>
      <c r="H9" s="175">
        <v>1</v>
      </c>
      <c r="I9" s="176">
        <v>1</v>
      </c>
    </row>
    <row r="10" spans="1:10">
      <c r="A10" s="28">
        <v>7</v>
      </c>
      <c r="B10" s="29" t="s">
        <v>95</v>
      </c>
      <c r="C10" s="30" t="s">
        <v>29</v>
      </c>
      <c r="D10" s="30" t="s">
        <v>171</v>
      </c>
      <c r="E10" s="30" t="s">
        <v>171</v>
      </c>
      <c r="G10" s="174">
        <v>29</v>
      </c>
      <c r="H10" s="175">
        <v>0</v>
      </c>
      <c r="I10" s="176">
        <v>1</v>
      </c>
    </row>
    <row r="11" spans="1:10">
      <c r="A11" s="28">
        <v>8</v>
      </c>
      <c r="B11" s="29" t="s">
        <v>177</v>
      </c>
      <c r="C11" s="30" t="s">
        <v>29</v>
      </c>
      <c r="D11" s="52" t="s">
        <v>171</v>
      </c>
      <c r="E11" s="30" t="s">
        <v>171</v>
      </c>
      <c r="G11" s="174">
        <v>30</v>
      </c>
      <c r="H11" s="175">
        <v>2</v>
      </c>
      <c r="I11" s="176">
        <v>2</v>
      </c>
    </row>
    <row r="12" spans="1:10">
      <c r="A12" s="28">
        <v>9</v>
      </c>
      <c r="B12" s="29" t="s">
        <v>97</v>
      </c>
      <c r="C12" s="30" t="s">
        <v>30</v>
      </c>
      <c r="D12" s="52" t="s">
        <v>171</v>
      </c>
      <c r="E12" s="30" t="s">
        <v>171</v>
      </c>
      <c r="G12" s="174">
        <v>31</v>
      </c>
      <c r="H12" s="175">
        <v>2</v>
      </c>
      <c r="I12" s="176">
        <v>2</v>
      </c>
    </row>
    <row r="13" spans="1:10">
      <c r="A13" s="30">
        <v>10</v>
      </c>
      <c r="B13" s="29" t="s">
        <v>92</v>
      </c>
      <c r="C13" s="30" t="s">
        <v>29</v>
      </c>
      <c r="D13" s="30" t="s">
        <v>171</v>
      </c>
      <c r="E13" s="30" t="s">
        <v>171</v>
      </c>
      <c r="G13" s="174">
        <v>32</v>
      </c>
      <c r="H13" s="175">
        <v>0</v>
      </c>
      <c r="I13" s="176">
        <v>1</v>
      </c>
    </row>
    <row r="14" spans="1:10">
      <c r="A14" s="28">
        <v>11</v>
      </c>
      <c r="B14" s="29" t="s">
        <v>62</v>
      </c>
      <c r="C14" s="30" t="s">
        <v>30</v>
      </c>
      <c r="D14" s="30" t="s">
        <v>171</v>
      </c>
      <c r="E14" s="30" t="s">
        <v>171</v>
      </c>
      <c r="G14" s="174">
        <v>33</v>
      </c>
      <c r="H14" s="175">
        <v>2</v>
      </c>
      <c r="I14" s="176">
        <v>2</v>
      </c>
    </row>
    <row r="15" spans="1:10">
      <c r="A15" s="28">
        <v>12</v>
      </c>
      <c r="B15" s="29" t="s">
        <v>63</v>
      </c>
      <c r="C15" s="30" t="s">
        <v>41</v>
      </c>
      <c r="D15" s="52" t="s">
        <v>171</v>
      </c>
      <c r="E15" s="30" t="s">
        <v>171</v>
      </c>
      <c r="F15" s="163"/>
      <c r="G15" s="174">
        <v>34</v>
      </c>
      <c r="H15" s="175">
        <v>2</v>
      </c>
      <c r="I15" s="176">
        <v>2</v>
      </c>
    </row>
    <row r="16" spans="1:10">
      <c r="A16" s="28">
        <v>13</v>
      </c>
      <c r="B16" s="29" t="s">
        <v>244</v>
      </c>
      <c r="C16" s="30" t="s">
        <v>29</v>
      </c>
      <c r="D16" s="30" t="s">
        <v>171</v>
      </c>
      <c r="E16" s="30" t="s">
        <v>171</v>
      </c>
      <c r="G16" s="174">
        <v>35</v>
      </c>
      <c r="H16" s="175">
        <v>2</v>
      </c>
      <c r="I16" s="176">
        <v>1</v>
      </c>
    </row>
    <row r="17" spans="1:10">
      <c r="A17" s="28">
        <v>14</v>
      </c>
      <c r="B17" s="29" t="s">
        <v>237</v>
      </c>
      <c r="C17" s="30" t="s">
        <v>30</v>
      </c>
      <c r="D17" s="30" t="s">
        <v>171</v>
      </c>
      <c r="E17" s="30" t="s">
        <v>171</v>
      </c>
      <c r="G17" s="174">
        <v>36</v>
      </c>
      <c r="H17" s="175">
        <v>1</v>
      </c>
      <c r="I17" s="176">
        <v>0</v>
      </c>
    </row>
    <row r="18" spans="1:10">
      <c r="A18" s="28">
        <v>15</v>
      </c>
      <c r="B18" s="29" t="s">
        <v>239</v>
      </c>
      <c r="C18" s="30"/>
      <c r="D18" s="30"/>
      <c r="E18" s="30"/>
      <c r="F18" s="163"/>
      <c r="G18" s="174">
        <v>40</v>
      </c>
      <c r="H18" s="175">
        <v>1</v>
      </c>
      <c r="I18" s="176">
        <v>2</v>
      </c>
      <c r="J18" s="163"/>
    </row>
    <row r="19" spans="1:10">
      <c r="A19" s="28">
        <v>16</v>
      </c>
      <c r="B19" s="29" t="s">
        <v>98</v>
      </c>
      <c r="C19" s="30" t="s">
        <v>12</v>
      </c>
      <c r="D19" s="30" t="s">
        <v>171</v>
      </c>
      <c r="E19" s="30" t="s">
        <v>171</v>
      </c>
      <c r="G19" s="174">
        <v>42</v>
      </c>
      <c r="H19" s="178">
        <v>0</v>
      </c>
      <c r="I19" s="179">
        <v>1</v>
      </c>
    </row>
    <row r="20" spans="1:10">
      <c r="A20" s="28">
        <v>17</v>
      </c>
      <c r="B20" s="29" t="s">
        <v>224</v>
      </c>
      <c r="C20" s="30" t="s">
        <v>30</v>
      </c>
      <c r="D20" s="30" t="s">
        <v>171</v>
      </c>
      <c r="E20" s="30" t="s">
        <v>171</v>
      </c>
      <c r="G20" s="174">
        <v>45</v>
      </c>
      <c r="H20" s="178">
        <v>0</v>
      </c>
      <c r="I20" s="179">
        <v>1</v>
      </c>
    </row>
    <row r="21" spans="1:10">
      <c r="A21" s="28">
        <v>18</v>
      </c>
      <c r="B21" s="29" t="s">
        <v>209</v>
      </c>
      <c r="C21" s="30" t="s">
        <v>29</v>
      </c>
      <c r="D21" s="30" t="s">
        <v>171</v>
      </c>
      <c r="E21" s="30" t="s">
        <v>171</v>
      </c>
      <c r="G21" s="174">
        <v>50</v>
      </c>
      <c r="H21" s="178">
        <v>2</v>
      </c>
      <c r="I21" s="179">
        <v>2</v>
      </c>
    </row>
    <row r="22" spans="1:10">
      <c r="A22" s="28">
        <v>19</v>
      </c>
      <c r="B22" s="29" t="s">
        <v>65</v>
      </c>
      <c r="C22" s="30" t="s">
        <v>12</v>
      </c>
      <c r="D22" s="30" t="s">
        <v>171</v>
      </c>
      <c r="E22" s="30" t="s">
        <v>171</v>
      </c>
      <c r="G22" s="174">
        <v>51</v>
      </c>
      <c r="H22" s="178">
        <v>0</v>
      </c>
      <c r="I22" s="179">
        <v>1</v>
      </c>
    </row>
    <row r="23" spans="1:10">
      <c r="A23" s="28">
        <v>20</v>
      </c>
      <c r="B23" s="29" t="s">
        <v>102</v>
      </c>
      <c r="C23" s="30" t="s">
        <v>12</v>
      </c>
      <c r="D23" s="30" t="s">
        <v>171</v>
      </c>
      <c r="E23" s="30" t="s">
        <v>171</v>
      </c>
      <c r="G23" s="180" t="s">
        <v>233</v>
      </c>
      <c r="H23" s="181">
        <v>1</v>
      </c>
      <c r="I23" s="182">
        <v>1</v>
      </c>
    </row>
    <row r="24" spans="1:10">
      <c r="A24" s="28">
        <v>21</v>
      </c>
      <c r="B24" s="29" t="s">
        <v>225</v>
      </c>
      <c r="C24" s="30" t="s">
        <v>30</v>
      </c>
      <c r="D24" s="30" t="s">
        <v>171</v>
      </c>
      <c r="E24" s="30" t="s">
        <v>171</v>
      </c>
      <c r="F24" s="51"/>
    </row>
    <row r="25" spans="1:10">
      <c r="A25" s="28">
        <v>22</v>
      </c>
      <c r="B25" s="29" t="s">
        <v>215</v>
      </c>
      <c r="C25" s="30" t="s">
        <v>12</v>
      </c>
      <c r="D25" s="30" t="s">
        <v>171</v>
      </c>
      <c r="E25" s="30" t="s">
        <v>171</v>
      </c>
      <c r="G25" s="186" t="s">
        <v>247</v>
      </c>
    </row>
    <row r="26" spans="1:10">
      <c r="A26" s="32">
        <v>23</v>
      </c>
      <c r="B26" s="33" t="s">
        <v>202</v>
      </c>
      <c r="C26" s="34" t="s">
        <v>12</v>
      </c>
      <c r="D26" s="30" t="s">
        <v>171</v>
      </c>
      <c r="E26" s="30" t="s">
        <v>171</v>
      </c>
      <c r="G26" s="187">
        <v>38</v>
      </c>
    </row>
    <row r="27" spans="1:10">
      <c r="A27" s="28">
        <v>24</v>
      </c>
      <c r="B27" s="29" t="s">
        <v>226</v>
      </c>
      <c r="C27" s="30" t="s">
        <v>12</v>
      </c>
      <c r="D27" s="30" t="s">
        <v>171</v>
      </c>
      <c r="E27" s="30" t="s">
        <v>171</v>
      </c>
      <c r="G27" s="187">
        <v>39</v>
      </c>
    </row>
    <row r="28" spans="1:10">
      <c r="A28" s="28">
        <v>25</v>
      </c>
      <c r="B28" s="29" t="s">
        <v>239</v>
      </c>
      <c r="C28" s="30"/>
      <c r="D28" s="30"/>
      <c r="E28" s="30"/>
      <c r="F28" s="163"/>
      <c r="G28" s="187">
        <v>41</v>
      </c>
      <c r="J28" s="163"/>
    </row>
    <row r="29" spans="1:10">
      <c r="A29" s="30">
        <v>26</v>
      </c>
      <c r="B29" s="29" t="s">
        <v>239</v>
      </c>
      <c r="C29" s="30"/>
      <c r="D29" s="30"/>
      <c r="E29" s="30"/>
      <c r="G29" s="187">
        <v>46</v>
      </c>
    </row>
    <row r="30" spans="1:10">
      <c r="A30" s="28">
        <v>27</v>
      </c>
      <c r="B30" s="29" t="s">
        <v>210</v>
      </c>
      <c r="C30" s="30" t="s">
        <v>30</v>
      </c>
      <c r="D30" s="30" t="s">
        <v>171</v>
      </c>
      <c r="E30" s="30" t="s">
        <v>171</v>
      </c>
      <c r="G30" s="187"/>
    </row>
    <row r="31" spans="1:10">
      <c r="A31" s="28">
        <v>28</v>
      </c>
      <c r="B31" s="29" t="s">
        <v>251</v>
      </c>
      <c r="C31" s="30" t="s">
        <v>12</v>
      </c>
      <c r="D31" s="30" t="s">
        <v>171</v>
      </c>
      <c r="E31" s="30" t="s">
        <v>171</v>
      </c>
      <c r="F31" s="168"/>
      <c r="G31" s="187">
        <v>47</v>
      </c>
      <c r="J31" s="168"/>
    </row>
    <row r="32" spans="1:10">
      <c r="A32" s="28">
        <v>29</v>
      </c>
      <c r="B32" s="29" t="s">
        <v>99</v>
      </c>
      <c r="C32" s="30" t="s">
        <v>29</v>
      </c>
      <c r="D32" s="30" t="s">
        <v>171</v>
      </c>
      <c r="E32" s="30" t="s">
        <v>171</v>
      </c>
      <c r="G32" s="187">
        <v>48</v>
      </c>
    </row>
    <row r="33" spans="1:10">
      <c r="A33" s="28">
        <v>30</v>
      </c>
      <c r="B33" s="29" t="s">
        <v>183</v>
      </c>
      <c r="C33" s="30"/>
      <c r="D33" s="30"/>
      <c r="E33" s="30"/>
      <c r="F33" s="163"/>
      <c r="G33" s="187">
        <v>49</v>
      </c>
      <c r="J33" s="163"/>
    </row>
    <row r="34" spans="1:10">
      <c r="A34" s="28">
        <v>31</v>
      </c>
      <c r="B34" s="29" t="s">
        <v>239</v>
      </c>
      <c r="C34" s="30"/>
      <c r="D34" s="30"/>
      <c r="E34" s="30"/>
      <c r="F34" s="163"/>
      <c r="G34" s="187">
        <v>52</v>
      </c>
      <c r="J34" s="163"/>
    </row>
    <row r="35" spans="1:10">
      <c r="A35" s="28">
        <v>32</v>
      </c>
      <c r="B35" s="29" t="s">
        <v>68</v>
      </c>
      <c r="C35" s="30" t="s">
        <v>12</v>
      </c>
      <c r="D35" s="30" t="s">
        <v>171</v>
      </c>
      <c r="E35" s="30" t="s">
        <v>171</v>
      </c>
      <c r="G35" s="187">
        <v>63</v>
      </c>
    </row>
    <row r="36" spans="1:10">
      <c r="A36" s="28">
        <v>33</v>
      </c>
      <c r="B36" s="29" t="s">
        <v>239</v>
      </c>
      <c r="C36" s="30"/>
      <c r="D36" s="30"/>
      <c r="E36" s="30"/>
      <c r="F36" s="163"/>
      <c r="G36" s="187">
        <v>64</v>
      </c>
      <c r="J36" s="163"/>
    </row>
    <row r="37" spans="1:10">
      <c r="A37" s="28">
        <v>34</v>
      </c>
      <c r="B37" s="29" t="s">
        <v>245</v>
      </c>
      <c r="C37" s="31" t="s">
        <v>39</v>
      </c>
      <c r="D37" s="30" t="s">
        <v>171</v>
      </c>
      <c r="E37" s="30" t="s">
        <v>171</v>
      </c>
      <c r="F37" s="163"/>
      <c r="G37" s="187">
        <v>65</v>
      </c>
      <c r="J37" s="163"/>
    </row>
    <row r="38" spans="1:10">
      <c r="A38" s="28">
        <v>35</v>
      </c>
      <c r="B38" s="29" t="s">
        <v>96</v>
      </c>
      <c r="C38" s="30" t="s">
        <v>14</v>
      </c>
      <c r="D38" s="31" t="s">
        <v>39</v>
      </c>
      <c r="E38" s="31" t="s">
        <v>39</v>
      </c>
      <c r="F38" s="163"/>
      <c r="G38" s="187">
        <v>66</v>
      </c>
    </row>
    <row r="39" spans="1:10" ht="17" thickBot="1">
      <c r="A39" s="28">
        <v>36</v>
      </c>
      <c r="B39" s="29" t="s">
        <v>239</v>
      </c>
      <c r="C39" s="30"/>
      <c r="D39" s="31"/>
      <c r="E39" s="31"/>
      <c r="F39" s="163"/>
      <c r="G39" s="187">
        <v>67</v>
      </c>
      <c r="J39" s="163"/>
    </row>
    <row r="40" spans="1:10" ht="17" thickBot="1">
      <c r="A40" s="28">
        <v>37</v>
      </c>
      <c r="B40" s="29" t="s">
        <v>216</v>
      </c>
      <c r="C40" s="30" t="s">
        <v>30</v>
      </c>
      <c r="D40" s="30" t="s">
        <v>217</v>
      </c>
      <c r="E40" s="31" t="s">
        <v>217</v>
      </c>
      <c r="F40" s="170"/>
      <c r="G40" s="187" t="s">
        <v>248</v>
      </c>
    </row>
    <row r="41" spans="1:10">
      <c r="A41" s="28">
        <v>38</v>
      </c>
      <c r="B41" s="29" t="s">
        <v>240</v>
      </c>
      <c r="C41" s="30"/>
      <c r="D41" s="30"/>
      <c r="E41" s="31"/>
      <c r="F41" s="171"/>
      <c r="G41" s="187" t="s">
        <v>249</v>
      </c>
      <c r="J41" s="163"/>
    </row>
    <row r="42" spans="1:10">
      <c r="A42" s="28">
        <v>39</v>
      </c>
      <c r="B42" s="29" t="s">
        <v>240</v>
      </c>
      <c r="C42" s="30"/>
      <c r="D42" s="30"/>
      <c r="E42" s="31"/>
      <c r="F42" s="171"/>
      <c r="G42" s="163"/>
      <c r="J42" s="163"/>
    </row>
    <row r="43" spans="1:10">
      <c r="A43" s="28">
        <v>40</v>
      </c>
      <c r="B43" s="29" t="s">
        <v>250</v>
      </c>
      <c r="C43" s="30" t="s">
        <v>12</v>
      </c>
      <c r="D43" s="30" t="s">
        <v>171</v>
      </c>
      <c r="E43" s="31" t="s">
        <v>171</v>
      </c>
      <c r="F43" s="171"/>
      <c r="G43" s="163"/>
      <c r="J43" s="163"/>
    </row>
    <row r="44" spans="1:10">
      <c r="A44" s="28">
        <v>41</v>
      </c>
      <c r="B44" s="29" t="s">
        <v>240</v>
      </c>
      <c r="C44" s="30"/>
      <c r="D44" s="30"/>
      <c r="E44" s="31"/>
      <c r="F44" s="171"/>
      <c r="G44" s="163"/>
      <c r="J44" s="163"/>
    </row>
    <row r="45" spans="1:10">
      <c r="A45" s="28">
        <v>42</v>
      </c>
      <c r="B45" s="29" t="s">
        <v>239</v>
      </c>
      <c r="C45" s="30"/>
      <c r="D45" s="30"/>
      <c r="E45" s="31"/>
      <c r="F45" s="171"/>
      <c r="G45" s="163"/>
      <c r="J45" s="163"/>
    </row>
    <row r="46" spans="1:10">
      <c r="A46" s="28">
        <v>43</v>
      </c>
      <c r="B46" s="29" t="s">
        <v>227</v>
      </c>
      <c r="C46" s="30" t="s">
        <v>12</v>
      </c>
      <c r="D46" s="30" t="s">
        <v>171</v>
      </c>
      <c r="E46" s="31" t="s">
        <v>171</v>
      </c>
      <c r="F46" s="171"/>
      <c r="G46" s="163"/>
      <c r="J46" s="163"/>
    </row>
    <row r="47" spans="1:10">
      <c r="A47" s="28">
        <v>44</v>
      </c>
      <c r="B47" s="29" t="s">
        <v>234</v>
      </c>
      <c r="C47" s="30" t="s">
        <v>30</v>
      </c>
      <c r="D47" s="30" t="s">
        <v>217</v>
      </c>
      <c r="E47" s="31" t="s">
        <v>217</v>
      </c>
      <c r="F47" s="171"/>
      <c r="G47" s="163"/>
      <c r="J47" s="163"/>
    </row>
    <row r="48" spans="1:10">
      <c r="A48" s="28">
        <v>45</v>
      </c>
      <c r="B48" s="29" t="s">
        <v>239</v>
      </c>
      <c r="C48" s="30"/>
      <c r="D48" s="30"/>
      <c r="E48" s="31"/>
      <c r="F48" s="171"/>
      <c r="G48" s="163"/>
      <c r="J48" s="163"/>
    </row>
    <row r="49" spans="1:10">
      <c r="A49" s="28">
        <v>46</v>
      </c>
      <c r="B49" s="29" t="s">
        <v>240</v>
      </c>
      <c r="C49" s="30"/>
      <c r="D49" s="30"/>
      <c r="E49" s="31"/>
      <c r="F49" s="171"/>
      <c r="G49" s="163"/>
      <c r="J49" s="163"/>
    </row>
    <row r="50" spans="1:10">
      <c r="A50" s="28">
        <v>47</v>
      </c>
      <c r="B50" s="29" t="s">
        <v>240</v>
      </c>
      <c r="C50" s="30"/>
      <c r="D50" s="30"/>
      <c r="E50" s="31"/>
      <c r="F50" s="171"/>
      <c r="G50" s="163"/>
      <c r="J50" s="163"/>
    </row>
    <row r="51" spans="1:10">
      <c r="A51" s="28">
        <v>48</v>
      </c>
      <c r="B51" s="29" t="s">
        <v>240</v>
      </c>
      <c r="C51" s="30"/>
      <c r="D51" s="30"/>
      <c r="E51" s="31"/>
      <c r="F51" s="171"/>
      <c r="G51" s="163"/>
      <c r="J51" s="163"/>
    </row>
    <row r="52" spans="1:10">
      <c r="A52" s="28">
        <v>49</v>
      </c>
      <c r="B52" s="29" t="s">
        <v>240</v>
      </c>
      <c r="C52" s="30"/>
      <c r="D52" s="30"/>
      <c r="E52" s="31"/>
      <c r="F52" s="171"/>
      <c r="G52" s="163"/>
      <c r="J52" s="163"/>
    </row>
    <row r="53" spans="1:10">
      <c r="A53" s="28">
        <v>50</v>
      </c>
      <c r="B53" s="29" t="s">
        <v>239</v>
      </c>
      <c r="C53" s="30"/>
      <c r="D53" s="30"/>
      <c r="E53" s="31"/>
      <c r="F53" s="171"/>
      <c r="G53" s="163"/>
      <c r="J53" s="163"/>
    </row>
    <row r="54" spans="1:10">
      <c r="A54" s="28">
        <v>51</v>
      </c>
      <c r="B54" s="29" t="s">
        <v>207</v>
      </c>
      <c r="C54" s="30" t="s">
        <v>30</v>
      </c>
      <c r="D54" s="30" t="s">
        <v>217</v>
      </c>
      <c r="E54" s="31" t="s">
        <v>217</v>
      </c>
      <c r="F54" s="171"/>
      <c r="G54" s="163"/>
      <c r="J54" s="163"/>
    </row>
    <row r="55" spans="1:10">
      <c r="A55" s="28">
        <v>52</v>
      </c>
      <c r="B55" s="29" t="s">
        <v>242</v>
      </c>
      <c r="C55" s="30"/>
      <c r="D55" s="30"/>
      <c r="E55" s="31"/>
      <c r="F55" s="171"/>
      <c r="J55" s="163"/>
    </row>
    <row r="56" spans="1:10">
      <c r="A56" s="28">
        <v>53</v>
      </c>
      <c r="B56" s="29" t="s">
        <v>243</v>
      </c>
      <c r="C56" s="30" t="s">
        <v>12</v>
      </c>
      <c r="D56" s="30" t="s">
        <v>171</v>
      </c>
      <c r="E56" s="31" t="s">
        <v>171</v>
      </c>
      <c r="F56" s="171"/>
      <c r="J56" s="163"/>
    </row>
    <row r="57" spans="1:10">
      <c r="A57" s="28">
        <v>54</v>
      </c>
      <c r="B57" s="29" t="s">
        <v>100</v>
      </c>
      <c r="C57" s="30" t="s">
        <v>12</v>
      </c>
      <c r="D57" s="52" t="s">
        <v>171</v>
      </c>
      <c r="E57" s="30" t="s">
        <v>171</v>
      </c>
      <c r="F57" s="171"/>
      <c r="G57" s="163"/>
      <c r="J57" s="163"/>
    </row>
    <row r="58" spans="1:10">
      <c r="A58" s="28">
        <v>55</v>
      </c>
      <c r="B58" s="29" t="s">
        <v>101</v>
      </c>
      <c r="C58" s="30" t="s">
        <v>12</v>
      </c>
      <c r="D58" s="30" t="s">
        <v>171</v>
      </c>
      <c r="E58" s="30" t="s">
        <v>171</v>
      </c>
      <c r="G58" s="163"/>
    </row>
    <row r="59" spans="1:10">
      <c r="A59" s="28">
        <v>59</v>
      </c>
      <c r="B59" s="29" t="s">
        <v>228</v>
      </c>
      <c r="C59" s="30" t="s">
        <v>13</v>
      </c>
      <c r="D59" s="31" t="s">
        <v>39</v>
      </c>
      <c r="E59" s="30"/>
      <c r="G59" s="163"/>
    </row>
    <row r="60" spans="1:10">
      <c r="A60" s="28">
        <v>60</v>
      </c>
      <c r="B60" s="29" t="s">
        <v>73</v>
      </c>
      <c r="C60" s="30" t="s">
        <v>12</v>
      </c>
      <c r="D60" s="30" t="s">
        <v>171</v>
      </c>
      <c r="E60" s="30"/>
      <c r="F60" s="163"/>
      <c r="G60" s="163"/>
      <c r="J60" s="163"/>
    </row>
    <row r="61" spans="1:10">
      <c r="A61" s="28">
        <v>62</v>
      </c>
      <c r="B61" s="29" t="s">
        <v>58</v>
      </c>
      <c r="C61" s="30" t="s">
        <v>13</v>
      </c>
      <c r="D61" s="31" t="s">
        <v>39</v>
      </c>
      <c r="E61" s="31" t="s">
        <v>39</v>
      </c>
      <c r="F61" s="163"/>
      <c r="G61" s="163"/>
      <c r="J61" s="163"/>
    </row>
    <row r="62" spans="1:10">
      <c r="A62" s="185" t="s">
        <v>241</v>
      </c>
      <c r="B62" s="29" t="s">
        <v>242</v>
      </c>
      <c r="C62" s="30"/>
      <c r="D62" s="31"/>
      <c r="E62" s="31"/>
      <c r="F62" s="163"/>
      <c r="G62" s="163"/>
      <c r="J62" s="163"/>
    </row>
    <row r="63" spans="1:10">
      <c r="A63" s="28">
        <v>68</v>
      </c>
      <c r="B63" s="29" t="s">
        <v>229</v>
      </c>
      <c r="C63" s="30" t="s">
        <v>30</v>
      </c>
      <c r="D63" s="30" t="s">
        <v>171</v>
      </c>
      <c r="E63" s="30" t="s">
        <v>171</v>
      </c>
      <c r="F63" s="163"/>
      <c r="G63" s="163"/>
      <c r="J63" s="163"/>
    </row>
    <row r="64" spans="1:10">
      <c r="A64" s="28">
        <v>69</v>
      </c>
      <c r="B64" s="29" t="s">
        <v>190</v>
      </c>
      <c r="C64" s="30" t="s">
        <v>30</v>
      </c>
      <c r="D64" s="30" t="s">
        <v>171</v>
      </c>
      <c r="E64" s="30" t="s">
        <v>171</v>
      </c>
      <c r="F64" s="163"/>
      <c r="J64" s="163"/>
    </row>
    <row r="65" spans="1:10">
      <c r="A65" s="28">
        <v>77</v>
      </c>
      <c r="B65" s="29" t="s">
        <v>238</v>
      </c>
      <c r="C65" s="31" t="s">
        <v>39</v>
      </c>
      <c r="D65" s="30" t="s">
        <v>171</v>
      </c>
      <c r="E65" s="30" t="s">
        <v>171</v>
      </c>
      <c r="F65" s="163"/>
      <c r="J65" s="163"/>
    </row>
    <row r="66" spans="1:10">
      <c r="A66" s="28"/>
      <c r="B66" s="29"/>
      <c r="C66" s="30"/>
      <c r="D66" s="30"/>
      <c r="E66" s="31"/>
      <c r="F66" s="163"/>
      <c r="J66" s="163"/>
    </row>
    <row r="67" spans="1:10">
      <c r="A67" s="2"/>
      <c r="B67" s="3"/>
      <c r="C67" s="163"/>
      <c r="D67" s="163"/>
      <c r="E67" s="163"/>
    </row>
    <row r="68" spans="1:10">
      <c r="A68" s="163"/>
      <c r="C68" s="5"/>
      <c r="D68" s="163"/>
      <c r="E68" s="163"/>
    </row>
    <row r="69" spans="1:10">
      <c r="A69" s="163"/>
      <c r="C69" s="163"/>
      <c r="D69" s="163"/>
      <c r="E69" s="163"/>
    </row>
    <row r="70" spans="1:10">
      <c r="A70" s="164"/>
      <c r="B70" s="164"/>
      <c r="C70" s="164"/>
      <c r="D70" s="164"/>
      <c r="E70" s="164"/>
    </row>
    <row r="71" spans="1:10">
      <c r="A71" s="164"/>
      <c r="B71" s="164"/>
      <c r="C71" s="164"/>
      <c r="D71" s="164"/>
      <c r="E71" s="164"/>
    </row>
    <row r="72" spans="1:10">
      <c r="A72" s="163"/>
      <c r="F72" s="169"/>
    </row>
  </sheetData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3517A-DECF-6E4E-BE01-30FF607CDE39}">
  <dimension ref="A2:L19"/>
  <sheetViews>
    <sheetView workbookViewId="0">
      <selection activeCell="F5" sqref="F5:F7"/>
    </sheetView>
  </sheetViews>
  <sheetFormatPr baseColWidth="10" defaultRowHeight="16"/>
  <cols>
    <col min="1" max="1" width="16.6640625" customWidth="1"/>
    <col min="5" max="5" width="9.5" customWidth="1"/>
    <col min="6" max="6" width="30.1640625" customWidth="1"/>
    <col min="7" max="7" width="10.83203125" style="1"/>
    <col min="8" max="8" width="11.1640625" bestFit="1" customWidth="1"/>
    <col min="9" max="9" width="10.83203125" style="1" customWidth="1"/>
  </cols>
  <sheetData>
    <row r="2" spans="1:12">
      <c r="G2" s="1" t="s">
        <v>128</v>
      </c>
      <c r="I2" s="1" t="s">
        <v>127</v>
      </c>
    </row>
    <row r="3" spans="1:12">
      <c r="A3" s="29" t="s">
        <v>119</v>
      </c>
      <c r="B3" s="56" t="s">
        <v>106</v>
      </c>
      <c r="C3" s="56" t="s">
        <v>122</v>
      </c>
      <c r="D3" s="56" t="s">
        <v>121</v>
      </c>
      <c r="E3" s="56"/>
      <c r="F3" s="54"/>
      <c r="G3" s="67">
        <v>10</v>
      </c>
      <c r="H3" s="1">
        <f>G3*I3</f>
        <v>3490</v>
      </c>
      <c r="I3" s="14">
        <f>6980/20</f>
        <v>349</v>
      </c>
      <c r="L3">
        <f>H3</f>
        <v>3490</v>
      </c>
    </row>
    <row r="4" spans="1:12">
      <c r="A4" s="29" t="s">
        <v>118</v>
      </c>
      <c r="B4" s="57" t="s">
        <v>120</v>
      </c>
      <c r="C4" s="57" t="s">
        <v>123</v>
      </c>
      <c r="D4" s="57" t="s">
        <v>124</v>
      </c>
      <c r="E4" s="57"/>
      <c r="F4" s="54"/>
      <c r="G4" s="67">
        <v>0</v>
      </c>
      <c r="H4" s="1"/>
      <c r="I4" s="14"/>
    </row>
    <row r="5" spans="1:12">
      <c r="A5" s="29" t="s">
        <v>107</v>
      </c>
      <c r="B5" s="58" t="s">
        <v>108</v>
      </c>
      <c r="C5" s="58" t="s">
        <v>109</v>
      </c>
      <c r="D5" s="58" t="s">
        <v>110</v>
      </c>
      <c r="E5" s="58" t="s">
        <v>111</v>
      </c>
      <c r="F5" s="58" t="s">
        <v>148</v>
      </c>
      <c r="G5" s="68">
        <v>10</v>
      </c>
      <c r="H5" s="14">
        <f>G5*I5</f>
        <v>5500</v>
      </c>
      <c r="I5" s="14">
        <v>550</v>
      </c>
      <c r="L5" s="13">
        <f>H5</f>
        <v>5500</v>
      </c>
    </row>
    <row r="6" spans="1:12">
      <c r="A6" s="29" t="s">
        <v>112</v>
      </c>
      <c r="B6" s="35" t="s">
        <v>113</v>
      </c>
      <c r="C6" s="35" t="s">
        <v>114</v>
      </c>
      <c r="E6" s="61"/>
      <c r="F6" s="61" t="s">
        <v>149</v>
      </c>
      <c r="G6" s="69">
        <v>12</v>
      </c>
      <c r="H6" s="14">
        <f>I6*G6</f>
        <v>2957.1428571428569</v>
      </c>
      <c r="I6" s="14">
        <f>3450/14</f>
        <v>246.42857142857142</v>
      </c>
      <c r="J6" s="83" t="s">
        <v>138</v>
      </c>
      <c r="L6">
        <f>499*G6</f>
        <v>5988</v>
      </c>
    </row>
    <row r="7" spans="1:12">
      <c r="A7" s="29" t="s">
        <v>115</v>
      </c>
      <c r="B7" s="59" t="s">
        <v>116</v>
      </c>
      <c r="C7" s="188" t="s">
        <v>117</v>
      </c>
      <c r="D7" s="189"/>
      <c r="E7" s="1"/>
      <c r="F7" s="60" t="s">
        <v>141</v>
      </c>
      <c r="G7" s="70">
        <v>10</v>
      </c>
      <c r="H7" s="55">
        <v>6490</v>
      </c>
      <c r="I7" s="14">
        <f>6490/10</f>
        <v>649</v>
      </c>
      <c r="J7" s="13">
        <f>I6*G7</f>
        <v>2464.2857142857142</v>
      </c>
      <c r="L7">
        <f>499*G7</f>
        <v>4990</v>
      </c>
    </row>
    <row r="8" spans="1:12">
      <c r="A8" s="29" t="s">
        <v>132</v>
      </c>
      <c r="B8" s="59"/>
      <c r="C8" s="59"/>
      <c r="D8" s="1"/>
      <c r="E8" s="1"/>
      <c r="F8" s="60"/>
      <c r="G8" s="76"/>
      <c r="H8" s="82">
        <v>1000</v>
      </c>
      <c r="I8" s="14"/>
      <c r="L8">
        <f>SUM(L3:L7)</f>
        <v>19968</v>
      </c>
    </row>
    <row r="9" spans="1:12">
      <c r="F9" s="63" t="s">
        <v>126</v>
      </c>
      <c r="G9" s="71"/>
      <c r="H9" s="62">
        <f>SUM(H3:H7)</f>
        <v>18437.142857142855</v>
      </c>
      <c r="J9" s="13"/>
    </row>
    <row r="10" spans="1:12">
      <c r="B10" t="s">
        <v>130</v>
      </c>
      <c r="F10" s="64" t="s">
        <v>125</v>
      </c>
      <c r="G10" s="65">
        <v>5000</v>
      </c>
      <c r="J10" s="84"/>
      <c r="K10" s="84"/>
    </row>
    <row r="11" spans="1:12">
      <c r="B11" s="75" t="s">
        <v>131</v>
      </c>
      <c r="F11" s="64" t="s">
        <v>139</v>
      </c>
      <c r="G11" s="65">
        <v>7300</v>
      </c>
    </row>
    <row r="12" spans="1:12">
      <c r="F12" s="64" t="s">
        <v>140</v>
      </c>
      <c r="G12" s="65">
        <v>8000</v>
      </c>
      <c r="J12" s="190"/>
      <c r="K12" s="189"/>
      <c r="L12" s="189"/>
    </row>
    <row r="13" spans="1:12">
      <c r="F13" s="66"/>
      <c r="G13" s="72"/>
    </row>
    <row r="14" spans="1:12">
      <c r="B14" s="63" t="s">
        <v>133</v>
      </c>
      <c r="C14" s="77" t="s">
        <v>134</v>
      </c>
      <c r="F14" s="66"/>
      <c r="G14" s="72"/>
      <c r="J14" s="13"/>
    </row>
    <row r="15" spans="1:12">
      <c r="B15" s="78"/>
      <c r="C15" s="79" t="s">
        <v>135</v>
      </c>
      <c r="F15" s="66"/>
      <c r="G15" s="72"/>
    </row>
    <row r="16" spans="1:12">
      <c r="B16" s="78"/>
      <c r="C16" s="79" t="s">
        <v>136</v>
      </c>
      <c r="F16" s="73" t="s">
        <v>129</v>
      </c>
      <c r="G16" s="74">
        <f>H9-G10-G11-G12-G13-G15-G14</f>
        <v>-1862.8571428571449</v>
      </c>
    </row>
    <row r="17" spans="2:3">
      <c r="B17" s="78"/>
      <c r="C17" s="79" t="s">
        <v>137</v>
      </c>
    </row>
    <row r="18" spans="2:3">
      <c r="B18" s="80"/>
      <c r="C18" s="81"/>
    </row>
    <row r="19" spans="2:3">
      <c r="B19" s="3"/>
      <c r="C19" s="3"/>
    </row>
  </sheetData>
  <mergeCells count="2">
    <mergeCell ref="C7:D7"/>
    <mergeCell ref="J12:L12"/>
  </mergeCells>
  <phoneticPr fontId="15" type="noConversion"/>
  <pageMargins left="0.7" right="0.7" top="0.75" bottom="0.75" header="0.3" footer="0.3"/>
  <pageSetup paperSize="9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6FDE1-6AC3-5142-8CD0-D140157B4D7D}">
  <dimension ref="B2:H40"/>
  <sheetViews>
    <sheetView topLeftCell="A35" zoomScale="110" zoomScaleNormal="110" workbookViewId="0">
      <selection activeCell="J17" sqref="J17"/>
    </sheetView>
  </sheetViews>
  <sheetFormatPr baseColWidth="10" defaultRowHeight="16"/>
  <cols>
    <col min="1" max="1" width="4.5" customWidth="1"/>
    <col min="2" max="2" width="9.5" style="1" customWidth="1"/>
    <col min="3" max="3" width="25" customWidth="1"/>
    <col min="4" max="4" width="10.83203125" style="1"/>
    <col min="5" max="5" width="12.83203125" style="1" customWidth="1"/>
    <col min="6" max="6" width="14.33203125" customWidth="1"/>
    <col min="8" max="8" width="12.6640625" style="1" customWidth="1"/>
  </cols>
  <sheetData>
    <row r="2" spans="2:8" ht="26">
      <c r="C2" s="191" t="s">
        <v>50</v>
      </c>
      <c r="D2" s="192"/>
      <c r="E2" s="192"/>
      <c r="F2" s="192"/>
      <c r="G2" s="192"/>
    </row>
    <row r="3" spans="2:8">
      <c r="B3" s="4" t="s">
        <v>0</v>
      </c>
      <c r="C3" s="4" t="s">
        <v>1</v>
      </c>
      <c r="D3" s="4" t="s">
        <v>2</v>
      </c>
      <c r="E3" s="4" t="s">
        <v>54</v>
      </c>
      <c r="F3" s="1"/>
      <c r="G3" s="4" t="s">
        <v>38</v>
      </c>
      <c r="H3" s="4"/>
    </row>
    <row r="4" spans="2:8">
      <c r="B4" s="7">
        <v>35</v>
      </c>
      <c r="C4" s="45" t="s">
        <v>3</v>
      </c>
      <c r="D4" s="9" t="s">
        <v>14</v>
      </c>
      <c r="E4" s="15">
        <v>300</v>
      </c>
      <c r="F4" s="1" t="s">
        <v>42</v>
      </c>
      <c r="G4" s="9">
        <v>1</v>
      </c>
      <c r="H4" s="11"/>
    </row>
    <row r="5" spans="2:8">
      <c r="B5" s="7">
        <v>62</v>
      </c>
      <c r="C5" s="8" t="s">
        <v>4</v>
      </c>
      <c r="D5" s="9" t="s">
        <v>13</v>
      </c>
      <c r="E5" s="16">
        <v>265</v>
      </c>
      <c r="F5" s="1" t="s">
        <v>43</v>
      </c>
      <c r="G5" s="9">
        <v>2</v>
      </c>
      <c r="H5" s="11"/>
    </row>
    <row r="6" spans="2:8">
      <c r="B6" s="7">
        <v>2</v>
      </c>
      <c r="C6" s="8" t="s">
        <v>32</v>
      </c>
      <c r="D6" s="9" t="s">
        <v>12</v>
      </c>
      <c r="E6" s="39">
        <v>265</v>
      </c>
      <c r="F6" s="1" t="s">
        <v>44</v>
      </c>
      <c r="G6" s="10">
        <v>7</v>
      </c>
    </row>
    <row r="7" spans="2:8">
      <c r="B7" s="7">
        <v>5</v>
      </c>
      <c r="C7" s="8" t="s">
        <v>5</v>
      </c>
      <c r="D7" s="9" t="s">
        <v>30</v>
      </c>
      <c r="E7" s="16">
        <v>265</v>
      </c>
      <c r="F7" s="1" t="s">
        <v>45</v>
      </c>
      <c r="G7" s="10">
        <v>11</v>
      </c>
    </row>
    <row r="8" spans="2:8">
      <c r="B8" s="7">
        <v>6</v>
      </c>
      <c r="C8" s="8" t="s">
        <v>6</v>
      </c>
      <c r="D8" s="9" t="s">
        <v>29</v>
      </c>
      <c r="E8" s="39">
        <v>265</v>
      </c>
      <c r="F8" s="1" t="s">
        <v>46</v>
      </c>
      <c r="G8" s="10">
        <v>9</v>
      </c>
    </row>
    <row r="9" spans="2:8">
      <c r="B9" s="7">
        <v>9</v>
      </c>
      <c r="C9" s="45" t="s">
        <v>7</v>
      </c>
      <c r="D9" s="9" t="s">
        <v>30</v>
      </c>
      <c r="E9" s="16">
        <v>265</v>
      </c>
      <c r="F9" s="1" t="s">
        <v>47</v>
      </c>
      <c r="G9" s="10">
        <v>1</v>
      </c>
    </row>
    <row r="10" spans="2:8">
      <c r="B10" s="7">
        <v>11</v>
      </c>
      <c r="C10" s="8" t="s">
        <v>31</v>
      </c>
      <c r="D10" s="9" t="s">
        <v>30</v>
      </c>
      <c r="E10" s="39">
        <v>265</v>
      </c>
      <c r="F10" s="1" t="s">
        <v>49</v>
      </c>
      <c r="G10" s="12">
        <f>SUM(G4:G9)</f>
        <v>31</v>
      </c>
    </row>
    <row r="11" spans="2:8">
      <c r="B11" s="7">
        <v>12</v>
      </c>
      <c r="C11" s="8" t="s">
        <v>36</v>
      </c>
      <c r="D11" s="9" t="s">
        <v>41</v>
      </c>
      <c r="E11" s="16">
        <v>265</v>
      </c>
    </row>
    <row r="12" spans="2:8">
      <c r="B12" s="7">
        <v>16</v>
      </c>
      <c r="C12" s="8" t="s">
        <v>48</v>
      </c>
      <c r="D12" s="9" t="s">
        <v>12</v>
      </c>
      <c r="E12" s="39">
        <v>265</v>
      </c>
    </row>
    <row r="13" spans="2:8">
      <c r="B13" s="7">
        <v>19</v>
      </c>
      <c r="C13" s="8" t="s">
        <v>8</v>
      </c>
      <c r="D13" s="9" t="s">
        <v>12</v>
      </c>
      <c r="E13" s="16">
        <v>265</v>
      </c>
    </row>
    <row r="14" spans="2:8">
      <c r="B14" s="7">
        <v>20</v>
      </c>
      <c r="C14" s="8" t="s">
        <v>33</v>
      </c>
      <c r="D14" s="9" t="s">
        <v>12</v>
      </c>
      <c r="E14" s="39">
        <v>265</v>
      </c>
    </row>
    <row r="15" spans="2:8">
      <c r="B15" s="7">
        <v>29</v>
      </c>
      <c r="C15" s="8" t="s">
        <v>9</v>
      </c>
      <c r="D15" s="9" t="s">
        <v>29</v>
      </c>
      <c r="E15" s="16">
        <v>265</v>
      </c>
      <c r="G15" s="23" t="s">
        <v>52</v>
      </c>
      <c r="H15" s="24" t="s">
        <v>53</v>
      </c>
    </row>
    <row r="16" spans="2:8">
      <c r="B16" s="7">
        <v>32</v>
      </c>
      <c r="C16" s="8" t="s">
        <v>10</v>
      </c>
      <c r="D16" s="9" t="s">
        <v>12</v>
      </c>
      <c r="E16" s="16">
        <v>265</v>
      </c>
      <c r="F16" s="27" t="s">
        <v>51</v>
      </c>
      <c r="G16" s="25">
        <v>249</v>
      </c>
      <c r="H16" s="26">
        <f>G16*G10</f>
        <v>7719</v>
      </c>
    </row>
    <row r="17" spans="2:5">
      <c r="B17" s="7">
        <v>54</v>
      </c>
      <c r="C17" s="45" t="s">
        <v>37</v>
      </c>
      <c r="D17" s="9" t="s">
        <v>12</v>
      </c>
      <c r="E17" s="16">
        <v>265</v>
      </c>
    </row>
    <row r="18" spans="2:5">
      <c r="B18" s="7">
        <v>55</v>
      </c>
      <c r="C18" s="8" t="s">
        <v>11</v>
      </c>
      <c r="D18" s="9" t="s">
        <v>12</v>
      </c>
      <c r="E18" s="17">
        <v>265</v>
      </c>
    </row>
    <row r="20" spans="2:5">
      <c r="B20" s="4" t="s">
        <v>0</v>
      </c>
      <c r="C20" s="4" t="s">
        <v>1</v>
      </c>
      <c r="D20" s="4" t="s">
        <v>2</v>
      </c>
    </row>
    <row r="21" spans="2:5">
      <c r="B21" s="46">
        <v>1</v>
      </c>
      <c r="C21" s="45" t="s">
        <v>20</v>
      </c>
      <c r="D21" s="47" t="s">
        <v>28</v>
      </c>
      <c r="E21" s="15">
        <v>265</v>
      </c>
    </row>
    <row r="22" spans="2:5">
      <c r="B22" s="46">
        <v>7</v>
      </c>
      <c r="C22" s="45" t="s">
        <v>15</v>
      </c>
      <c r="D22" s="47" t="s">
        <v>29</v>
      </c>
      <c r="E22" s="16">
        <v>265</v>
      </c>
    </row>
    <row r="23" spans="2:5">
      <c r="B23" s="46">
        <v>8</v>
      </c>
      <c r="C23" s="45" t="s">
        <v>21</v>
      </c>
      <c r="D23" s="47" t="s">
        <v>29</v>
      </c>
      <c r="E23" s="39">
        <v>265</v>
      </c>
    </row>
    <row r="24" spans="2:5">
      <c r="B24" s="46">
        <v>13</v>
      </c>
      <c r="C24" s="45" t="s">
        <v>22</v>
      </c>
      <c r="D24" s="47" t="s">
        <v>29</v>
      </c>
      <c r="E24" s="16">
        <v>265</v>
      </c>
    </row>
    <row r="25" spans="2:5">
      <c r="B25" s="46">
        <v>14</v>
      </c>
      <c r="C25" s="45" t="s">
        <v>23</v>
      </c>
      <c r="D25" s="47" t="s">
        <v>30</v>
      </c>
      <c r="E25" s="39">
        <v>265</v>
      </c>
    </row>
    <row r="26" spans="2:5">
      <c r="B26" s="46">
        <v>17</v>
      </c>
      <c r="C26" s="45" t="s">
        <v>19</v>
      </c>
      <c r="D26" s="47" t="s">
        <v>30</v>
      </c>
      <c r="E26" s="39">
        <v>265</v>
      </c>
    </row>
    <row r="27" spans="2:5">
      <c r="B27" s="46">
        <v>18</v>
      </c>
      <c r="C27" s="45" t="s">
        <v>16</v>
      </c>
      <c r="D27" s="47" t="s">
        <v>29</v>
      </c>
      <c r="E27" s="39">
        <v>265</v>
      </c>
    </row>
    <row r="28" spans="2:5">
      <c r="B28" s="46">
        <v>21</v>
      </c>
      <c r="C28" s="45" t="s">
        <v>24</v>
      </c>
      <c r="D28" s="47" t="s">
        <v>30</v>
      </c>
      <c r="E28" s="39">
        <v>265</v>
      </c>
    </row>
    <row r="29" spans="2:5">
      <c r="B29" s="46">
        <v>22</v>
      </c>
      <c r="C29" s="45" t="s">
        <v>25</v>
      </c>
      <c r="D29" s="47" t="s">
        <v>12</v>
      </c>
      <c r="E29" s="16">
        <v>265</v>
      </c>
    </row>
    <row r="30" spans="2:5">
      <c r="B30" s="48">
        <v>23</v>
      </c>
      <c r="C30" s="49" t="s">
        <v>26</v>
      </c>
      <c r="D30" s="50" t="s">
        <v>12</v>
      </c>
      <c r="E30" s="39">
        <v>265</v>
      </c>
    </row>
    <row r="31" spans="2:5">
      <c r="B31" s="46">
        <v>24</v>
      </c>
      <c r="C31" s="45" t="s">
        <v>27</v>
      </c>
      <c r="D31" s="47" t="s">
        <v>12</v>
      </c>
      <c r="E31" s="39">
        <v>265</v>
      </c>
    </row>
    <row r="32" spans="2:5">
      <c r="B32" s="46">
        <v>27</v>
      </c>
      <c r="C32" s="45" t="s">
        <v>17</v>
      </c>
      <c r="D32" s="47" t="s">
        <v>30</v>
      </c>
      <c r="E32" s="17">
        <v>265</v>
      </c>
    </row>
    <row r="33" spans="2:8">
      <c r="B33" s="4" t="s">
        <v>0</v>
      </c>
      <c r="C33" s="4" t="s">
        <v>40</v>
      </c>
      <c r="D33" s="4" t="s">
        <v>2</v>
      </c>
      <c r="E33" s="14"/>
    </row>
    <row r="34" spans="2:8">
      <c r="B34" s="9">
        <v>3</v>
      </c>
      <c r="C34" s="10"/>
      <c r="D34" s="9" t="s">
        <v>29</v>
      </c>
      <c r="E34" s="14"/>
      <c r="F34" s="19" t="s">
        <v>56</v>
      </c>
      <c r="G34" s="20" t="s">
        <v>57</v>
      </c>
    </row>
    <row r="35" spans="2:8">
      <c r="B35" s="9">
        <v>4</v>
      </c>
      <c r="C35" s="10"/>
      <c r="D35" s="9" t="s">
        <v>12</v>
      </c>
      <c r="E35" s="14"/>
      <c r="F35" s="21">
        <f>6473+(5*249)-836</f>
        <v>6882</v>
      </c>
      <c r="G35" s="22">
        <f>F35/26</f>
        <v>264.69230769230768</v>
      </c>
      <c r="H35" s="14"/>
    </row>
    <row r="36" spans="2:8">
      <c r="B36" s="9">
        <v>10</v>
      </c>
      <c r="C36" s="8" t="s">
        <v>105</v>
      </c>
      <c r="D36" s="9" t="s">
        <v>12</v>
      </c>
      <c r="E36" s="14"/>
    </row>
    <row r="37" spans="2:8">
      <c r="B37" s="9">
        <v>15</v>
      </c>
      <c r="C37" s="8"/>
      <c r="D37" s="9" t="s">
        <v>30</v>
      </c>
      <c r="E37" s="14"/>
    </row>
    <row r="38" spans="2:8">
      <c r="B38" s="9"/>
      <c r="C38" s="8"/>
      <c r="D38" s="9"/>
      <c r="E38" s="14"/>
    </row>
    <row r="39" spans="2:8" ht="19">
      <c r="E39" s="18">
        <f>SUM(E4:E38)</f>
        <v>7190</v>
      </c>
    </row>
    <row r="40" spans="2:8">
      <c r="B40" s="2" t="s">
        <v>18</v>
      </c>
      <c r="C40" s="3" t="s">
        <v>55</v>
      </c>
    </row>
  </sheetData>
  <mergeCells count="1">
    <mergeCell ref="C2:G2"/>
  </mergeCells>
  <pageMargins left="0.7" right="0.7" top="0.75" bottom="0.75" header="0.3" footer="0.3"/>
  <pageSetup paperSize="9" orientation="portrait" horizontalDpi="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AD053-4EA0-4A47-9F4F-E0C438AC1B4F}">
  <dimension ref="B2:C21"/>
  <sheetViews>
    <sheetView workbookViewId="0">
      <selection activeCell="D10" sqref="D10"/>
    </sheetView>
  </sheetViews>
  <sheetFormatPr baseColWidth="10" defaultRowHeight="16"/>
  <cols>
    <col min="2" max="2" width="29.83203125" customWidth="1"/>
    <col min="3" max="3" width="18.6640625" style="1" customWidth="1"/>
  </cols>
  <sheetData>
    <row r="2" spans="2:3" ht="19">
      <c r="B2" s="42" t="s">
        <v>87</v>
      </c>
      <c r="C2" s="157" t="s">
        <v>70</v>
      </c>
    </row>
    <row r="3" spans="2:3" ht="19">
      <c r="B3" s="43" t="s">
        <v>88</v>
      </c>
      <c r="C3" s="158" t="s">
        <v>71</v>
      </c>
    </row>
    <row r="4" spans="2:3" ht="19">
      <c r="B4" s="40" t="s">
        <v>58</v>
      </c>
      <c r="C4" s="159" t="s">
        <v>72</v>
      </c>
    </row>
    <row r="5" spans="2:3" ht="19">
      <c r="B5" s="40" t="s">
        <v>59</v>
      </c>
      <c r="C5" s="53" t="s">
        <v>86</v>
      </c>
    </row>
    <row r="6" spans="2:3" ht="19">
      <c r="B6" s="40" t="s">
        <v>60</v>
      </c>
      <c r="C6" s="53" t="s">
        <v>85</v>
      </c>
    </row>
    <row r="7" spans="2:3" ht="19">
      <c r="B7" s="40" t="s">
        <v>61</v>
      </c>
      <c r="C7" s="53" t="s">
        <v>84</v>
      </c>
    </row>
    <row r="8" spans="2:3" ht="19">
      <c r="B8" s="43" t="s">
        <v>89</v>
      </c>
      <c r="C8" s="158" t="s">
        <v>83</v>
      </c>
    </row>
    <row r="9" spans="2:3" ht="19">
      <c r="B9" s="40" t="s">
        <v>62</v>
      </c>
      <c r="C9" s="159" t="s">
        <v>103</v>
      </c>
    </row>
    <row r="10" spans="2:3" ht="19">
      <c r="B10" s="40" t="s">
        <v>63</v>
      </c>
      <c r="C10" s="160" t="s">
        <v>82</v>
      </c>
    </row>
    <row r="11" spans="2:3" ht="19">
      <c r="B11" s="40" t="s">
        <v>64</v>
      </c>
      <c r="C11" s="53" t="s">
        <v>81</v>
      </c>
    </row>
    <row r="12" spans="2:3" ht="19">
      <c r="B12" s="40" t="s">
        <v>65</v>
      </c>
      <c r="C12" s="53" t="s">
        <v>80</v>
      </c>
    </row>
    <row r="13" spans="2:3" ht="19">
      <c r="B13" s="40" t="s">
        <v>66</v>
      </c>
      <c r="C13" s="53" t="s">
        <v>79</v>
      </c>
    </row>
    <row r="14" spans="2:3" ht="19">
      <c r="B14" s="40" t="s">
        <v>73</v>
      </c>
      <c r="C14" s="53" t="s">
        <v>78</v>
      </c>
    </row>
    <row r="15" spans="2:3" ht="19">
      <c r="B15" s="40" t="s">
        <v>67</v>
      </c>
      <c r="C15" s="53" t="s">
        <v>76</v>
      </c>
    </row>
    <row r="16" spans="2:3" ht="19">
      <c r="B16" s="40" t="s">
        <v>68</v>
      </c>
      <c r="C16" s="53" t="s">
        <v>77</v>
      </c>
    </row>
    <row r="17" spans="2:3" ht="19">
      <c r="B17" s="40" t="s">
        <v>92</v>
      </c>
      <c r="C17" s="53" t="s">
        <v>104</v>
      </c>
    </row>
    <row r="18" spans="2:3" ht="19">
      <c r="B18" s="43" t="s">
        <v>90</v>
      </c>
      <c r="C18" s="158" t="s">
        <v>74</v>
      </c>
    </row>
    <row r="19" spans="2:3" ht="19">
      <c r="B19" s="41" t="s">
        <v>69</v>
      </c>
      <c r="C19" s="161" t="s">
        <v>75</v>
      </c>
    </row>
    <row r="21" spans="2:3" ht="19">
      <c r="B21" s="44" t="s">
        <v>91</v>
      </c>
      <c r="C21" s="30"/>
    </row>
  </sheetData>
  <pageMargins left="0.7" right="0.7" top="0.75" bottom="0.75" header="0.3" footer="0.3"/>
  <pageSetup paperSize="9" orientation="portrait" horizontalDpi="0" verticalDpi="0"/>
  <ignoredErrors>
    <ignoredError sqref="C6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1E27D-1991-104B-A3D5-91130E7D0DED}">
  <sheetPr>
    <pageSetUpPr fitToPage="1"/>
  </sheetPr>
  <dimension ref="A4:Q34"/>
  <sheetViews>
    <sheetView topLeftCell="A6" workbookViewId="0">
      <selection activeCell="Q21" sqref="Q21"/>
    </sheetView>
  </sheetViews>
  <sheetFormatPr baseColWidth="10" defaultRowHeight="16"/>
  <cols>
    <col min="1" max="1" width="17" customWidth="1"/>
    <col min="2" max="2" width="10.83203125" style="1"/>
    <col min="3" max="3" width="17.33203125" style="1" customWidth="1"/>
    <col min="4" max="4" width="10.83203125" style="1"/>
    <col min="5" max="5" width="16.1640625" customWidth="1"/>
    <col min="6" max="6" width="18.83203125" customWidth="1"/>
    <col min="10" max="10" width="21.33203125" customWidth="1"/>
    <col min="14" max="14" width="11.1640625" style="1" bestFit="1" customWidth="1"/>
    <col min="15" max="15" width="10.83203125" style="1"/>
  </cols>
  <sheetData>
    <row r="4" spans="1:17">
      <c r="G4" s="1"/>
      <c r="J4" s="36" t="s">
        <v>1</v>
      </c>
      <c r="K4" s="37" t="s">
        <v>144</v>
      </c>
      <c r="L4" s="37" t="s">
        <v>163</v>
      </c>
      <c r="M4" s="37" t="s">
        <v>164</v>
      </c>
      <c r="N4" s="38" t="s">
        <v>146</v>
      </c>
      <c r="O4" s="145" t="s">
        <v>0</v>
      </c>
    </row>
    <row r="5" spans="1:17">
      <c r="A5" s="29" t="s">
        <v>119</v>
      </c>
      <c r="C5" s="85" t="s">
        <v>154</v>
      </c>
      <c r="F5" s="121">
        <v>10</v>
      </c>
      <c r="J5" s="125" t="s">
        <v>165</v>
      </c>
      <c r="K5" s="128" t="s">
        <v>12</v>
      </c>
      <c r="L5" s="128" t="s">
        <v>12</v>
      </c>
      <c r="M5" s="128"/>
      <c r="N5" s="128">
        <v>1</v>
      </c>
      <c r="O5" s="128"/>
      <c r="P5" s="75" t="s">
        <v>169</v>
      </c>
      <c r="Q5" s="13">
        <f>K24+L24+N24</f>
        <v>977</v>
      </c>
    </row>
    <row r="6" spans="1:17">
      <c r="A6" s="29" t="s">
        <v>107</v>
      </c>
      <c r="C6" s="1" t="s">
        <v>153</v>
      </c>
      <c r="F6" s="121">
        <v>12</v>
      </c>
      <c r="J6" s="126" t="s">
        <v>166</v>
      </c>
      <c r="K6" s="129" t="s">
        <v>30</v>
      </c>
      <c r="L6" s="129" t="s">
        <v>30</v>
      </c>
      <c r="M6" s="129" t="s">
        <v>30</v>
      </c>
      <c r="N6" s="129">
        <v>1</v>
      </c>
      <c r="O6" s="129">
        <v>55</v>
      </c>
      <c r="P6" s="167">
        <f>K24+L24+M24+N24</f>
        <v>1176</v>
      </c>
    </row>
    <row r="7" spans="1:17">
      <c r="A7" s="29" t="s">
        <v>112</v>
      </c>
      <c r="B7" s="47"/>
      <c r="C7" s="114" t="s">
        <v>158</v>
      </c>
      <c r="D7" s="47"/>
      <c r="E7" s="115"/>
      <c r="F7" s="122">
        <v>12</v>
      </c>
      <c r="J7" s="126" t="s">
        <v>174</v>
      </c>
      <c r="K7" s="129" t="s">
        <v>30</v>
      </c>
      <c r="L7" s="129" t="s">
        <v>30</v>
      </c>
      <c r="M7" s="129" t="s">
        <v>30</v>
      </c>
      <c r="N7" s="129"/>
      <c r="O7" s="129">
        <v>4</v>
      </c>
      <c r="P7" s="167">
        <f>K24+L24+M24</f>
        <v>977</v>
      </c>
    </row>
    <row r="8" spans="1:17">
      <c r="A8" s="29" t="s">
        <v>115</v>
      </c>
      <c r="B8" s="104"/>
      <c r="C8" s="116" t="s">
        <v>155</v>
      </c>
      <c r="D8" s="117"/>
      <c r="E8" s="118"/>
      <c r="F8" s="123">
        <v>10</v>
      </c>
      <c r="J8" s="126" t="s">
        <v>176</v>
      </c>
      <c r="K8" s="129"/>
      <c r="L8" s="129"/>
      <c r="M8" s="129" t="s">
        <v>29</v>
      </c>
      <c r="N8" s="129"/>
      <c r="O8" s="129"/>
      <c r="P8" s="75" t="s">
        <v>169</v>
      </c>
      <c r="Q8" s="13">
        <f>M24</f>
        <v>199</v>
      </c>
    </row>
    <row r="9" spans="1:17">
      <c r="A9" s="29" t="s">
        <v>142</v>
      </c>
      <c r="C9" s="189" t="s">
        <v>147</v>
      </c>
      <c r="D9" s="189"/>
      <c r="E9" s="87" t="s">
        <v>143</v>
      </c>
      <c r="F9" s="86">
        <v>25</v>
      </c>
      <c r="G9">
        <v>279</v>
      </c>
      <c r="J9" s="126" t="s">
        <v>177</v>
      </c>
      <c r="K9" s="129"/>
      <c r="L9" s="129"/>
      <c r="M9" s="129"/>
      <c r="N9" s="129">
        <v>1</v>
      </c>
      <c r="O9" s="129"/>
      <c r="P9" s="167">
        <f>N24</f>
        <v>199</v>
      </c>
    </row>
    <row r="10" spans="1:17">
      <c r="A10" s="29" t="s">
        <v>144</v>
      </c>
      <c r="C10" s="189" t="s">
        <v>147</v>
      </c>
      <c r="D10" s="189"/>
      <c r="E10" s="88" t="s">
        <v>143</v>
      </c>
      <c r="F10" s="89">
        <v>25</v>
      </c>
      <c r="G10">
        <v>499</v>
      </c>
      <c r="J10" s="126" t="s">
        <v>73</v>
      </c>
      <c r="K10" s="129" t="s">
        <v>29</v>
      </c>
      <c r="L10" s="129" t="s">
        <v>29</v>
      </c>
      <c r="M10" s="129" t="s">
        <v>29</v>
      </c>
      <c r="N10" s="129">
        <v>1</v>
      </c>
      <c r="O10" s="129">
        <v>26</v>
      </c>
      <c r="P10" s="75" t="s">
        <v>169</v>
      </c>
      <c r="Q10" s="13">
        <f>K24+++L24+M24+N24</f>
        <v>1176</v>
      </c>
    </row>
    <row r="11" spans="1:17">
      <c r="A11" s="29" t="s">
        <v>145</v>
      </c>
      <c r="C11" s="189" t="s">
        <v>147</v>
      </c>
      <c r="D11" s="189"/>
      <c r="E11" s="88" t="s">
        <v>143</v>
      </c>
      <c r="F11" s="89">
        <v>30</v>
      </c>
      <c r="G11">
        <v>199</v>
      </c>
      <c r="J11" s="126" t="s">
        <v>181</v>
      </c>
      <c r="K11" s="129"/>
      <c r="L11" s="129" t="s">
        <v>30</v>
      </c>
      <c r="M11" s="129" t="s">
        <v>30</v>
      </c>
      <c r="N11" s="129">
        <v>1</v>
      </c>
      <c r="O11" s="129"/>
      <c r="P11" s="167">
        <f>L24+M24+N24</f>
        <v>677</v>
      </c>
    </row>
    <row r="12" spans="1:17">
      <c r="A12" s="29" t="s">
        <v>146</v>
      </c>
      <c r="C12" s="189" t="s">
        <v>147</v>
      </c>
      <c r="D12" s="189"/>
      <c r="E12" s="88" t="s">
        <v>143</v>
      </c>
      <c r="F12" s="89">
        <v>30</v>
      </c>
      <c r="G12">
        <v>199</v>
      </c>
      <c r="J12" s="126" t="s">
        <v>190</v>
      </c>
      <c r="K12" s="129" t="s">
        <v>94</v>
      </c>
      <c r="L12" s="129" t="s">
        <v>191</v>
      </c>
      <c r="M12" s="129"/>
      <c r="N12" s="129"/>
      <c r="O12" s="129"/>
      <c r="P12" s="75" t="s">
        <v>169</v>
      </c>
      <c r="Q12" s="13">
        <f>K24+L24</f>
        <v>778</v>
      </c>
    </row>
    <row r="13" spans="1:17">
      <c r="E13" s="88"/>
      <c r="F13" s="51"/>
      <c r="J13" s="126" t="s">
        <v>197</v>
      </c>
      <c r="K13" s="129"/>
      <c r="L13" s="129"/>
      <c r="M13" s="129"/>
      <c r="N13" s="129">
        <v>1</v>
      </c>
      <c r="O13" s="129"/>
      <c r="P13" s="75" t="s">
        <v>169</v>
      </c>
      <c r="Q13" s="13">
        <f>N24</f>
        <v>199</v>
      </c>
    </row>
    <row r="14" spans="1:17">
      <c r="B14" s="93"/>
      <c r="C14" s="92" t="s">
        <v>156</v>
      </c>
      <c r="D14" s="94"/>
      <c r="E14" s="101"/>
      <c r="F14" s="90" t="s">
        <v>157</v>
      </c>
      <c r="G14" s="102"/>
      <c r="H14" s="193" t="s">
        <v>159</v>
      </c>
      <c r="I14" s="194"/>
      <c r="J14" s="126" t="s">
        <v>63</v>
      </c>
      <c r="K14" s="129" t="s">
        <v>191</v>
      </c>
      <c r="L14" s="129" t="s">
        <v>94</v>
      </c>
      <c r="M14" s="129" t="s">
        <v>94</v>
      </c>
      <c r="N14" s="129">
        <v>1</v>
      </c>
      <c r="O14" s="129">
        <v>12</v>
      </c>
      <c r="P14" s="167">
        <f>K24+L24+M24+N24</f>
        <v>1176</v>
      </c>
    </row>
    <row r="15" spans="1:17">
      <c r="B15" s="95" t="s">
        <v>150</v>
      </c>
      <c r="C15" s="47" t="s">
        <v>1</v>
      </c>
      <c r="D15" s="96" t="s">
        <v>151</v>
      </c>
      <c r="E15" s="103" t="s">
        <v>150</v>
      </c>
      <c r="F15" s="104" t="s">
        <v>152</v>
      </c>
      <c r="G15" s="105" t="s">
        <v>151</v>
      </c>
      <c r="H15" s="91" t="s">
        <v>160</v>
      </c>
      <c r="I15" s="51" t="s">
        <v>151</v>
      </c>
      <c r="J15" s="126" t="s">
        <v>201</v>
      </c>
      <c r="K15" s="129" t="s">
        <v>29</v>
      </c>
      <c r="L15" s="129"/>
      <c r="M15" s="129"/>
      <c r="N15" s="129">
        <v>1</v>
      </c>
      <c r="O15" s="129">
        <v>1</v>
      </c>
      <c r="P15" s="167">
        <f>K24+N24</f>
        <v>698</v>
      </c>
    </row>
    <row r="16" spans="1:17">
      <c r="B16" s="95">
        <v>21</v>
      </c>
      <c r="C16" s="97" t="s">
        <v>39</v>
      </c>
      <c r="D16" s="96" t="s">
        <v>12</v>
      </c>
      <c r="E16" s="103"/>
      <c r="F16" s="104"/>
      <c r="G16" s="106"/>
      <c r="H16" s="91">
        <v>5</v>
      </c>
      <c r="I16" s="1" t="s">
        <v>35</v>
      </c>
      <c r="J16" s="126" t="s">
        <v>185</v>
      </c>
      <c r="K16" s="129"/>
      <c r="L16" s="129" t="s">
        <v>206</v>
      </c>
      <c r="M16" s="129"/>
      <c r="N16" s="129"/>
      <c r="O16" s="129"/>
      <c r="P16" s="75" t="s">
        <v>169</v>
      </c>
      <c r="Q16" s="13">
        <f>L24</f>
        <v>279</v>
      </c>
    </row>
    <row r="17" spans="2:17">
      <c r="B17" s="95">
        <v>25</v>
      </c>
      <c r="C17" s="97" t="s">
        <v>39</v>
      </c>
      <c r="D17" s="96" t="s">
        <v>30</v>
      </c>
      <c r="E17" s="103"/>
      <c r="F17" s="104"/>
      <c r="G17" s="106"/>
      <c r="H17" s="73">
        <v>5</v>
      </c>
      <c r="I17" s="124" t="s">
        <v>34</v>
      </c>
      <c r="J17" s="126" t="s">
        <v>205</v>
      </c>
      <c r="K17" s="129" t="s">
        <v>12</v>
      </c>
      <c r="L17" s="129" t="s">
        <v>12</v>
      </c>
      <c r="M17" s="129" t="s">
        <v>12</v>
      </c>
      <c r="N17" s="129"/>
      <c r="O17" s="129"/>
      <c r="P17" s="167">
        <f>K24+L24+M24</f>
        <v>977</v>
      </c>
    </row>
    <row r="18" spans="2:17">
      <c r="B18" s="95">
        <v>28</v>
      </c>
      <c r="C18" s="97" t="s">
        <v>39</v>
      </c>
      <c r="D18" s="96" t="s">
        <v>12</v>
      </c>
      <c r="E18" s="103">
        <v>28</v>
      </c>
      <c r="F18" s="107" t="s">
        <v>39</v>
      </c>
      <c r="G18" s="108" t="s">
        <v>12</v>
      </c>
      <c r="J18" s="126" t="s">
        <v>207</v>
      </c>
      <c r="K18" s="129" t="s">
        <v>12</v>
      </c>
      <c r="L18" s="129"/>
      <c r="M18" s="129"/>
      <c r="N18" s="129"/>
      <c r="O18" s="129">
        <v>51</v>
      </c>
      <c r="P18" s="75" t="s">
        <v>169</v>
      </c>
      <c r="Q18" s="13">
        <f>K24</f>
        <v>499</v>
      </c>
    </row>
    <row r="19" spans="2:17">
      <c r="B19" s="95">
        <v>30</v>
      </c>
      <c r="C19" s="97" t="s">
        <v>39</v>
      </c>
      <c r="D19" s="96" t="s">
        <v>30</v>
      </c>
      <c r="E19" s="103">
        <v>30</v>
      </c>
      <c r="F19" s="107" t="s">
        <v>39</v>
      </c>
      <c r="G19" s="108" t="s">
        <v>30</v>
      </c>
      <c r="H19" s="193" t="s">
        <v>161</v>
      </c>
      <c r="I19" s="194"/>
      <c r="J19" s="126" t="s">
        <v>218</v>
      </c>
      <c r="K19" s="129" t="s">
        <v>30</v>
      </c>
      <c r="L19" s="129" t="s">
        <v>12</v>
      </c>
      <c r="M19" s="129" t="s">
        <v>12</v>
      </c>
      <c r="N19" s="129"/>
      <c r="O19" s="129"/>
      <c r="P19" s="75"/>
    </row>
    <row r="20" spans="2:17">
      <c r="B20" s="95">
        <v>31</v>
      </c>
      <c r="C20" s="97" t="s">
        <v>39</v>
      </c>
      <c r="D20" s="96" t="s">
        <v>12</v>
      </c>
      <c r="E20" s="103">
        <v>31</v>
      </c>
      <c r="F20" s="107" t="s">
        <v>39</v>
      </c>
      <c r="G20" s="108" t="s">
        <v>12</v>
      </c>
      <c r="H20" s="91" t="s">
        <v>160</v>
      </c>
      <c r="I20" s="51" t="s">
        <v>151</v>
      </c>
      <c r="J20" s="126" t="s">
        <v>218</v>
      </c>
      <c r="K20" s="129" t="s">
        <v>12</v>
      </c>
      <c r="L20" s="129"/>
      <c r="M20" s="129" t="s">
        <v>12</v>
      </c>
      <c r="N20" s="129"/>
      <c r="O20" s="129"/>
      <c r="Q20" s="13">
        <f>SUM(Q5:Q18)</f>
        <v>4107</v>
      </c>
    </row>
    <row r="21" spans="2:17">
      <c r="B21" s="95">
        <v>33</v>
      </c>
      <c r="C21" s="97" t="s">
        <v>39</v>
      </c>
      <c r="D21" s="96" t="s">
        <v>30</v>
      </c>
      <c r="E21" s="103">
        <v>33</v>
      </c>
      <c r="F21" s="107" t="s">
        <v>39</v>
      </c>
      <c r="G21" s="108" t="s">
        <v>30</v>
      </c>
      <c r="H21" s="91">
        <v>6</v>
      </c>
      <c r="I21" s="1" t="s">
        <v>94</v>
      </c>
      <c r="J21" s="126" t="s">
        <v>218</v>
      </c>
      <c r="K21" s="129"/>
      <c r="L21" s="129"/>
      <c r="M21" s="129" t="s">
        <v>30</v>
      </c>
      <c r="N21" s="129"/>
      <c r="O21" s="129"/>
    </row>
    <row r="22" spans="2:17">
      <c r="B22" s="95">
        <v>34</v>
      </c>
      <c r="C22" s="97" t="s">
        <v>39</v>
      </c>
      <c r="D22" s="96" t="s">
        <v>12</v>
      </c>
      <c r="E22" s="103">
        <v>34</v>
      </c>
      <c r="F22" s="107" t="s">
        <v>39</v>
      </c>
      <c r="G22" s="108" t="s">
        <v>12</v>
      </c>
      <c r="H22" s="91">
        <v>3</v>
      </c>
      <c r="I22" s="1" t="s">
        <v>93</v>
      </c>
      <c r="J22" s="126"/>
      <c r="K22" s="129"/>
      <c r="L22" s="129"/>
      <c r="M22" s="129"/>
      <c r="N22" s="129"/>
      <c r="O22" s="129"/>
    </row>
    <row r="23" spans="2:17">
      <c r="B23" s="95">
        <v>35</v>
      </c>
      <c r="C23" s="97" t="s">
        <v>39</v>
      </c>
      <c r="D23" s="96" t="s">
        <v>30</v>
      </c>
      <c r="E23" s="103">
        <v>35</v>
      </c>
      <c r="F23" s="107" t="s">
        <v>39</v>
      </c>
      <c r="G23" s="108" t="s">
        <v>30</v>
      </c>
      <c r="H23" s="73">
        <v>1</v>
      </c>
      <c r="I23" s="124" t="s">
        <v>172</v>
      </c>
      <c r="J23" s="126"/>
      <c r="K23" s="16">
        <v>5489</v>
      </c>
      <c r="L23" s="16">
        <v>2790</v>
      </c>
      <c r="M23" s="16">
        <v>1990</v>
      </c>
      <c r="N23" s="16">
        <v>4975</v>
      </c>
      <c r="O23" s="129"/>
    </row>
    <row r="24" spans="2:17">
      <c r="B24" s="95">
        <v>40</v>
      </c>
      <c r="C24" s="97" t="s">
        <v>39</v>
      </c>
      <c r="D24" s="96" t="s">
        <v>12</v>
      </c>
      <c r="E24" s="103">
        <v>40</v>
      </c>
      <c r="F24" s="107" t="s">
        <v>39</v>
      </c>
      <c r="G24" s="108" t="s">
        <v>12</v>
      </c>
      <c r="J24" s="166" t="s">
        <v>219</v>
      </c>
      <c r="K24" s="165">
        <f>K23/K27</f>
        <v>499</v>
      </c>
      <c r="L24" s="165">
        <f>L23/L27</f>
        <v>279</v>
      </c>
      <c r="M24" s="165">
        <f>M23/M27</f>
        <v>199</v>
      </c>
      <c r="N24" s="165">
        <f>N23/25</f>
        <v>199</v>
      </c>
      <c r="O24" s="129"/>
      <c r="P24" s="84">
        <f>P17+P15+P14+P11+P9+P7+P6</f>
        <v>5880</v>
      </c>
      <c r="Q24" t="s">
        <v>223</v>
      </c>
    </row>
    <row r="25" spans="2:17">
      <c r="B25" s="120">
        <v>45</v>
      </c>
      <c r="C25" s="97" t="s">
        <v>39</v>
      </c>
      <c r="D25" s="112" t="s">
        <v>162</v>
      </c>
      <c r="E25" s="119">
        <v>45</v>
      </c>
      <c r="F25" s="107" t="s">
        <v>39</v>
      </c>
      <c r="G25" s="113" t="s">
        <v>14</v>
      </c>
      <c r="J25" s="126"/>
      <c r="K25" s="129"/>
      <c r="L25" s="129"/>
      <c r="M25" s="129"/>
      <c r="N25" s="129"/>
      <c r="O25" s="129"/>
    </row>
    <row r="26" spans="2:17">
      <c r="B26" s="95">
        <v>50</v>
      </c>
      <c r="C26" s="97" t="s">
        <v>39</v>
      </c>
      <c r="D26" s="96" t="s">
        <v>94</v>
      </c>
      <c r="E26" s="103">
        <v>50</v>
      </c>
      <c r="F26" s="107" t="s">
        <v>39</v>
      </c>
      <c r="G26" s="108" t="s">
        <v>94</v>
      </c>
      <c r="J26" s="126"/>
      <c r="K26" s="129"/>
      <c r="L26" s="129"/>
      <c r="M26" s="129"/>
      <c r="N26" s="129"/>
      <c r="O26" s="129"/>
    </row>
    <row r="27" spans="2:17">
      <c r="B27" s="98">
        <v>51</v>
      </c>
      <c r="C27" s="99" t="s">
        <v>173</v>
      </c>
      <c r="D27" s="100" t="s">
        <v>12</v>
      </c>
      <c r="E27" s="109">
        <v>51</v>
      </c>
      <c r="F27" s="110" t="s">
        <v>173</v>
      </c>
      <c r="G27" s="111" t="s">
        <v>12</v>
      </c>
      <c r="J27" s="126"/>
      <c r="K27" s="129">
        <v>11</v>
      </c>
      <c r="L27" s="129">
        <v>10</v>
      </c>
      <c r="M27" s="129">
        <v>10</v>
      </c>
      <c r="N27" s="129"/>
      <c r="O27" s="129"/>
    </row>
    <row r="28" spans="2:17">
      <c r="E28" s="1"/>
      <c r="J28" s="126"/>
      <c r="K28" s="129"/>
      <c r="L28" s="129"/>
      <c r="M28" s="129"/>
      <c r="N28" s="129"/>
      <c r="O28" s="129"/>
    </row>
    <row r="29" spans="2:17">
      <c r="J29" s="126"/>
      <c r="K29" s="129"/>
      <c r="L29" s="129"/>
      <c r="M29" s="129"/>
      <c r="N29" s="129"/>
      <c r="O29" s="129"/>
    </row>
    <row r="30" spans="2:17">
      <c r="J30" s="126"/>
      <c r="K30" s="129"/>
      <c r="L30" s="129"/>
      <c r="M30" s="129"/>
      <c r="N30" s="129"/>
      <c r="O30" s="129"/>
    </row>
    <row r="31" spans="2:17">
      <c r="J31" s="126"/>
      <c r="K31" s="126"/>
      <c r="L31" s="126"/>
      <c r="M31" s="126"/>
      <c r="N31" s="129"/>
      <c r="O31" s="129"/>
    </row>
    <row r="32" spans="2:17">
      <c r="J32" s="126"/>
      <c r="K32" s="126"/>
      <c r="L32" s="126"/>
      <c r="M32" s="126"/>
      <c r="N32" s="129"/>
      <c r="O32" s="129"/>
    </row>
    <row r="33" spans="10:15">
      <c r="J33" s="129" t="s">
        <v>53</v>
      </c>
      <c r="K33" s="162">
        <v>11</v>
      </c>
      <c r="L33" s="162" t="s">
        <v>208</v>
      </c>
      <c r="M33" s="162" t="s">
        <v>208</v>
      </c>
      <c r="N33" s="162" t="s">
        <v>199</v>
      </c>
      <c r="O33" s="129"/>
    </row>
    <row r="34" spans="10:15">
      <c r="J34" s="127"/>
      <c r="K34" s="127"/>
      <c r="L34" s="127"/>
      <c r="M34" s="127"/>
      <c r="N34" s="130"/>
      <c r="O34" s="130"/>
    </row>
  </sheetData>
  <mergeCells count="6">
    <mergeCell ref="H19:I19"/>
    <mergeCell ref="C9:D9"/>
    <mergeCell ref="C10:D10"/>
    <mergeCell ref="C11:D11"/>
    <mergeCell ref="C12:D12"/>
    <mergeCell ref="H14:I14"/>
  </mergeCells>
  <pageMargins left="0.7" right="0.7" top="0.75" bottom="0.75" header="0.3" footer="0.3"/>
  <pageSetup paperSize="9" scale="3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B968F-AB37-4041-97BD-CB302ADE3D7F}">
  <dimension ref="B2:H36"/>
  <sheetViews>
    <sheetView topLeftCell="A13" workbookViewId="0">
      <selection activeCell="D20" sqref="D20"/>
    </sheetView>
  </sheetViews>
  <sheetFormatPr baseColWidth="10" defaultRowHeight="16"/>
  <cols>
    <col min="2" max="2" width="29.6640625" customWidth="1"/>
    <col min="3" max="3" width="10.83203125" style="1"/>
    <col min="4" max="4" width="28.5" customWidth="1"/>
    <col min="5" max="5" width="10.83203125" style="1"/>
    <col min="6" max="6" width="10.83203125" style="88"/>
    <col min="7" max="7" width="16.5" customWidth="1"/>
    <col min="8" max="8" width="10.83203125" style="1"/>
  </cols>
  <sheetData>
    <row r="2" spans="2:8" ht="21">
      <c r="B2" s="195" t="s">
        <v>198</v>
      </c>
      <c r="C2" s="196"/>
      <c r="D2" s="196"/>
      <c r="E2" s="197"/>
      <c r="F2" s="156"/>
      <c r="G2" s="198" t="s">
        <v>192</v>
      </c>
      <c r="H2" s="199"/>
    </row>
    <row r="3" spans="2:8">
      <c r="B3" s="131" t="s">
        <v>167</v>
      </c>
      <c r="C3" s="132" t="s">
        <v>169</v>
      </c>
      <c r="D3" s="144" t="s">
        <v>168</v>
      </c>
      <c r="E3" s="147" t="s">
        <v>169</v>
      </c>
      <c r="F3" s="152">
        <v>1</v>
      </c>
      <c r="G3" s="153" t="s">
        <v>59</v>
      </c>
      <c r="H3" s="150" t="s">
        <v>194</v>
      </c>
    </row>
    <row r="4" spans="2:8">
      <c r="B4" s="133" t="s">
        <v>170</v>
      </c>
      <c r="C4" s="134" t="s">
        <v>171</v>
      </c>
      <c r="D4" s="139" t="s">
        <v>175</v>
      </c>
      <c r="E4" s="148" t="s">
        <v>171</v>
      </c>
      <c r="F4" s="152">
        <v>2</v>
      </c>
      <c r="G4" s="153" t="s">
        <v>96</v>
      </c>
      <c r="H4" s="150" t="s">
        <v>194</v>
      </c>
    </row>
    <row r="5" spans="2:8">
      <c r="B5" s="135" t="s">
        <v>165</v>
      </c>
      <c r="C5" s="136" t="s">
        <v>171</v>
      </c>
      <c r="D5" s="140" t="s">
        <v>177</v>
      </c>
      <c r="E5" s="149" t="s">
        <v>171</v>
      </c>
      <c r="F5" s="152">
        <v>3</v>
      </c>
      <c r="G5" s="153" t="s">
        <v>195</v>
      </c>
      <c r="H5" s="150" t="s">
        <v>193</v>
      </c>
    </row>
    <row r="6" spans="2:8">
      <c r="B6" s="135" t="s">
        <v>166</v>
      </c>
      <c r="C6" s="136" t="s">
        <v>171</v>
      </c>
      <c r="D6" s="140" t="s">
        <v>178</v>
      </c>
      <c r="E6" s="149" t="s">
        <v>171</v>
      </c>
      <c r="F6" s="152">
        <v>4</v>
      </c>
      <c r="G6" s="153" t="s">
        <v>187</v>
      </c>
      <c r="H6" s="150" t="s">
        <v>194</v>
      </c>
    </row>
    <row r="7" spans="2:8">
      <c r="B7" s="135" t="s">
        <v>62</v>
      </c>
      <c r="C7" s="136" t="s">
        <v>171</v>
      </c>
      <c r="D7" s="140" t="s">
        <v>97</v>
      </c>
      <c r="E7" s="149" t="s">
        <v>171</v>
      </c>
      <c r="F7" s="152">
        <v>5</v>
      </c>
      <c r="G7" s="153" t="s">
        <v>184</v>
      </c>
      <c r="H7" s="150" t="s">
        <v>194</v>
      </c>
    </row>
    <row r="8" spans="2:8">
      <c r="B8" s="135" t="s">
        <v>96</v>
      </c>
      <c r="C8" s="136" t="s">
        <v>171</v>
      </c>
      <c r="D8" s="140" t="s">
        <v>185</v>
      </c>
      <c r="E8" s="149" t="s">
        <v>171</v>
      </c>
      <c r="F8" s="152">
        <v>6</v>
      </c>
      <c r="G8" s="153" t="s">
        <v>92</v>
      </c>
      <c r="H8" s="150" t="s">
        <v>193</v>
      </c>
    </row>
    <row r="9" spans="2:8">
      <c r="B9" s="135" t="s">
        <v>65</v>
      </c>
      <c r="C9" s="136" t="s">
        <v>171</v>
      </c>
      <c r="D9" s="140" t="s">
        <v>189</v>
      </c>
      <c r="E9" s="149" t="s">
        <v>171</v>
      </c>
      <c r="F9" s="152">
        <v>7</v>
      </c>
      <c r="G9" s="153" t="s">
        <v>62</v>
      </c>
      <c r="H9" s="150" t="s">
        <v>194</v>
      </c>
    </row>
    <row r="10" spans="2:8">
      <c r="B10" s="135" t="s">
        <v>179</v>
      </c>
      <c r="C10" s="136" t="s">
        <v>171</v>
      </c>
      <c r="D10" s="140" t="s">
        <v>200</v>
      </c>
      <c r="E10" s="149" t="s">
        <v>171</v>
      </c>
      <c r="F10" s="152">
        <v>8</v>
      </c>
      <c r="G10" s="153" t="s">
        <v>98</v>
      </c>
      <c r="H10" s="150" t="s">
        <v>194</v>
      </c>
    </row>
    <row r="11" spans="2:8">
      <c r="B11" s="135" t="s">
        <v>183</v>
      </c>
      <c r="C11" s="136" t="s">
        <v>171</v>
      </c>
      <c r="D11" s="140" t="s">
        <v>202</v>
      </c>
      <c r="E11" s="149" t="s">
        <v>171</v>
      </c>
      <c r="F11" s="152">
        <v>9</v>
      </c>
      <c r="G11" s="153" t="s">
        <v>100</v>
      </c>
      <c r="H11" s="150" t="s">
        <v>194</v>
      </c>
    </row>
    <row r="12" spans="2:8">
      <c r="B12" s="135" t="s">
        <v>179</v>
      </c>
      <c r="C12" s="136" t="s">
        <v>171</v>
      </c>
      <c r="D12" s="140" t="s">
        <v>203</v>
      </c>
      <c r="E12" s="149" t="s">
        <v>171</v>
      </c>
      <c r="F12" s="152">
        <v>10</v>
      </c>
      <c r="G12" s="153" t="s">
        <v>183</v>
      </c>
      <c r="H12" s="150" t="s">
        <v>194</v>
      </c>
    </row>
    <row r="13" spans="2:8">
      <c r="B13" s="135" t="s">
        <v>98</v>
      </c>
      <c r="C13" s="136" t="s">
        <v>171</v>
      </c>
      <c r="D13" s="140" t="s">
        <v>204</v>
      </c>
      <c r="E13" s="149" t="s">
        <v>171</v>
      </c>
      <c r="F13" s="152">
        <v>11</v>
      </c>
      <c r="G13" s="153" t="s">
        <v>174</v>
      </c>
      <c r="H13" s="150" t="s">
        <v>194</v>
      </c>
    </row>
    <row r="14" spans="2:8">
      <c r="B14" s="135" t="s">
        <v>184</v>
      </c>
      <c r="C14" s="136" t="s">
        <v>171</v>
      </c>
      <c r="D14" s="140" t="s">
        <v>207</v>
      </c>
      <c r="E14" s="149" t="s">
        <v>171</v>
      </c>
      <c r="F14" s="152">
        <v>12</v>
      </c>
      <c r="G14" s="153" t="s">
        <v>65</v>
      </c>
      <c r="H14" s="150" t="s">
        <v>194</v>
      </c>
    </row>
    <row r="15" spans="2:8">
      <c r="B15" s="135" t="s">
        <v>60</v>
      </c>
      <c r="C15" s="136" t="s">
        <v>171</v>
      </c>
      <c r="D15" s="140" t="s">
        <v>209</v>
      </c>
      <c r="E15" s="149" t="s">
        <v>171</v>
      </c>
      <c r="F15" s="152">
        <v>13</v>
      </c>
      <c r="G15" s="153" t="s">
        <v>188</v>
      </c>
      <c r="H15" s="150" t="s">
        <v>194</v>
      </c>
    </row>
    <row r="16" spans="2:8">
      <c r="B16" s="135" t="s">
        <v>186</v>
      </c>
      <c r="C16" s="136" t="s">
        <v>171</v>
      </c>
      <c r="D16" s="140" t="s">
        <v>210</v>
      </c>
      <c r="E16" s="149" t="s">
        <v>171</v>
      </c>
      <c r="F16" s="152">
        <v>14</v>
      </c>
      <c r="G16" s="153" t="s">
        <v>68</v>
      </c>
      <c r="H16" s="150" t="s">
        <v>194</v>
      </c>
    </row>
    <row r="17" spans="2:8">
      <c r="B17" s="135" t="s">
        <v>187</v>
      </c>
      <c r="C17" s="136" t="s">
        <v>171</v>
      </c>
      <c r="D17" s="140" t="s">
        <v>212</v>
      </c>
      <c r="E17" s="149" t="s">
        <v>171</v>
      </c>
      <c r="F17" s="152">
        <v>15</v>
      </c>
      <c r="G17" s="153" t="s">
        <v>185</v>
      </c>
      <c r="H17" s="150" t="s">
        <v>194</v>
      </c>
    </row>
    <row r="18" spans="2:8">
      <c r="B18" s="135" t="s">
        <v>188</v>
      </c>
      <c r="C18" s="136" t="s">
        <v>171</v>
      </c>
      <c r="D18" s="140" t="s">
        <v>215</v>
      </c>
      <c r="E18" s="149" t="s">
        <v>171</v>
      </c>
      <c r="F18" s="152">
        <v>16</v>
      </c>
      <c r="G18" s="153" t="s">
        <v>196</v>
      </c>
      <c r="H18" s="150" t="s">
        <v>194</v>
      </c>
    </row>
    <row r="19" spans="2:8">
      <c r="B19" s="135" t="s">
        <v>73</v>
      </c>
      <c r="C19" s="136" t="s">
        <v>171</v>
      </c>
      <c r="D19" s="140" t="s">
        <v>220</v>
      </c>
      <c r="E19" s="141" t="s">
        <v>171</v>
      </c>
      <c r="F19" s="154">
        <v>16</v>
      </c>
      <c r="G19" s="155" t="s">
        <v>213</v>
      </c>
      <c r="H19" s="151" t="s">
        <v>214</v>
      </c>
    </row>
    <row r="20" spans="2:8">
      <c r="B20" s="135" t="s">
        <v>59</v>
      </c>
      <c r="C20" s="136" t="s">
        <v>171</v>
      </c>
      <c r="D20" s="140" t="s">
        <v>222</v>
      </c>
      <c r="E20" s="141" t="s">
        <v>171</v>
      </c>
    </row>
    <row r="21" spans="2:8">
      <c r="B21" s="135" t="s">
        <v>68</v>
      </c>
      <c r="C21" s="136" t="s">
        <v>171</v>
      </c>
      <c r="D21" s="140"/>
      <c r="E21" s="141"/>
    </row>
    <row r="22" spans="2:8">
      <c r="B22" s="135" t="s">
        <v>190</v>
      </c>
      <c r="C22" s="136" t="s">
        <v>171</v>
      </c>
      <c r="D22" s="140"/>
      <c r="E22" s="141"/>
    </row>
    <row r="23" spans="2:8">
      <c r="B23" s="135" t="s">
        <v>63</v>
      </c>
      <c r="C23" s="136" t="s">
        <v>171</v>
      </c>
      <c r="D23" s="140"/>
      <c r="E23" s="141"/>
    </row>
    <row r="24" spans="2:8">
      <c r="B24" s="135" t="s">
        <v>211</v>
      </c>
      <c r="C24" s="136" t="s">
        <v>171</v>
      </c>
      <c r="D24" s="140"/>
      <c r="E24" s="141"/>
    </row>
    <row r="25" spans="2:8">
      <c r="B25" s="135" t="s">
        <v>216</v>
      </c>
      <c r="C25" s="136" t="s">
        <v>171</v>
      </c>
      <c r="D25" s="140"/>
      <c r="E25" s="141"/>
    </row>
    <row r="26" spans="2:8">
      <c r="B26" s="135" t="s">
        <v>221</v>
      </c>
      <c r="C26" s="136" t="s">
        <v>171</v>
      </c>
      <c r="D26" s="140"/>
      <c r="E26" s="141"/>
    </row>
    <row r="27" spans="2:8">
      <c r="B27" s="135"/>
      <c r="C27" s="136"/>
      <c r="D27" s="140"/>
      <c r="E27" s="141"/>
    </row>
    <row r="28" spans="2:8">
      <c r="B28" s="135"/>
      <c r="C28" s="136"/>
      <c r="D28" s="140"/>
      <c r="E28" s="141"/>
    </row>
    <row r="29" spans="2:8">
      <c r="B29" s="135"/>
      <c r="C29" s="136"/>
      <c r="D29" s="140"/>
      <c r="E29" s="141"/>
    </row>
    <row r="30" spans="2:8">
      <c r="B30" s="135"/>
      <c r="C30" s="136"/>
      <c r="D30" s="140"/>
      <c r="E30" s="141"/>
    </row>
    <row r="31" spans="2:8">
      <c r="B31" s="135"/>
      <c r="C31" s="136"/>
      <c r="D31" s="140"/>
      <c r="E31" s="141"/>
    </row>
    <row r="32" spans="2:8">
      <c r="B32" s="135"/>
      <c r="C32" s="136"/>
      <c r="D32" s="146" t="s">
        <v>180</v>
      </c>
      <c r="E32" s="141"/>
    </row>
    <row r="33" spans="2:5">
      <c r="B33" s="135"/>
      <c r="C33" s="136"/>
      <c r="D33" s="140" t="s">
        <v>181</v>
      </c>
      <c r="E33" s="141" t="s">
        <v>171</v>
      </c>
    </row>
    <row r="34" spans="2:5">
      <c r="B34" s="135"/>
      <c r="C34" s="136"/>
      <c r="D34" s="140" t="s">
        <v>182</v>
      </c>
      <c r="E34" s="141" t="s">
        <v>171</v>
      </c>
    </row>
    <row r="35" spans="2:5">
      <c r="B35" s="135"/>
      <c r="C35" s="136"/>
      <c r="D35" s="140"/>
      <c r="E35" s="141"/>
    </row>
    <row r="36" spans="2:5">
      <c r="B36" s="137"/>
      <c r="C36" s="138"/>
      <c r="D36" s="142"/>
      <c r="E36" s="143"/>
    </row>
  </sheetData>
  <mergeCells count="2">
    <mergeCell ref="B2:E2"/>
    <mergeCell ref="G2:H2"/>
  </mergeCell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6</vt:i4>
      </vt:variant>
    </vt:vector>
  </HeadingPairs>
  <TitlesOfParts>
    <vt:vector size="6" baseType="lpstr">
      <vt:lpstr>Matchställ</vt:lpstr>
      <vt:lpstr>Ledig utrustning</vt:lpstr>
      <vt:lpstr>Blå matchtröja</vt:lpstr>
      <vt:lpstr>Telefonlista</vt:lpstr>
      <vt:lpstr>Komplettering</vt:lpstr>
      <vt:lpstr>Medl.avifter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2024-09-16T09:26:35Z</cp:lastPrinted>
  <dcterms:created xsi:type="dcterms:W3CDTF">2022-11-04T12:38:56Z</dcterms:created>
  <dcterms:modified xsi:type="dcterms:W3CDTF">2024-12-02T07:49:32Z</dcterms:modified>
</cp:coreProperties>
</file>