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140625" style="0" bestFit="1" customWidth="1"/>
    <col min="2" max="2" width="11.7109375" style="0" bestFit="1" customWidth="1"/>
    <col min="3" max="3" width="20.421875" style="0" bestFit="1" customWidth="1"/>
    <col min="4" max="4" width="21.8515625" style="0" bestFit="1" customWidth="1"/>
    <col min="5" max="5" width="18.7109375" style="0" bestFit="1" customWidth="1"/>
    <col min="6" max="6" width="7.00390625" style="0" bestFit="1" customWidth="1"/>
    <col min="7" max="7" width="11.7109375" style="0" bestFit="1" customWidth="1"/>
  </cols>
  <sheetData>
    <row r="1" spans="1:4" ht="15">
      <c r="A1" s="1" t="str">
        <f>"Skärgården Hockey -84"</f>
        <v>Skärgården Hockey -84</v>
      </c>
      <c r="C1" s="1" t="str">
        <f>"Sida:"</f>
        <v>Sida:</v>
      </c>
      <c r="D1" s="1" t="str">
        <f>"1"</f>
        <v>1</v>
      </c>
    </row>
    <row r="2" spans="1:4" ht="15">
      <c r="A2" s="1" t="str">
        <f>"Medlemmar"</f>
        <v>Medlemmar</v>
      </c>
      <c r="C2" s="1" t="str">
        <f>"Utskrivet:"</f>
        <v>Utskrivet:</v>
      </c>
      <c r="D2" s="2">
        <v>40686</v>
      </c>
    </row>
    <row r="4" spans="1:5" ht="15">
      <c r="A4" s="4" t="str">
        <f>"Ordning:"</f>
        <v>Ordning:</v>
      </c>
      <c r="B4" s="4" t="str">
        <f>"Medlemsnr"</f>
        <v>Medlemsnr</v>
      </c>
      <c r="C4" s="4" t="str">
        <f>"Alternativ:"</f>
        <v>Alternativ:</v>
      </c>
      <c r="D4" s="4" t="str">
        <f>"Kategori"</f>
        <v>Kategori</v>
      </c>
      <c r="E4" s="1" t="str">
        <f>"18"</f>
        <v>18</v>
      </c>
    </row>
    <row r="5" spans="1:4" ht="15">
      <c r="A5" s="1" t="str">
        <f>"URVAL"</f>
        <v>URVAL</v>
      </c>
      <c r="C5" s="1" t="str">
        <f>"Kön:"</f>
        <v>Kön:</v>
      </c>
      <c r="D5" s="1" t="str">
        <f>"Män+Kvinnor"</f>
        <v>Män+Kvinnor</v>
      </c>
    </row>
    <row r="7" spans="1:5" ht="15">
      <c r="A7" s="3"/>
      <c r="B7" s="3"/>
      <c r="C7" s="3"/>
      <c r="D7" s="3"/>
      <c r="E7" s="3"/>
    </row>
    <row r="9" ht="15">
      <c r="A9" s="1" t="str">
        <f>"J-18"</f>
        <v>J-18</v>
      </c>
    </row>
    <row r="10" spans="1:5" ht="15">
      <c r="A10" s="5"/>
      <c r="B10" s="5"/>
      <c r="C10" s="5"/>
      <c r="D10" s="5"/>
      <c r="E10" s="5"/>
    </row>
    <row r="11" spans="1:7" ht="15">
      <c r="A11" s="1" t="str">
        <f>"Medlemsnr"</f>
        <v>Medlemsnr</v>
      </c>
      <c r="B11" s="1" t="str">
        <f>"Persnr"</f>
        <v>Persnr</v>
      </c>
      <c r="C11" s="1" t="str">
        <f>"Namn"</f>
        <v>Namn</v>
      </c>
      <c r="D11" s="1" t="str">
        <f>"Adress"</f>
        <v>Adress</v>
      </c>
      <c r="E11" s="1" t="str">
        <f>"Postnr/Ort"</f>
        <v>Postnr/Ort</v>
      </c>
      <c r="F11" s="1" t="str">
        <f>"Tel:"</f>
        <v>Tel:</v>
      </c>
      <c r="G11" s="1" t="str">
        <f>"Tel2:"</f>
        <v>Tel2:</v>
      </c>
    </row>
    <row r="12" spans="1:7" ht="15">
      <c r="A12" s="5"/>
      <c r="B12" s="5"/>
      <c r="C12" s="5"/>
      <c r="D12" s="5"/>
      <c r="E12" s="5"/>
      <c r="F12" s="5"/>
      <c r="G12" s="5"/>
    </row>
    <row r="13" spans="1:6" ht="15">
      <c r="A13" s="1" t="str">
        <f>"1086"</f>
        <v>1086</v>
      </c>
      <c r="B13" s="1" t="str">
        <f>"910512-2254"</f>
        <v>910512-2254</v>
      </c>
      <c r="C13" s="1" t="str">
        <f>"Daniel Dino"</f>
        <v>Daniel Dino</v>
      </c>
      <c r="D13" s="1" t="str">
        <f>"Kaptensvägen 38"</f>
        <v>Kaptensvägen 38</v>
      </c>
      <c r="E13" s="1" t="str">
        <f>"475 41 Hönö"</f>
        <v>475 41 Hönö</v>
      </c>
      <c r="F13" s="1" t="str">
        <f>"968962"</f>
        <v>968962</v>
      </c>
    </row>
    <row r="14" spans="1:7" ht="15">
      <c r="A14" s="1" t="str">
        <f>"1087"</f>
        <v>1087</v>
      </c>
      <c r="B14" s="1" t="str">
        <f>"910206-5910"</f>
        <v>910206-5910</v>
      </c>
      <c r="C14" s="1" t="str">
        <f>"Andreas Linde"</f>
        <v>Andreas Linde</v>
      </c>
      <c r="D14" s="1" t="str">
        <f>"Norgårdsvägen 96"</f>
        <v>Norgårdsvägen 96</v>
      </c>
      <c r="E14" s="1" t="str">
        <f>"475 32 Öckerö"</f>
        <v>475 32 Öckerö</v>
      </c>
      <c r="F14" s="1" t="str">
        <f>"962199"</f>
        <v>962199</v>
      </c>
      <c r="G14" s="1" t="str">
        <f>"0763-413391"</f>
        <v>0763-413391</v>
      </c>
    </row>
    <row r="15" spans="1:6" ht="15">
      <c r="A15" s="1" t="str">
        <f>"1100"</f>
        <v>1100</v>
      </c>
      <c r="B15" s="1" t="str">
        <f>"920826-2833"</f>
        <v>920826-2833</v>
      </c>
      <c r="C15" s="1" t="str">
        <f>"Niclas Åström"</f>
        <v>Niclas Åström</v>
      </c>
      <c r="D15" s="1" t="str">
        <f>"Sjömansvägen 3"</f>
        <v>Sjömansvägen 3</v>
      </c>
      <c r="E15" s="1" t="str">
        <f>"475 41 Hönö"</f>
        <v>475 41 Hönö</v>
      </c>
      <c r="F15" s="1" t="str">
        <f>"967797"</f>
        <v>967797</v>
      </c>
    </row>
    <row r="16" spans="1:6" ht="15">
      <c r="A16" s="1" t="str">
        <f>"1104"</f>
        <v>1104</v>
      </c>
      <c r="B16" s="1" t="str">
        <f>"920618-4633"</f>
        <v>920618-4633</v>
      </c>
      <c r="C16" s="1" t="str">
        <f>"Anton Johansson"</f>
        <v>Anton Johansson</v>
      </c>
      <c r="D16" s="1" t="str">
        <f>"Box 95"</f>
        <v>Box 95</v>
      </c>
      <c r="E16" s="1" t="str">
        <f>"475 18 Rörö"</f>
        <v>475 18 Rörö</v>
      </c>
      <c r="F16" s="1" t="str">
        <f>"964319"</f>
        <v>964319</v>
      </c>
    </row>
    <row r="17" spans="1:6" ht="15">
      <c r="A17" s="1" t="str">
        <f>"1114"</f>
        <v>1114</v>
      </c>
      <c r="B17" s="1" t="str">
        <f>"931023-6451"</f>
        <v>931023-6451</v>
      </c>
      <c r="C17" s="1" t="str">
        <f>"Simon Dino"</f>
        <v>Simon Dino</v>
      </c>
      <c r="D17" s="1" t="str">
        <f>"Kaptensvägen 38"</f>
        <v>Kaptensvägen 38</v>
      </c>
      <c r="E17" s="1" t="str">
        <f>"475 41 Hönö"</f>
        <v>475 41 Hönö</v>
      </c>
      <c r="F17" s="1" t="str">
        <f>"968962"</f>
        <v>968962</v>
      </c>
    </row>
    <row r="18" spans="1:6" ht="15">
      <c r="A18" s="1" t="str">
        <f>"1120"</f>
        <v>1120</v>
      </c>
      <c r="B18" s="1" t="str">
        <f>"930709-8997"</f>
        <v>930709-8997</v>
      </c>
      <c r="C18" s="1" t="str">
        <f>"Emil Henricson"</f>
        <v>Emil Henricson</v>
      </c>
      <c r="D18" s="1" t="str">
        <f>"Gullbrinksvägen 7"</f>
        <v>Gullbrinksvägen 7</v>
      </c>
      <c r="E18" s="1" t="str">
        <f>"423 31 Torslanda"</f>
        <v>423 31 Torslanda</v>
      </c>
      <c r="F18" s="1" t="str">
        <f>"564535"</f>
        <v>564535</v>
      </c>
    </row>
    <row r="19" spans="1:6" ht="15">
      <c r="A19" s="1" t="str">
        <f>"1125"</f>
        <v>1125</v>
      </c>
      <c r="B19" s="1" t="str">
        <f>"931020-2677"</f>
        <v>931020-2677</v>
      </c>
      <c r="C19" s="1" t="str">
        <f>"Henrik Levander"</f>
        <v>Henrik Levander</v>
      </c>
      <c r="D19" s="1" t="str">
        <f>"Rödklövern 3E"</f>
        <v>Rödklövern 3E</v>
      </c>
      <c r="E19" s="1" t="str">
        <f>"423 33 Torslanda"</f>
        <v>423 33 Torslanda</v>
      </c>
      <c r="F19" s="1" t="str">
        <f>"563110"</f>
        <v>563110</v>
      </c>
    </row>
    <row r="20" spans="1:6" ht="15">
      <c r="A20" s="1" t="str">
        <f>"1134"</f>
        <v>1134</v>
      </c>
      <c r="B20" s="1" t="str">
        <f>"930405-0710"</f>
        <v>930405-0710</v>
      </c>
      <c r="C20" s="1" t="str">
        <f>"Max Wiktorsson"</f>
        <v>Max Wiktorsson</v>
      </c>
      <c r="D20" s="1" t="str">
        <f>"Enrisvägen 13"</f>
        <v>Enrisvägen 13</v>
      </c>
      <c r="E20" s="1" t="str">
        <f>"475 40 Hönö"</f>
        <v>475 40 Hönö</v>
      </c>
      <c r="F20" s="1" t="str">
        <f>"969445"</f>
        <v>969445</v>
      </c>
    </row>
    <row r="21" spans="1:6" ht="15">
      <c r="A21" s="1" t="str">
        <f>"1136"</f>
        <v>1136</v>
      </c>
      <c r="B21" s="1" t="str">
        <f>"930721-7811"</f>
        <v>930721-7811</v>
      </c>
      <c r="C21" s="1" t="str">
        <f>"Niclas Evenås"</f>
        <v>Niclas Evenås</v>
      </c>
      <c r="D21" s="1" t="str">
        <f>"Stenkleveliden 24"</f>
        <v>Stenkleveliden 24</v>
      </c>
      <c r="E21" s="1" t="str">
        <f>"423 41 Torslanda"</f>
        <v>423 41 Torslanda</v>
      </c>
      <c r="F21" s="1" t="str">
        <f>"921505"</f>
        <v>921505</v>
      </c>
    </row>
    <row r="22" spans="1:6" ht="15">
      <c r="A22" s="1" t="str">
        <f>"1138"</f>
        <v>1138</v>
      </c>
      <c r="B22" s="1" t="str">
        <f>"930515-4453"</f>
        <v>930515-4453</v>
      </c>
      <c r="C22" s="1" t="str">
        <f>"Sebastian Kristensen"</f>
        <v>Sebastian Kristensen</v>
      </c>
      <c r="D22" s="1" t="str">
        <f>"Strandvägen 19 J"</f>
        <v>Strandvägen 19 J</v>
      </c>
      <c r="E22" s="1" t="str">
        <f>"475 40 Hönö"</f>
        <v>475 40 Hönö</v>
      </c>
      <c r="F22" s="1" t="str">
        <f>"969312"</f>
        <v>969312</v>
      </c>
    </row>
    <row r="23" spans="1:6" ht="15">
      <c r="A23" s="1" t="str">
        <f>"1143"</f>
        <v>1143</v>
      </c>
      <c r="B23" s="1" t="str">
        <f>"941205-5031"</f>
        <v>941205-5031</v>
      </c>
      <c r="C23" s="1" t="str">
        <f>"Pontus Karlsson"</f>
        <v>Pontus Karlsson</v>
      </c>
      <c r="D23" s="1" t="str">
        <f>"Rödvägen 70"</f>
        <v>Rödvägen 70</v>
      </c>
      <c r="E23" s="1" t="str">
        <f>"475 41 Hönö"</f>
        <v>475 41 Hönö</v>
      </c>
      <c r="F23" s="1" t="str">
        <f>"962285"</f>
        <v>962285</v>
      </c>
    </row>
    <row r="24" spans="1:7" ht="15">
      <c r="A24" s="1" t="str">
        <f>"1148"</f>
        <v>1148</v>
      </c>
      <c r="B24" s="1" t="str">
        <f>"940615-4550"</f>
        <v>940615-4550</v>
      </c>
      <c r="C24" s="1" t="str">
        <f>"Christoffer Johansson"</f>
        <v>Christoffer Johansson</v>
      </c>
      <c r="D24" s="1" t="str">
        <f>"Runslingan 100"</f>
        <v>Runslingan 100</v>
      </c>
      <c r="E24" s="1" t="str">
        <f>"42347 Torslanda"</f>
        <v>42347 Torslanda</v>
      </c>
      <c r="F24" s="1" t="str">
        <f>"564350"</f>
        <v>564350</v>
      </c>
      <c r="G24" s="1" t="str">
        <f>"0707-754666"</f>
        <v>0707-754666</v>
      </c>
    </row>
    <row r="25" spans="1:6" ht="15">
      <c r="A25" s="1" t="str">
        <f>"1179"</f>
        <v>1179</v>
      </c>
      <c r="B25" s="1" t="str">
        <f>"941007-4232"</f>
        <v>941007-4232</v>
      </c>
      <c r="C25" s="1" t="str">
        <f>"Cristoffer Uno"</f>
        <v>Cristoffer Uno</v>
      </c>
      <c r="D25" s="1" t="str">
        <f>"Högstensgatan 48"</f>
        <v>Högstensgatan 48</v>
      </c>
      <c r="E25" s="1" t="str">
        <f>"423 47 Torslanda"</f>
        <v>423 47 Torslanda</v>
      </c>
      <c r="F25" s="1" t="str">
        <f>"561270"</f>
        <v>561270</v>
      </c>
    </row>
    <row r="26" spans="1:7" ht="15">
      <c r="A26" s="1" t="str">
        <f>"1447"</f>
        <v>1447</v>
      </c>
      <c r="B26" s="1" t="str">
        <f>"920930-0152"</f>
        <v>920930-0152</v>
      </c>
      <c r="C26" s="1" t="str">
        <f>"Andreas Andersson"</f>
        <v>Andreas Andersson</v>
      </c>
      <c r="D26" s="1" t="str">
        <f>"Fyrbåksvägen 30"</f>
        <v>Fyrbåksvägen 30</v>
      </c>
      <c r="E26" s="1" t="str">
        <f>"423 39 Torslanda"</f>
        <v>423 39 Torslanda</v>
      </c>
      <c r="F26" s="1" t="str">
        <f>"923221"</f>
        <v>923221</v>
      </c>
      <c r="G26" s="1" t="str">
        <f>"0739-808870"</f>
        <v>0739-808870</v>
      </c>
    </row>
    <row r="27" spans="1:6" ht="15">
      <c r="A27" s="1" t="str">
        <f>"1468"</f>
        <v>1468</v>
      </c>
      <c r="B27" s="1" t="str">
        <f>"931213-4050"</f>
        <v>931213-4050</v>
      </c>
      <c r="C27" s="1" t="str">
        <f>"Emil Eriksson"</f>
        <v>Emil Eriksson</v>
      </c>
      <c r="D27" s="1" t="str">
        <f>"Björkvägen 55"</f>
        <v>Björkvägen 55</v>
      </c>
      <c r="E27" s="1" t="str">
        <f>"430 94 Bohus Björkö"</f>
        <v>430 94 Bohus Björkö</v>
      </c>
      <c r="F27" s="1" t="str">
        <f>"929312"</f>
        <v>929312</v>
      </c>
    </row>
    <row r="28" spans="1:5" ht="15">
      <c r="A28" s="1" t="str">
        <f>"1665"</f>
        <v>1665</v>
      </c>
      <c r="B28" s="1" t="str">
        <f>"920817-3956"</f>
        <v>920817-3956</v>
      </c>
      <c r="C28" s="1" t="str">
        <f>"Fredrik Rehm"</f>
        <v>Fredrik Rehm</v>
      </c>
      <c r="D28" s="1" t="str">
        <f>"Smedjegårdsvägen 21G"</f>
        <v>Smedjegårdsvägen 21G</v>
      </c>
      <c r="E28" s="1" t="str">
        <f>"433 32 Partille"</f>
        <v>433 32 Partille</v>
      </c>
    </row>
    <row r="29" spans="1:6" ht="15">
      <c r="A29" s="1" t="str">
        <f>"29"</f>
        <v>29</v>
      </c>
      <c r="B29" s="1" t="str">
        <f>"940705-2879"</f>
        <v>940705-2879</v>
      </c>
      <c r="C29" s="1" t="str">
        <f>"Fredrik Jansson"</f>
        <v>Fredrik Jansson</v>
      </c>
      <c r="D29" s="1" t="str">
        <f>"Stenklovsvägen 13"</f>
        <v>Stenklovsvägen 13</v>
      </c>
      <c r="E29" s="1" t="str">
        <f>"475 31 Öckerö"</f>
        <v>475 31 Öckerö</v>
      </c>
      <c r="F29" s="1" t="str">
        <f>"969828"</f>
        <v>969828</v>
      </c>
    </row>
    <row r="30" spans="1:6" ht="15">
      <c r="A30" s="1" t="str">
        <f>"55"</f>
        <v>55</v>
      </c>
      <c r="B30" s="1" t="str">
        <f>"920709-0110"</f>
        <v>920709-0110</v>
      </c>
      <c r="C30" s="1" t="str">
        <f>"Andreas Larsson"</f>
        <v>Andreas Larsson</v>
      </c>
      <c r="D30" s="1" t="str">
        <f>"Bankevägen 13"</f>
        <v>Bankevägen 13</v>
      </c>
      <c r="E30" s="1" t="str">
        <f>"475 31 Öckerö"</f>
        <v>475 31 Öckerö</v>
      </c>
      <c r="F30" s="1" t="str">
        <f>"966884"</f>
        <v>966884</v>
      </c>
    </row>
    <row r="31" spans="1:6" ht="15">
      <c r="A31" s="1" t="str">
        <f>"58"</f>
        <v>58</v>
      </c>
      <c r="B31" s="1" t="str">
        <f>"920505-1437"</f>
        <v>920505-1437</v>
      </c>
      <c r="C31" s="1" t="str">
        <f>"Mattias Lundgren"</f>
        <v>Mattias Lundgren</v>
      </c>
      <c r="D31" s="1" t="str">
        <f>"Box 14"</f>
        <v>Box 14</v>
      </c>
      <c r="E31" s="1" t="str">
        <f>"475 18 Rörö"</f>
        <v>475 18 Rörö</v>
      </c>
      <c r="F31" s="1" t="str">
        <f>"964395"</f>
        <v>964395</v>
      </c>
    </row>
    <row r="32" spans="1:7" ht="15">
      <c r="A32" s="5"/>
      <c r="B32" s="5"/>
      <c r="C32" s="5"/>
      <c r="D32" s="5"/>
      <c r="E32" s="5"/>
      <c r="F32" s="5"/>
      <c r="G32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Kansliet</dc:creator>
  <cp:keywords/>
  <dc:description/>
  <cp:lastModifiedBy>Johansson</cp:lastModifiedBy>
  <dcterms:created xsi:type="dcterms:W3CDTF">2011-05-23T08:41:53Z</dcterms:created>
  <dcterms:modified xsi:type="dcterms:W3CDTF">2011-05-24T15:02:23Z</dcterms:modified>
  <cp:category/>
  <cp:version/>
  <cp:contentType/>
  <cp:contentStatus/>
</cp:coreProperties>
</file>