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vat\SidsjöBöle_F09\Kassör\"/>
    </mc:Choice>
  </mc:AlternateContent>
  <xr:revisionPtr revIDLastSave="0" documentId="13_ncr:1_{01283FE8-A839-4316-ADD6-49FCA5437DC5}" xr6:coauthVersionLast="43" xr6:coauthVersionMax="43" xr10:uidLastSave="{00000000-0000-0000-0000-000000000000}"/>
  <bookViews>
    <workbookView xWindow="-110" yWindow="-110" windowWidth="19420" windowHeight="10420" activeTab="2" xr2:uid="{B2B05491-E4B3-475F-BC93-D735BCE2071F}"/>
  </bookViews>
  <sheets>
    <sheet name="Träningskläder 2019" sheetId="1" r:id="rId1"/>
    <sheet name="F09" sheetId="3" r:id="rId2"/>
    <sheet name="SpiceDream 2019" sheetId="2" r:id="rId3"/>
  </sheets>
  <definedNames>
    <definedName name="_xlnm._FilterDatabase" localSheetId="2" hidden="1">'SpiceDream 2019'!$A$1:$D$30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3" l="1"/>
  <c r="D33" i="3"/>
  <c r="D32" i="3"/>
  <c r="D31" i="3"/>
  <c r="D30" i="3"/>
  <c r="C29" i="3"/>
  <c r="D25" i="3"/>
  <c r="C41" i="3" s="1"/>
  <c r="D30" i="2" l="1"/>
  <c r="B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8" i="2" s="1"/>
  <c r="D2" i="2"/>
  <c r="R34" i="1" l="1"/>
  <c r="C53" i="1" l="1"/>
  <c r="H46" i="1"/>
  <c r="G46" i="1"/>
  <c r="F46" i="1"/>
  <c r="E46" i="1"/>
  <c r="D46" i="1"/>
  <c r="C46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H37" i="1"/>
  <c r="G37" i="1"/>
  <c r="F37" i="1"/>
  <c r="E37" i="1"/>
  <c r="D37" i="1"/>
  <c r="C37" i="1"/>
  <c r="H36" i="1"/>
  <c r="G36" i="1"/>
  <c r="G43" i="1" s="1"/>
  <c r="G47" i="1" s="1"/>
  <c r="F36" i="1"/>
  <c r="F43" i="1" s="1"/>
  <c r="F47" i="1" s="1"/>
  <c r="E36" i="1"/>
  <c r="E43" i="1" s="1"/>
  <c r="E47" i="1" s="1"/>
  <c r="D36" i="1"/>
  <c r="D43" i="1" s="1"/>
  <c r="D47" i="1" s="1"/>
  <c r="C36" i="1"/>
  <c r="C43" i="1" s="1"/>
  <c r="C47" i="1" s="1"/>
  <c r="J34" i="1"/>
  <c r="R35" i="1" s="1"/>
  <c r="P33" i="1"/>
  <c r="O33" i="1"/>
  <c r="N33" i="1"/>
  <c r="M33" i="1"/>
  <c r="L33" i="1"/>
  <c r="K33" i="1"/>
  <c r="Q33" i="1" s="1"/>
  <c r="P32" i="1"/>
  <c r="O32" i="1"/>
  <c r="N32" i="1"/>
  <c r="M32" i="1"/>
  <c r="L32" i="1"/>
  <c r="K32" i="1"/>
  <c r="Q32" i="1" s="1"/>
  <c r="P31" i="1"/>
  <c r="O31" i="1"/>
  <c r="N31" i="1"/>
  <c r="M31" i="1"/>
  <c r="Q31" i="1" s="1"/>
  <c r="L31" i="1"/>
  <c r="K31" i="1"/>
  <c r="P30" i="1"/>
  <c r="O30" i="1"/>
  <c r="N30" i="1"/>
  <c r="M30" i="1"/>
  <c r="Q30" i="1" s="1"/>
  <c r="L30" i="1"/>
  <c r="K30" i="1"/>
  <c r="P29" i="1"/>
  <c r="O29" i="1"/>
  <c r="N29" i="1"/>
  <c r="M29" i="1"/>
  <c r="L29" i="1"/>
  <c r="K29" i="1"/>
  <c r="Q29" i="1" s="1"/>
  <c r="P28" i="1"/>
  <c r="O28" i="1"/>
  <c r="N28" i="1"/>
  <c r="M28" i="1"/>
  <c r="L28" i="1"/>
  <c r="K28" i="1"/>
  <c r="Q28" i="1" s="1"/>
  <c r="P27" i="1"/>
  <c r="O27" i="1"/>
  <c r="N27" i="1"/>
  <c r="M27" i="1"/>
  <c r="Q27" i="1" s="1"/>
  <c r="L27" i="1"/>
  <c r="K27" i="1"/>
  <c r="P26" i="1"/>
  <c r="O26" i="1"/>
  <c r="N26" i="1"/>
  <c r="M26" i="1"/>
  <c r="Q26" i="1" s="1"/>
  <c r="L26" i="1"/>
  <c r="K26" i="1"/>
  <c r="P25" i="1"/>
  <c r="O25" i="1"/>
  <c r="N25" i="1"/>
  <c r="M25" i="1"/>
  <c r="L25" i="1"/>
  <c r="K25" i="1"/>
  <c r="Q25" i="1" s="1"/>
  <c r="P24" i="1"/>
  <c r="O24" i="1"/>
  <c r="N24" i="1"/>
  <c r="M24" i="1"/>
  <c r="L24" i="1"/>
  <c r="K24" i="1"/>
  <c r="Q24" i="1" s="1"/>
  <c r="P23" i="1"/>
  <c r="O23" i="1"/>
  <c r="N23" i="1"/>
  <c r="M23" i="1"/>
  <c r="Q23" i="1" s="1"/>
  <c r="L23" i="1"/>
  <c r="K23" i="1"/>
  <c r="P22" i="1"/>
  <c r="O22" i="1"/>
  <c r="N22" i="1"/>
  <c r="M22" i="1"/>
  <c r="Q22" i="1" s="1"/>
  <c r="L22" i="1"/>
  <c r="K22" i="1"/>
  <c r="P21" i="1"/>
  <c r="O21" i="1"/>
  <c r="N21" i="1"/>
  <c r="M21" i="1"/>
  <c r="L21" i="1"/>
  <c r="K21" i="1"/>
  <c r="Q21" i="1" s="1"/>
  <c r="P20" i="1"/>
  <c r="O20" i="1"/>
  <c r="N20" i="1"/>
  <c r="M20" i="1"/>
  <c r="L20" i="1"/>
  <c r="K20" i="1"/>
  <c r="Q20" i="1" s="1"/>
  <c r="P19" i="1"/>
  <c r="O19" i="1"/>
  <c r="N19" i="1"/>
  <c r="M19" i="1"/>
  <c r="Q19" i="1" s="1"/>
  <c r="L19" i="1"/>
  <c r="K19" i="1"/>
  <c r="P18" i="1"/>
  <c r="O18" i="1"/>
  <c r="N18" i="1"/>
  <c r="M18" i="1"/>
  <c r="L18" i="1"/>
  <c r="Q18" i="1" s="1"/>
  <c r="K18" i="1"/>
  <c r="P17" i="1"/>
  <c r="O17" i="1"/>
  <c r="N17" i="1"/>
  <c r="M17" i="1"/>
  <c r="L17" i="1"/>
  <c r="K17" i="1"/>
  <c r="Q17" i="1" s="1"/>
  <c r="P16" i="1"/>
  <c r="O16" i="1"/>
  <c r="N16" i="1"/>
  <c r="M16" i="1"/>
  <c r="L16" i="1"/>
  <c r="K16" i="1"/>
  <c r="Q16" i="1" s="1"/>
  <c r="P15" i="1"/>
  <c r="O15" i="1"/>
  <c r="N15" i="1"/>
  <c r="M15" i="1"/>
  <c r="Q15" i="1" s="1"/>
  <c r="L15" i="1"/>
  <c r="K15" i="1"/>
  <c r="P14" i="1"/>
  <c r="O14" i="1"/>
  <c r="N14" i="1"/>
  <c r="M14" i="1"/>
  <c r="L14" i="1"/>
  <c r="Q14" i="1" s="1"/>
  <c r="K14" i="1"/>
  <c r="P13" i="1"/>
  <c r="O13" i="1"/>
  <c r="N13" i="1"/>
  <c r="M13" i="1"/>
  <c r="L13" i="1"/>
  <c r="K13" i="1"/>
  <c r="Q13" i="1" s="1"/>
  <c r="P12" i="1"/>
  <c r="O12" i="1"/>
  <c r="N12" i="1"/>
  <c r="M12" i="1"/>
  <c r="L12" i="1"/>
  <c r="K12" i="1"/>
  <c r="Q12" i="1" s="1"/>
  <c r="P11" i="1"/>
  <c r="O11" i="1"/>
  <c r="N11" i="1"/>
  <c r="M11" i="1"/>
  <c r="Q11" i="1" s="1"/>
  <c r="Q34" i="1" s="1"/>
  <c r="L11" i="1"/>
  <c r="K11" i="1"/>
  <c r="H43" i="1" l="1"/>
  <c r="H47" i="1" s="1"/>
  <c r="J47" i="1"/>
  <c r="C35" i="3" l="1"/>
  <c r="D35" i="3"/>
  <c r="C40" i="3" s="1"/>
  <c r="C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tc={5515572D-F17A-4EE5-B7CA-BCBCE6979F29}</author>
    <author>tc={666143C5-1975-4105-A252-2C94FB88DDA3}</author>
  </authors>
  <commentList>
    <comment ref="E39" authorId="0" shapeId="0" xr:uid="{5515572D-F17A-4EE5-B7CA-BCBCE6979F29}">
      <text>
        <t>[Threaded comment]
Your version of Excel allows you to read this threaded comment; however, any edits to it will get removed if the file is opened in a newer version of Excel. Learn more: https://go.microsoft.com/fwlink/?linkid=870924
Comment:
    3 st enligt faktura. Ngn ändrat?</t>
      </text>
    </comment>
    <comment ref="E40" authorId="1" shapeId="0" xr:uid="{666143C5-1975-4105-A252-2C94FB88DDA3}">
      <text>
        <t>[Threaded comment]
Your version of Excel allows you to read this threaded comment; however, any edits to it will get removed if the file is opened in a newer version of Excel. Learn more: https://go.microsoft.com/fwlink/?linkid=870924
Comment:
    13 st enligt faktura. Ngn ändrat?</t>
      </text>
    </comment>
  </commentList>
</comments>
</file>

<file path=xl/sharedStrings.xml><?xml version="1.0" encoding="utf-8"?>
<sst xmlns="http://schemas.openxmlformats.org/spreadsheetml/2006/main" count="328" uniqueCount="151">
  <si>
    <t>Profil och träningskläder 2019</t>
  </si>
  <si>
    <t>Sidsjö Böle IF F09</t>
  </si>
  <si>
    <t>BETALNINGSINSTRUKTION</t>
  </si>
  <si>
    <t>Swischa kostnaderna för spelarens kläder till 0733-215 635 eller direktinstättning</t>
  </si>
  <si>
    <t xml:space="preserve">på vårt konto i Nordea 3036 03 19068. </t>
  </si>
  <si>
    <t>Stadium artikelnummer</t>
  </si>
  <si>
    <t>Spelarnamn</t>
  </si>
  <si>
    <t>Trycknamn på kläder</t>
  </si>
  <si>
    <t>Strumpor</t>
  </si>
  <si>
    <t>KortByxor</t>
  </si>
  <si>
    <t>T Tröja</t>
  </si>
  <si>
    <t>Byxa</t>
  </si>
  <si>
    <t>Överdragströja</t>
  </si>
  <si>
    <t>Ryggsäck</t>
  </si>
  <si>
    <t>Namn på ryggsäck</t>
  </si>
  <si>
    <t>Summa</t>
  </si>
  <si>
    <t>Vera</t>
  </si>
  <si>
    <t>V. Forssmark</t>
  </si>
  <si>
    <t>34-36</t>
  </si>
  <si>
    <t>x</t>
  </si>
  <si>
    <t>Edith</t>
  </si>
  <si>
    <t>Edith Elfner</t>
  </si>
  <si>
    <t>Juni</t>
  </si>
  <si>
    <t>Juni Wikström</t>
  </si>
  <si>
    <t>Emilia T</t>
  </si>
  <si>
    <t>Thelin</t>
  </si>
  <si>
    <t>Issie</t>
  </si>
  <si>
    <t>Issie Peteh</t>
  </si>
  <si>
    <t>Agnes S</t>
  </si>
  <si>
    <t>Agnes Sällvin</t>
  </si>
  <si>
    <t>Kajsa</t>
  </si>
  <si>
    <t>Kajsa Stenvall</t>
  </si>
  <si>
    <t>Emilia W</t>
  </si>
  <si>
    <t>Emilia Widmark</t>
  </si>
  <si>
    <t>Liv</t>
  </si>
  <si>
    <t>Liv Edholm</t>
  </si>
  <si>
    <t>Rut</t>
  </si>
  <si>
    <t>Rut Jonsson</t>
  </si>
  <si>
    <t>Lisa</t>
  </si>
  <si>
    <t>Lisa Leyonberg</t>
  </si>
  <si>
    <t>S</t>
  </si>
  <si>
    <t xml:space="preserve">Astrid </t>
  </si>
  <si>
    <t>Astrid Wahlberg</t>
  </si>
  <si>
    <t>Hannah</t>
  </si>
  <si>
    <t>Hannah Myrholm</t>
  </si>
  <si>
    <t>Vendela</t>
  </si>
  <si>
    <t>Vendela Sjödin</t>
  </si>
  <si>
    <t>Livia</t>
  </si>
  <si>
    <t>Livia Romö</t>
  </si>
  <si>
    <t>Frida</t>
  </si>
  <si>
    <t>Frida Prim</t>
  </si>
  <si>
    <t>Emelie S</t>
  </si>
  <si>
    <t>Sundqvist</t>
  </si>
  <si>
    <t>Malva N</t>
  </si>
  <si>
    <t>Malva Näsholm</t>
  </si>
  <si>
    <t>Iris</t>
  </si>
  <si>
    <t>Iris Kjellberg</t>
  </si>
  <si>
    <t>Towa</t>
  </si>
  <si>
    <t>Towa Arrehag</t>
  </si>
  <si>
    <t>Elina</t>
  </si>
  <si>
    <t>Eckemo</t>
  </si>
  <si>
    <t>Alma G</t>
  </si>
  <si>
    <t>Alma Gode</t>
  </si>
  <si>
    <t>Mays</t>
  </si>
  <si>
    <t>Mays Shikh Saleh</t>
  </si>
  <si>
    <t>X</t>
  </si>
  <si>
    <t>Totalt:</t>
  </si>
  <si>
    <t>33-34</t>
  </si>
  <si>
    <t>Fakturabelopp</t>
  </si>
  <si>
    <t>Betalt</t>
  </si>
  <si>
    <t>Diff</t>
  </si>
  <si>
    <t>Fakturanr</t>
  </si>
  <si>
    <t>Namn</t>
  </si>
  <si>
    <t>Antal</t>
  </si>
  <si>
    <t>Pris</t>
  </si>
  <si>
    <t>Total</t>
  </si>
  <si>
    <t>Alma/Marielle Gode</t>
  </si>
  <si>
    <t>Meys/Shorouk Alhams</t>
  </si>
  <si>
    <t>Emelie/Per Sundqvist</t>
  </si>
  <si>
    <t>Agnes Sällvin/Per Larsson</t>
  </si>
  <si>
    <t>Astrid/Andrea Wahlberg</t>
  </si>
  <si>
    <t>Kajsa/Peter Stenvall</t>
  </si>
  <si>
    <t>Juni/Monica Wikström</t>
  </si>
  <si>
    <t>Agnes/Lisa Kjellberg</t>
  </si>
  <si>
    <t>Lisa/Henrik Leyonberg</t>
  </si>
  <si>
    <t>Malva/Lina Näsholm</t>
  </si>
  <si>
    <t>Vera/Henrik Forssmark</t>
  </si>
  <si>
    <t>Livia/Sophia Andersson</t>
  </si>
  <si>
    <t>Issie/Dennis Peteh</t>
  </si>
  <si>
    <t>Liv/Henrik Edholm</t>
  </si>
  <si>
    <t>Frida/Linda Prim</t>
  </si>
  <si>
    <t>Emilia/Anki Viklund</t>
  </si>
  <si>
    <t>Emilia Thelin/Engman</t>
  </si>
  <si>
    <t>Vendela/Erika Sjödin</t>
  </si>
  <si>
    <t>Lykke/Kjetil Kristiansen</t>
  </si>
  <si>
    <t>Hannah Myrholm/Jeanette Stenman</t>
  </si>
  <si>
    <t>Edith/Åsa Elfner</t>
  </si>
  <si>
    <t>Alma Kjellqvist</t>
  </si>
  <si>
    <t>Att betala enligt faktura</t>
  </si>
  <si>
    <t>Till laget</t>
  </si>
  <si>
    <t>Frakt</t>
  </si>
  <si>
    <t>Rut/Daniel Jonsson/Katarina Norell</t>
  </si>
  <si>
    <t>Elina/Åsa Arencrantz</t>
  </si>
  <si>
    <t>Sammanställning</t>
  </si>
  <si>
    <t>Sidsjö Böle F09</t>
  </si>
  <si>
    <t>Kostnad kläder</t>
  </si>
  <si>
    <t>Artikel</t>
  </si>
  <si>
    <t>Ordernr</t>
  </si>
  <si>
    <t>Träningskläder</t>
  </si>
  <si>
    <t>Total:</t>
  </si>
  <si>
    <t>Intäkter</t>
  </si>
  <si>
    <t>Ex moms</t>
  </si>
  <si>
    <t>Inkl moms</t>
  </si>
  <si>
    <t>Kommentar</t>
  </si>
  <si>
    <t>Företagsnamn</t>
  </si>
  <si>
    <t>Adress</t>
  </si>
  <si>
    <t>Org.nr</t>
  </si>
  <si>
    <t xml:space="preserve">Kontaktperson </t>
  </si>
  <si>
    <t>Tel</t>
  </si>
  <si>
    <t>Framvagnsspecialisten</t>
  </si>
  <si>
    <t>Framvagnsspecialisten i Sundsvall AB</t>
  </si>
  <si>
    <t xml:space="preserve">Norra vägen 47, 856 50 Sundsvall </t>
  </si>
  <si>
    <t>556684-1051</t>
  </si>
  <si>
    <t>Hans Göran Enqvist</t>
  </si>
  <si>
    <t xml:space="preserve">060-10 05 61 </t>
  </si>
  <si>
    <t>Länsförsäkringar</t>
  </si>
  <si>
    <t xml:space="preserve">Avser sponsring Sidsjö-Böle Flickor 09. Maila som pdf till: ekonomi35@lfy.se </t>
  </si>
  <si>
    <t>Länsförsäkringar Västernorrland, 
Ekonomiavdelningen</t>
  </si>
  <si>
    <t>Box 164, 871 24 Härnösand</t>
  </si>
  <si>
    <t>588000-3842</t>
  </si>
  <si>
    <t xml:space="preserve">Ref: Åsa Backlund 
Maila som pdf till: ekonomi35@lfy.se </t>
  </si>
  <si>
    <t>0611 - 36 53 18</t>
  </si>
  <si>
    <t>Drakstadens Förvaltning</t>
  </si>
  <si>
    <t>Drakstaden Förvaltning AB</t>
  </si>
  <si>
    <t>Kyrkogatan 16 B, 85231 Sundsvall</t>
  </si>
  <si>
    <t xml:space="preserve">556656-7805 </t>
  </si>
  <si>
    <t>Tre Jonsson Bygg</t>
  </si>
  <si>
    <t>Målvaktströjor + ett par målvaktshandskar</t>
  </si>
  <si>
    <t>Tre Jonsson Bygg AB</t>
  </si>
  <si>
    <t>Box 261, 85104 Sundsvall</t>
  </si>
  <si>
    <t xml:space="preserve">556628-6778 </t>
  </si>
  <si>
    <t>Purvey IT AB</t>
  </si>
  <si>
    <t>Rörgatan 30, 85239 Sundsvall</t>
  </si>
  <si>
    <t xml:space="preserve">559136-2206 </t>
  </si>
  <si>
    <t>Monica Wikström</t>
  </si>
  <si>
    <t>073-657 90 54</t>
  </si>
  <si>
    <t>Summa intäkter</t>
  </si>
  <si>
    <t>Summa kostnader</t>
  </si>
  <si>
    <t>teamsales.birsta@stadium.se</t>
  </si>
  <si>
    <t>010-452 88 77</t>
  </si>
  <si>
    <t>Målarmästarna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</si>
</sst>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\ &quot;kr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222222"/>
      <name val="Arial"/>
      <family val="2"/>
    </font>
    <font>
      <b/>
      <sz val="11"/>
      <color rgb="FF006100"/>
      <name val="Calibri"/>
      <family val="2"/>
      <scheme val="minor"/>
    </font>
    <font>
      <sz val="10"/>
      <name val="Arial"/>
    </font>
    <font>
      <b/>
      <sz val="12"/>
      <name val="Stadium Sans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1" xfId="0" applyFont="1" applyBorder="1"/>
    <xf numFmtId="8" fontId="3" fillId="0" borderId="1" xfId="0" applyNumberFormat="1" applyFont="1" applyBorder="1" applyAlignment="1">
      <alignment horizontal="right"/>
    </xf>
    <xf numFmtId="6" fontId="3" fillId="0" borderId="1" xfId="0" applyNumberFormat="1" applyFont="1" applyBorder="1" applyAlignment="1">
      <alignment horizontal="right"/>
    </xf>
    <xf numFmtId="0" fontId="7" fillId="2" borderId="1" xfId="1" applyFont="1" applyBorder="1"/>
    <xf numFmtId="0" fontId="7" fillId="2" borderId="1" xfId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3" fillId="0" borderId="1" xfId="2" applyNumberFormat="1" applyFont="1" applyBorder="1"/>
    <xf numFmtId="0" fontId="3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6" fontId="3" fillId="0" borderId="1" xfId="0" applyNumberFormat="1" applyFont="1" applyBorder="1"/>
    <xf numFmtId="0" fontId="0" fillId="0" borderId="1" xfId="0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Border="1"/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8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0" fillId="3" borderId="0" xfId="0" applyNumberFormat="1" applyFill="1"/>
    <xf numFmtId="3" fontId="0" fillId="4" borderId="0" xfId="0" applyNumberFormat="1" applyFill="1"/>
    <xf numFmtId="3" fontId="3" fillId="0" borderId="0" xfId="0" applyNumberFormat="1" applyFont="1"/>
    <xf numFmtId="0" fontId="9" fillId="0" borderId="0" xfId="3" applyFont="1"/>
    <xf numFmtId="0" fontId="8" fillId="0" borderId="0" xfId="3"/>
    <xf numFmtId="0" fontId="10" fillId="0" borderId="0" xfId="3" applyFont="1" applyFill="1"/>
    <xf numFmtId="14" fontId="8" fillId="0" borderId="0" xfId="3" applyNumberFormat="1"/>
    <xf numFmtId="0" fontId="8" fillId="0" borderId="1" xfId="3" applyBorder="1"/>
    <xf numFmtId="0" fontId="11" fillId="5" borderId="1" xfId="3" applyFont="1" applyFill="1" applyBorder="1" applyAlignment="1">
      <alignment horizontal="left"/>
    </xf>
    <xf numFmtId="0" fontId="8" fillId="5" borderId="1" xfId="3" applyFill="1" applyBorder="1"/>
    <xf numFmtId="0" fontId="12" fillId="0" borderId="1" xfId="3" applyFont="1" applyBorder="1"/>
    <xf numFmtId="0" fontId="12" fillId="0" borderId="1" xfId="3" applyFont="1" applyBorder="1" applyAlignment="1">
      <alignment horizontal="right"/>
    </xf>
    <xf numFmtId="0" fontId="8" fillId="6" borderId="1" xfId="3" applyFill="1" applyBorder="1"/>
    <xf numFmtId="165" fontId="8" fillId="6" borderId="1" xfId="3" applyNumberFormat="1" applyFill="1" applyBorder="1"/>
    <xf numFmtId="0" fontId="10" fillId="6" borderId="1" xfId="3" applyFont="1" applyFill="1" applyBorder="1"/>
    <xf numFmtId="0" fontId="8" fillId="6" borderId="1" xfId="3" applyFont="1" applyFill="1" applyBorder="1"/>
    <xf numFmtId="0" fontId="8" fillId="0" borderId="1" xfId="3" applyFont="1" applyFill="1" applyBorder="1"/>
    <xf numFmtId="0" fontId="8" fillId="0" borderId="1" xfId="3" applyFill="1" applyBorder="1"/>
    <xf numFmtId="165" fontId="8" fillId="0" borderId="1" xfId="3" applyNumberFormat="1" applyBorder="1"/>
    <xf numFmtId="0" fontId="8" fillId="0" borderId="0" xfId="3" applyFill="1"/>
    <xf numFmtId="165" fontId="8" fillId="0" borderId="0" xfId="3" applyNumberFormat="1"/>
    <xf numFmtId="165" fontId="12" fillId="0" borderId="1" xfId="3" applyNumberFormat="1" applyFont="1" applyBorder="1" applyAlignment="1">
      <alignment horizontal="right"/>
    </xf>
    <xf numFmtId="165" fontId="12" fillId="0" borderId="1" xfId="3" applyNumberFormat="1" applyFont="1" applyBorder="1"/>
    <xf numFmtId="0" fontId="11" fillId="7" borderId="0" xfId="3" applyFont="1" applyFill="1" applyAlignment="1">
      <alignment horizontal="left"/>
    </xf>
    <xf numFmtId="0" fontId="8" fillId="5" borderId="0" xfId="3" applyFill="1"/>
    <xf numFmtId="165" fontId="12" fillId="5" borderId="0" xfId="3" applyNumberFormat="1" applyFont="1" applyFill="1" applyAlignment="1">
      <alignment horizontal="right"/>
    </xf>
    <xf numFmtId="0" fontId="12" fillId="5" borderId="0" xfId="3" applyFont="1" applyFill="1"/>
    <xf numFmtId="0" fontId="10" fillId="0" borderId="0" xfId="3" applyFont="1"/>
    <xf numFmtId="0" fontId="10" fillId="0" borderId="0" xfId="3" applyFont="1" applyAlignment="1">
      <alignment wrapText="1"/>
    </xf>
    <xf numFmtId="8" fontId="8" fillId="0" borderId="0" xfId="3" applyNumberFormat="1"/>
    <xf numFmtId="6" fontId="8" fillId="0" borderId="0" xfId="3" applyNumberFormat="1"/>
    <xf numFmtId="0" fontId="13" fillId="0" borderId="0" xfId="4" applyAlignment="1" applyProtection="1"/>
  </cellXfs>
  <cellStyles count="5">
    <cellStyle name="Currency 2" xfId="2" xr:uid="{6B6C2350-3CAC-49CA-A1A9-7B534DA9D37F}"/>
    <cellStyle name="Good" xfId="1" builtinId="26"/>
    <cellStyle name="Hyperlink" xfId="4" builtinId="8"/>
    <cellStyle name="Normal" xfId="0" builtinId="0"/>
    <cellStyle name="Normal 2" xfId="3" xr:uid="{12E8D4F8-0707-436D-B426-12776FE94EE1}"/>
  </cellStyles>
  <dxfs count="3">
    <dxf>
      <numFmt numFmtId="3" formatCode="#,##0"/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47</xdr:row>
      <xdr:rowOff>99060</xdr:rowOff>
    </xdr:from>
    <xdr:to>
      <xdr:col>4</xdr:col>
      <xdr:colOff>678180</xdr:colOff>
      <xdr:row>51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1A3542-E9D2-48D7-BD51-7BFEB0BD8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410" y="8373110"/>
          <a:ext cx="1493520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nrik Forssmark" id="{A0AEE666-7616-449A-8D16-CCCE29037EE0}" userId="S::henrik.forssmark@permobil.com::6b2e5bf1-637d-410f-9bd2-8304a29b3f8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C864A6-78AB-4F79-815B-1F9262FA9DD1}" name="Table1" displayName="Table1" ref="A1:D30" totalsRowShown="0">
  <autoFilter ref="A1:D30" xr:uid="{2999968B-F820-4AC7-ABE6-3F9F541D5403}"/>
  <tableColumns count="4">
    <tableColumn id="1" xr3:uid="{52EA5647-805F-4365-A98F-21358FFBB3AE}" name="Namn"/>
    <tableColumn id="2" xr3:uid="{75CFE056-146B-4520-8FA6-197913FCBD37}" name="Antal"/>
    <tableColumn id="3" xr3:uid="{BB9ADD1D-F33A-4985-903E-568569F51B4B}" name="Pris"/>
    <tableColumn id="4" xr3:uid="{C2F77F1F-3443-4A20-B7B2-670F064E3E58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9" dT="2019-05-09T17:53:31.46" personId="{A0AEE666-7616-449A-8D16-CCCE29037EE0}" id="{5515572D-F17A-4EE5-B7CA-BCBCE6979F29}">
    <text>3 st enligt faktura. Ngn ändrat?</text>
  </threadedComment>
  <threadedComment ref="E40" dT="2019-05-09T17:53:45.74" personId="{A0AEE666-7616-449A-8D16-CCCE29037EE0}" id="{666143C5-1975-4105-A252-2C94FB88DDA3}">
    <text>13 st enligt faktura. Ngn ändrat?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D606-8126-4898-9D8D-13E8FD88C849}">
  <dimension ref="A1:R53"/>
  <sheetViews>
    <sheetView zoomScale="80" zoomScaleNormal="80" workbookViewId="0"/>
  </sheetViews>
  <sheetFormatPr defaultRowHeight="14.5"/>
  <cols>
    <col min="1" max="1" width="15.1796875" customWidth="1"/>
    <col min="2" max="2" width="20.1796875" customWidth="1"/>
    <col min="3" max="4" width="11.453125" customWidth="1"/>
    <col min="5" max="6" width="10.81640625" customWidth="1"/>
    <col min="7" max="7" width="14.1796875" customWidth="1"/>
    <col min="8" max="8" width="11.54296875" customWidth="1"/>
    <col min="9" max="10" width="12.1796875" bestFit="1" customWidth="1"/>
    <col min="11" max="17" width="0" hidden="1" customWidth="1"/>
    <col min="18" max="18" width="12.1796875" bestFit="1" customWidth="1"/>
  </cols>
  <sheetData>
    <row r="1" spans="1:18" ht="15.5">
      <c r="A1" s="1" t="s">
        <v>0</v>
      </c>
    </row>
    <row r="2" spans="1:18" ht="15.5">
      <c r="A2" s="1" t="s">
        <v>1</v>
      </c>
    </row>
    <row r="3" spans="1:18" ht="15.5">
      <c r="A3" s="1"/>
    </row>
    <row r="4" spans="1:18" ht="15.5">
      <c r="A4" s="1" t="s">
        <v>2</v>
      </c>
    </row>
    <row r="5" spans="1:18" ht="15.5">
      <c r="A5" s="2" t="s">
        <v>3</v>
      </c>
    </row>
    <row r="6" spans="1:18" ht="15.5">
      <c r="A6" s="2" t="s">
        <v>4</v>
      </c>
    </row>
    <row r="7" spans="1:18" ht="15.5">
      <c r="A7" s="1"/>
    </row>
    <row r="8" spans="1:18" hidden="1">
      <c r="A8" s="3" t="s">
        <v>5</v>
      </c>
      <c r="B8" s="3"/>
      <c r="C8" s="4">
        <v>231740</v>
      </c>
      <c r="D8" s="4">
        <v>226765</v>
      </c>
      <c r="E8" s="4">
        <v>257636</v>
      </c>
      <c r="F8" s="4">
        <v>277035</v>
      </c>
      <c r="G8" s="4">
        <v>257656</v>
      </c>
      <c r="H8" s="4">
        <v>277032</v>
      </c>
    </row>
    <row r="9" spans="1:18" hidden="1">
      <c r="A9" s="3"/>
      <c r="B9" s="3"/>
      <c r="C9" s="5">
        <v>70</v>
      </c>
      <c r="D9" s="6">
        <v>189</v>
      </c>
      <c r="E9" s="6">
        <v>219</v>
      </c>
      <c r="F9" s="6">
        <v>349</v>
      </c>
      <c r="G9" s="6">
        <v>459</v>
      </c>
      <c r="H9" s="6">
        <v>349</v>
      </c>
    </row>
    <row r="10" spans="1:18">
      <c r="A10" s="7" t="s">
        <v>6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7" t="s">
        <v>12</v>
      </c>
      <c r="H10" s="7" t="s">
        <v>13</v>
      </c>
      <c r="I10" s="8" t="s">
        <v>14</v>
      </c>
      <c r="J10" s="7" t="s">
        <v>15</v>
      </c>
      <c r="R10" s="7" t="s">
        <v>69</v>
      </c>
    </row>
    <row r="11" spans="1:18">
      <c r="A11" s="9" t="s">
        <v>16</v>
      </c>
      <c r="B11" s="9" t="s">
        <v>17</v>
      </c>
      <c r="C11" s="10" t="s">
        <v>18</v>
      </c>
      <c r="D11" s="9">
        <v>152</v>
      </c>
      <c r="E11" s="9">
        <v>152</v>
      </c>
      <c r="F11" s="9">
        <v>152</v>
      </c>
      <c r="G11" s="9">
        <v>152</v>
      </c>
      <c r="H11" s="10" t="s">
        <v>19</v>
      </c>
      <c r="I11" s="11" t="s">
        <v>17</v>
      </c>
      <c r="J11" s="12">
        <v>1635</v>
      </c>
      <c r="K11">
        <f>IF(C11&gt;0,C$9,0)</f>
        <v>70</v>
      </c>
      <c r="L11">
        <f t="shared" ref="L11:P26" si="0">IF(D11&gt;0,D$9,0)</f>
        <v>189</v>
      </c>
      <c r="M11">
        <f t="shared" si="0"/>
        <v>219</v>
      </c>
      <c r="N11">
        <f t="shared" si="0"/>
        <v>349</v>
      </c>
      <c r="O11">
        <f t="shared" si="0"/>
        <v>459</v>
      </c>
      <c r="P11">
        <f t="shared" si="0"/>
        <v>349</v>
      </c>
      <c r="Q11" s="13">
        <f>SUM(K11:P11)</f>
        <v>1635</v>
      </c>
      <c r="R11" s="12">
        <v>1635</v>
      </c>
    </row>
    <row r="12" spans="1:18">
      <c r="A12" s="9" t="s">
        <v>20</v>
      </c>
      <c r="B12" s="9" t="s">
        <v>21</v>
      </c>
      <c r="C12" s="10"/>
      <c r="D12" s="9"/>
      <c r="E12" s="9"/>
      <c r="F12" s="9">
        <v>152</v>
      </c>
      <c r="G12" s="9">
        <v>152</v>
      </c>
      <c r="H12" s="10" t="s">
        <v>19</v>
      </c>
      <c r="I12" s="9" t="s">
        <v>21</v>
      </c>
      <c r="J12" s="12">
        <v>1157</v>
      </c>
      <c r="K12">
        <f t="shared" ref="K12:P33" si="1">IF(C12&gt;0,C$9,0)</f>
        <v>0</v>
      </c>
      <c r="L12">
        <f t="shared" si="0"/>
        <v>0</v>
      </c>
      <c r="M12">
        <f t="shared" si="0"/>
        <v>0</v>
      </c>
      <c r="N12">
        <f t="shared" si="0"/>
        <v>349</v>
      </c>
      <c r="O12">
        <f t="shared" si="0"/>
        <v>459</v>
      </c>
      <c r="P12">
        <f t="shared" si="0"/>
        <v>349</v>
      </c>
      <c r="Q12" s="13">
        <f t="shared" ref="Q12:Q33" si="2">SUM(K12:P12)</f>
        <v>1157</v>
      </c>
      <c r="R12" s="12">
        <v>1157</v>
      </c>
    </row>
    <row r="13" spans="1:18">
      <c r="A13" s="9" t="s">
        <v>22</v>
      </c>
      <c r="B13" s="9" t="s">
        <v>23</v>
      </c>
      <c r="C13" s="10"/>
      <c r="D13" s="9">
        <v>140</v>
      </c>
      <c r="E13" s="9">
        <v>140</v>
      </c>
      <c r="F13" s="9">
        <v>140</v>
      </c>
      <c r="G13" s="9">
        <v>140</v>
      </c>
      <c r="H13" s="10"/>
      <c r="I13" s="11"/>
      <c r="J13" s="12">
        <v>1216</v>
      </c>
      <c r="K13">
        <f t="shared" si="1"/>
        <v>0</v>
      </c>
      <c r="L13">
        <f t="shared" si="0"/>
        <v>189</v>
      </c>
      <c r="M13">
        <f t="shared" si="0"/>
        <v>219</v>
      </c>
      <c r="N13">
        <f t="shared" si="0"/>
        <v>349</v>
      </c>
      <c r="O13">
        <f t="shared" si="0"/>
        <v>459</v>
      </c>
      <c r="P13">
        <f t="shared" si="0"/>
        <v>0</v>
      </c>
      <c r="Q13" s="13">
        <f t="shared" si="2"/>
        <v>1216</v>
      </c>
      <c r="R13" s="12">
        <v>1216</v>
      </c>
    </row>
    <row r="14" spans="1:18">
      <c r="A14" s="9" t="s">
        <v>24</v>
      </c>
      <c r="B14" s="9" t="s">
        <v>25</v>
      </c>
      <c r="C14" s="10"/>
      <c r="D14" s="9">
        <v>152</v>
      </c>
      <c r="E14" s="9">
        <v>152</v>
      </c>
      <c r="F14" s="9">
        <v>152</v>
      </c>
      <c r="G14" s="9">
        <v>152</v>
      </c>
      <c r="H14" s="10" t="s">
        <v>19</v>
      </c>
      <c r="I14" s="11" t="s">
        <v>25</v>
      </c>
      <c r="J14" s="12">
        <v>1565</v>
      </c>
      <c r="K14">
        <f t="shared" si="1"/>
        <v>0</v>
      </c>
      <c r="L14">
        <f t="shared" si="0"/>
        <v>189</v>
      </c>
      <c r="M14">
        <f t="shared" si="0"/>
        <v>219</v>
      </c>
      <c r="N14">
        <f t="shared" si="0"/>
        <v>349</v>
      </c>
      <c r="O14">
        <f t="shared" si="0"/>
        <v>459</v>
      </c>
      <c r="P14">
        <f t="shared" si="0"/>
        <v>349</v>
      </c>
      <c r="Q14" s="13">
        <f t="shared" si="2"/>
        <v>1565</v>
      </c>
      <c r="R14" s="12">
        <v>1565</v>
      </c>
    </row>
    <row r="15" spans="1:18">
      <c r="A15" s="9" t="s">
        <v>26</v>
      </c>
      <c r="B15" s="9" t="s">
        <v>27</v>
      </c>
      <c r="C15" s="10"/>
      <c r="D15" s="9">
        <v>152</v>
      </c>
      <c r="E15" s="9">
        <v>152</v>
      </c>
      <c r="F15" s="9">
        <v>152</v>
      </c>
      <c r="G15" s="9">
        <v>152</v>
      </c>
      <c r="H15" s="10"/>
      <c r="I15" s="11"/>
      <c r="J15" s="12">
        <v>1216</v>
      </c>
      <c r="K15">
        <f t="shared" si="1"/>
        <v>0</v>
      </c>
      <c r="L15">
        <f t="shared" si="0"/>
        <v>189</v>
      </c>
      <c r="M15">
        <f t="shared" si="0"/>
        <v>219</v>
      </c>
      <c r="N15">
        <f t="shared" si="0"/>
        <v>349</v>
      </c>
      <c r="O15">
        <f t="shared" si="0"/>
        <v>459</v>
      </c>
      <c r="P15">
        <f t="shared" si="0"/>
        <v>0</v>
      </c>
      <c r="Q15" s="13">
        <f t="shared" si="2"/>
        <v>1216</v>
      </c>
      <c r="R15" s="12">
        <v>1216</v>
      </c>
    </row>
    <row r="16" spans="1:18">
      <c r="A16" s="9" t="s">
        <v>28</v>
      </c>
      <c r="B16" s="9" t="s">
        <v>29</v>
      </c>
      <c r="C16" s="10"/>
      <c r="D16" s="9"/>
      <c r="E16" s="9">
        <v>140</v>
      </c>
      <c r="F16" s="9">
        <v>140</v>
      </c>
      <c r="G16" s="9">
        <v>140</v>
      </c>
      <c r="H16" s="10" t="s">
        <v>19</v>
      </c>
      <c r="I16" s="11" t="s">
        <v>29</v>
      </c>
      <c r="J16" s="12">
        <v>1376</v>
      </c>
      <c r="K16">
        <f t="shared" si="1"/>
        <v>0</v>
      </c>
      <c r="L16">
        <f t="shared" si="0"/>
        <v>0</v>
      </c>
      <c r="M16">
        <f t="shared" si="0"/>
        <v>219</v>
      </c>
      <c r="N16">
        <f t="shared" si="0"/>
        <v>349</v>
      </c>
      <c r="O16">
        <f t="shared" si="0"/>
        <v>459</v>
      </c>
      <c r="P16">
        <f t="shared" si="0"/>
        <v>349</v>
      </c>
      <c r="Q16" s="13">
        <f t="shared" si="2"/>
        <v>1376</v>
      </c>
      <c r="R16" s="12">
        <v>1376</v>
      </c>
    </row>
    <row r="17" spans="1:18">
      <c r="A17" s="9" t="s">
        <v>30</v>
      </c>
      <c r="B17" s="9" t="s">
        <v>31</v>
      </c>
      <c r="C17" s="10"/>
      <c r="D17" s="9">
        <v>152</v>
      </c>
      <c r="E17" s="9">
        <v>152</v>
      </c>
      <c r="F17" s="9">
        <v>152</v>
      </c>
      <c r="G17" s="9">
        <v>152</v>
      </c>
      <c r="H17" s="10"/>
      <c r="I17" s="11"/>
      <c r="J17" s="12">
        <v>1216</v>
      </c>
      <c r="K17">
        <f t="shared" si="1"/>
        <v>0</v>
      </c>
      <c r="L17">
        <f t="shared" si="0"/>
        <v>189</v>
      </c>
      <c r="M17">
        <f t="shared" si="0"/>
        <v>219</v>
      </c>
      <c r="N17">
        <f t="shared" si="0"/>
        <v>349</v>
      </c>
      <c r="O17">
        <f t="shared" si="0"/>
        <v>459</v>
      </c>
      <c r="P17">
        <f t="shared" si="0"/>
        <v>0</v>
      </c>
      <c r="Q17" s="13">
        <f t="shared" si="2"/>
        <v>1216</v>
      </c>
      <c r="R17" s="12">
        <v>1216</v>
      </c>
    </row>
    <row r="18" spans="1:18">
      <c r="A18" s="9" t="s">
        <v>32</v>
      </c>
      <c r="B18" s="9" t="s">
        <v>33</v>
      </c>
      <c r="C18" s="10"/>
      <c r="D18" s="9">
        <v>152</v>
      </c>
      <c r="E18" s="9">
        <v>152</v>
      </c>
      <c r="F18" s="9">
        <v>152</v>
      </c>
      <c r="G18" s="9">
        <v>152</v>
      </c>
      <c r="H18" s="10" t="s">
        <v>19</v>
      </c>
      <c r="I18" s="11" t="s">
        <v>33</v>
      </c>
      <c r="J18" s="12">
        <v>1565</v>
      </c>
      <c r="K18">
        <f t="shared" si="1"/>
        <v>0</v>
      </c>
      <c r="L18">
        <f t="shared" si="0"/>
        <v>189</v>
      </c>
      <c r="M18">
        <f t="shared" si="0"/>
        <v>219</v>
      </c>
      <c r="N18">
        <f t="shared" si="0"/>
        <v>349</v>
      </c>
      <c r="O18">
        <f t="shared" si="0"/>
        <v>459</v>
      </c>
      <c r="P18">
        <f t="shared" si="0"/>
        <v>349</v>
      </c>
      <c r="Q18" s="13">
        <f t="shared" si="2"/>
        <v>1565</v>
      </c>
      <c r="R18" s="12">
        <v>1565</v>
      </c>
    </row>
    <row r="19" spans="1:18">
      <c r="A19" s="9" t="s">
        <v>34</v>
      </c>
      <c r="B19" s="9" t="s">
        <v>35</v>
      </c>
      <c r="C19" s="10"/>
      <c r="D19" s="9">
        <v>152</v>
      </c>
      <c r="E19" s="9">
        <v>152</v>
      </c>
      <c r="F19" s="9">
        <v>152</v>
      </c>
      <c r="G19" s="9">
        <v>152</v>
      </c>
      <c r="H19" s="10" t="s">
        <v>19</v>
      </c>
      <c r="I19" s="11" t="s">
        <v>35</v>
      </c>
      <c r="J19" s="12">
        <v>1565</v>
      </c>
      <c r="K19">
        <f t="shared" si="1"/>
        <v>0</v>
      </c>
      <c r="L19">
        <f t="shared" si="0"/>
        <v>189</v>
      </c>
      <c r="M19">
        <f t="shared" si="0"/>
        <v>219</v>
      </c>
      <c r="N19">
        <f t="shared" si="0"/>
        <v>349</v>
      </c>
      <c r="O19">
        <f t="shared" si="0"/>
        <v>459</v>
      </c>
      <c r="P19">
        <f t="shared" si="0"/>
        <v>349</v>
      </c>
      <c r="Q19" s="13">
        <f t="shared" si="2"/>
        <v>1565</v>
      </c>
      <c r="R19" s="12">
        <v>1565</v>
      </c>
    </row>
    <row r="20" spans="1:18">
      <c r="A20" s="9" t="s">
        <v>36</v>
      </c>
      <c r="B20" s="9" t="s">
        <v>37</v>
      </c>
      <c r="C20" s="10"/>
      <c r="D20" s="9">
        <v>152</v>
      </c>
      <c r="E20" s="9">
        <v>152</v>
      </c>
      <c r="F20" s="9">
        <v>152</v>
      </c>
      <c r="G20" s="9">
        <v>152</v>
      </c>
      <c r="H20" s="10" t="s">
        <v>19</v>
      </c>
      <c r="I20" s="11" t="s">
        <v>37</v>
      </c>
      <c r="J20" s="12">
        <v>1565</v>
      </c>
      <c r="K20">
        <f t="shared" si="1"/>
        <v>0</v>
      </c>
      <c r="L20">
        <f t="shared" si="0"/>
        <v>189</v>
      </c>
      <c r="M20">
        <f t="shared" si="0"/>
        <v>219</v>
      </c>
      <c r="N20">
        <f t="shared" si="0"/>
        <v>349</v>
      </c>
      <c r="O20">
        <f t="shared" si="0"/>
        <v>459</v>
      </c>
      <c r="P20">
        <f t="shared" si="0"/>
        <v>349</v>
      </c>
      <c r="Q20" s="13">
        <f t="shared" si="2"/>
        <v>1565</v>
      </c>
      <c r="R20" s="12">
        <v>1565</v>
      </c>
    </row>
    <row r="21" spans="1:18">
      <c r="A21" s="9" t="s">
        <v>38</v>
      </c>
      <c r="B21" s="9" t="s">
        <v>39</v>
      </c>
      <c r="C21" s="10"/>
      <c r="D21" s="14" t="s">
        <v>40</v>
      </c>
      <c r="E21" s="9">
        <v>152</v>
      </c>
      <c r="F21" s="9">
        <v>152</v>
      </c>
      <c r="G21" s="9">
        <v>152</v>
      </c>
      <c r="H21" s="10" t="s">
        <v>19</v>
      </c>
      <c r="I21" s="11" t="s">
        <v>39</v>
      </c>
      <c r="J21" s="12">
        <v>1565</v>
      </c>
      <c r="K21">
        <f t="shared" si="1"/>
        <v>0</v>
      </c>
      <c r="L21">
        <f t="shared" si="0"/>
        <v>189</v>
      </c>
      <c r="M21">
        <f t="shared" si="0"/>
        <v>219</v>
      </c>
      <c r="N21">
        <f t="shared" si="0"/>
        <v>349</v>
      </c>
      <c r="O21">
        <f t="shared" si="0"/>
        <v>459</v>
      </c>
      <c r="P21">
        <f t="shared" si="0"/>
        <v>349</v>
      </c>
      <c r="Q21" s="13">
        <f t="shared" si="2"/>
        <v>1565</v>
      </c>
      <c r="R21" s="12">
        <v>1565</v>
      </c>
    </row>
    <row r="22" spans="1:18">
      <c r="A22" s="9" t="s">
        <v>41</v>
      </c>
      <c r="B22" s="9" t="s">
        <v>42</v>
      </c>
      <c r="C22" s="10" t="s">
        <v>18</v>
      </c>
      <c r="D22" s="9">
        <v>152</v>
      </c>
      <c r="E22" s="9">
        <v>152</v>
      </c>
      <c r="F22" s="9">
        <v>152</v>
      </c>
      <c r="G22" s="9">
        <v>152</v>
      </c>
      <c r="H22" s="10"/>
      <c r="I22" s="15"/>
      <c r="J22" s="12">
        <v>1286</v>
      </c>
      <c r="K22">
        <f t="shared" si="1"/>
        <v>70</v>
      </c>
      <c r="L22">
        <f t="shared" si="0"/>
        <v>189</v>
      </c>
      <c r="M22">
        <f t="shared" si="0"/>
        <v>219</v>
      </c>
      <c r="N22">
        <f t="shared" si="0"/>
        <v>349</v>
      </c>
      <c r="O22">
        <f t="shared" si="0"/>
        <v>459</v>
      </c>
      <c r="P22">
        <f t="shared" si="0"/>
        <v>0</v>
      </c>
      <c r="Q22" s="13">
        <f t="shared" si="2"/>
        <v>1286</v>
      </c>
      <c r="R22" s="12">
        <v>1286</v>
      </c>
    </row>
    <row r="23" spans="1:18">
      <c r="A23" s="9" t="s">
        <v>43</v>
      </c>
      <c r="B23" s="9" t="s">
        <v>44</v>
      </c>
      <c r="C23" s="10"/>
      <c r="D23" s="9">
        <v>152</v>
      </c>
      <c r="E23" s="9">
        <v>152</v>
      </c>
      <c r="F23" s="9">
        <v>140</v>
      </c>
      <c r="G23" s="9">
        <v>152</v>
      </c>
      <c r="H23" s="10" t="s">
        <v>19</v>
      </c>
      <c r="I23" s="11" t="s">
        <v>44</v>
      </c>
      <c r="J23" s="12">
        <v>1565</v>
      </c>
      <c r="K23">
        <f t="shared" si="1"/>
        <v>0</v>
      </c>
      <c r="L23">
        <f t="shared" si="0"/>
        <v>189</v>
      </c>
      <c r="M23">
        <f t="shared" si="0"/>
        <v>219</v>
      </c>
      <c r="N23">
        <f t="shared" si="0"/>
        <v>349</v>
      </c>
      <c r="O23">
        <f t="shared" si="0"/>
        <v>459</v>
      </c>
      <c r="P23">
        <f t="shared" si="0"/>
        <v>349</v>
      </c>
      <c r="Q23" s="13">
        <f t="shared" si="2"/>
        <v>1565</v>
      </c>
      <c r="R23" s="12">
        <v>1565</v>
      </c>
    </row>
    <row r="24" spans="1:18">
      <c r="A24" s="16" t="s">
        <v>45</v>
      </c>
      <c r="B24" s="9" t="s">
        <v>46</v>
      </c>
      <c r="C24" s="10"/>
      <c r="D24" s="16">
        <v>164</v>
      </c>
      <c r="E24" s="16">
        <v>164</v>
      </c>
      <c r="F24" s="9"/>
      <c r="G24" s="9"/>
      <c r="H24" s="17" t="s">
        <v>19</v>
      </c>
      <c r="I24" s="11" t="s">
        <v>46</v>
      </c>
      <c r="J24" s="18">
        <v>757</v>
      </c>
      <c r="K24">
        <f t="shared" si="1"/>
        <v>0</v>
      </c>
      <c r="L24">
        <f t="shared" si="0"/>
        <v>189</v>
      </c>
      <c r="M24">
        <f t="shared" si="0"/>
        <v>219</v>
      </c>
      <c r="N24">
        <f t="shared" si="0"/>
        <v>0</v>
      </c>
      <c r="O24">
        <f t="shared" si="0"/>
        <v>0</v>
      </c>
      <c r="P24">
        <f t="shared" si="0"/>
        <v>349</v>
      </c>
      <c r="Q24" s="13">
        <f t="shared" si="2"/>
        <v>757</v>
      </c>
      <c r="R24" s="12">
        <v>757</v>
      </c>
    </row>
    <row r="25" spans="1:18">
      <c r="A25" s="16" t="s">
        <v>47</v>
      </c>
      <c r="B25" s="9" t="s">
        <v>48</v>
      </c>
      <c r="C25" s="10"/>
      <c r="D25" s="9"/>
      <c r="E25" s="9"/>
      <c r="F25" s="9"/>
      <c r="G25" s="9">
        <v>152</v>
      </c>
      <c r="H25" s="10" t="s">
        <v>19</v>
      </c>
      <c r="I25" s="11" t="s">
        <v>48</v>
      </c>
      <c r="J25" s="18">
        <v>808</v>
      </c>
      <c r="K25">
        <f t="shared" si="1"/>
        <v>0</v>
      </c>
      <c r="L25">
        <f t="shared" si="0"/>
        <v>0</v>
      </c>
      <c r="M25">
        <f t="shared" si="0"/>
        <v>0</v>
      </c>
      <c r="N25">
        <f t="shared" si="0"/>
        <v>0</v>
      </c>
      <c r="O25">
        <f t="shared" si="0"/>
        <v>459</v>
      </c>
      <c r="P25">
        <f t="shared" si="0"/>
        <v>349</v>
      </c>
      <c r="Q25" s="13">
        <f t="shared" si="2"/>
        <v>808</v>
      </c>
      <c r="R25" s="12">
        <v>808</v>
      </c>
    </row>
    <row r="26" spans="1:18">
      <c r="A26" s="16" t="s">
        <v>49</v>
      </c>
      <c r="B26" s="9" t="s">
        <v>50</v>
      </c>
      <c r="C26" s="10"/>
      <c r="D26" s="9"/>
      <c r="E26" s="9">
        <v>152</v>
      </c>
      <c r="F26" s="9">
        <v>152</v>
      </c>
      <c r="G26" s="9">
        <v>152</v>
      </c>
      <c r="H26" s="10"/>
      <c r="I26" s="15"/>
      <c r="J26" s="18">
        <v>1027</v>
      </c>
      <c r="K26">
        <f t="shared" si="1"/>
        <v>0</v>
      </c>
      <c r="L26">
        <f t="shared" si="0"/>
        <v>0</v>
      </c>
      <c r="M26">
        <f t="shared" si="0"/>
        <v>219</v>
      </c>
      <c r="N26">
        <f t="shared" si="0"/>
        <v>349</v>
      </c>
      <c r="O26">
        <f t="shared" si="0"/>
        <v>459</v>
      </c>
      <c r="P26">
        <f t="shared" si="0"/>
        <v>0</v>
      </c>
      <c r="Q26" s="13">
        <f t="shared" si="2"/>
        <v>1027</v>
      </c>
      <c r="R26" s="12">
        <v>1027</v>
      </c>
    </row>
    <row r="27" spans="1:18">
      <c r="A27" s="16" t="s">
        <v>51</v>
      </c>
      <c r="B27" s="9" t="s">
        <v>52</v>
      </c>
      <c r="C27" s="10"/>
      <c r="D27" s="9">
        <v>152</v>
      </c>
      <c r="E27" s="9">
        <v>152</v>
      </c>
      <c r="F27" s="9">
        <v>152</v>
      </c>
      <c r="G27" s="9">
        <v>152</v>
      </c>
      <c r="H27" s="17" t="s">
        <v>19</v>
      </c>
      <c r="I27" s="11" t="s">
        <v>52</v>
      </c>
      <c r="J27" s="18">
        <v>1565</v>
      </c>
      <c r="K27">
        <f t="shared" si="1"/>
        <v>0</v>
      </c>
      <c r="L27">
        <f t="shared" si="1"/>
        <v>189</v>
      </c>
      <c r="M27">
        <f t="shared" si="1"/>
        <v>219</v>
      </c>
      <c r="N27">
        <f t="shared" si="1"/>
        <v>349</v>
      </c>
      <c r="O27">
        <f t="shared" si="1"/>
        <v>459</v>
      </c>
      <c r="P27">
        <f t="shared" si="1"/>
        <v>349</v>
      </c>
      <c r="Q27" s="13">
        <f t="shared" si="2"/>
        <v>1565</v>
      </c>
      <c r="R27" s="12">
        <v>1565</v>
      </c>
    </row>
    <row r="28" spans="1:18">
      <c r="A28" s="9" t="s">
        <v>53</v>
      </c>
      <c r="B28" s="9" t="s">
        <v>54</v>
      </c>
      <c r="C28" s="10" t="s">
        <v>18</v>
      </c>
      <c r="D28" s="9"/>
      <c r="E28" s="9"/>
      <c r="F28" s="9">
        <v>140</v>
      </c>
      <c r="G28" s="9"/>
      <c r="H28" s="10" t="s">
        <v>19</v>
      </c>
      <c r="I28" s="11" t="s">
        <v>54</v>
      </c>
      <c r="J28" s="18">
        <v>768</v>
      </c>
      <c r="K28">
        <f t="shared" si="1"/>
        <v>70</v>
      </c>
      <c r="L28">
        <f t="shared" si="1"/>
        <v>0</v>
      </c>
      <c r="M28">
        <f t="shared" si="1"/>
        <v>0</v>
      </c>
      <c r="N28">
        <f t="shared" si="1"/>
        <v>349</v>
      </c>
      <c r="O28">
        <f t="shared" si="1"/>
        <v>0</v>
      </c>
      <c r="P28">
        <f t="shared" si="1"/>
        <v>349</v>
      </c>
      <c r="Q28" s="13">
        <f t="shared" si="2"/>
        <v>768</v>
      </c>
      <c r="R28" s="12">
        <v>768</v>
      </c>
    </row>
    <row r="29" spans="1:18">
      <c r="A29" s="16" t="s">
        <v>55</v>
      </c>
      <c r="B29" s="16" t="s">
        <v>56</v>
      </c>
      <c r="C29" s="10"/>
      <c r="D29" s="9">
        <v>140</v>
      </c>
      <c r="E29" s="9">
        <v>140</v>
      </c>
      <c r="F29" s="9">
        <v>140</v>
      </c>
      <c r="G29" s="9"/>
      <c r="H29" s="10" t="s">
        <v>19</v>
      </c>
      <c r="I29" s="19" t="s">
        <v>56</v>
      </c>
      <c r="J29" s="18">
        <v>1106</v>
      </c>
      <c r="K29">
        <f t="shared" si="1"/>
        <v>0</v>
      </c>
      <c r="L29">
        <f t="shared" si="1"/>
        <v>189</v>
      </c>
      <c r="M29">
        <f t="shared" si="1"/>
        <v>219</v>
      </c>
      <c r="N29">
        <f t="shared" si="1"/>
        <v>349</v>
      </c>
      <c r="O29">
        <f t="shared" si="1"/>
        <v>0</v>
      </c>
      <c r="P29">
        <f t="shared" si="1"/>
        <v>349</v>
      </c>
      <c r="Q29" s="13">
        <f t="shared" si="2"/>
        <v>1106</v>
      </c>
      <c r="R29" s="12">
        <v>1106</v>
      </c>
    </row>
    <row r="30" spans="1:18">
      <c r="A30" s="16" t="s">
        <v>57</v>
      </c>
      <c r="B30" s="16" t="s">
        <v>58</v>
      </c>
      <c r="C30" s="10"/>
      <c r="D30" s="9">
        <v>164</v>
      </c>
      <c r="E30" s="16">
        <v>164</v>
      </c>
      <c r="F30" s="9"/>
      <c r="G30" s="9"/>
      <c r="H30" s="10" t="s">
        <v>19</v>
      </c>
      <c r="I30" s="19" t="s">
        <v>58</v>
      </c>
      <c r="J30" s="18">
        <v>757</v>
      </c>
      <c r="K30">
        <f t="shared" si="1"/>
        <v>0</v>
      </c>
      <c r="L30">
        <f t="shared" si="1"/>
        <v>189</v>
      </c>
      <c r="M30">
        <f t="shared" si="1"/>
        <v>219</v>
      </c>
      <c r="N30">
        <f t="shared" si="1"/>
        <v>0</v>
      </c>
      <c r="O30">
        <f t="shared" si="1"/>
        <v>0</v>
      </c>
      <c r="P30">
        <f t="shared" si="1"/>
        <v>349</v>
      </c>
      <c r="Q30" s="13">
        <f t="shared" si="2"/>
        <v>757</v>
      </c>
      <c r="R30" s="12">
        <v>757</v>
      </c>
    </row>
    <row r="31" spans="1:18">
      <c r="A31" s="16" t="s">
        <v>59</v>
      </c>
      <c r="B31" s="16" t="s">
        <v>60</v>
      </c>
      <c r="C31" s="10"/>
      <c r="D31" s="16">
        <v>152</v>
      </c>
      <c r="E31" s="9"/>
      <c r="F31" s="16">
        <v>152</v>
      </c>
      <c r="G31" s="9"/>
      <c r="H31" s="10" t="s">
        <v>19</v>
      </c>
      <c r="I31" s="19" t="s">
        <v>60</v>
      </c>
      <c r="J31" s="18">
        <v>887</v>
      </c>
      <c r="K31">
        <f t="shared" si="1"/>
        <v>0</v>
      </c>
      <c r="L31">
        <f t="shared" si="1"/>
        <v>189</v>
      </c>
      <c r="M31">
        <f t="shared" si="1"/>
        <v>0</v>
      </c>
      <c r="N31">
        <f t="shared" si="1"/>
        <v>349</v>
      </c>
      <c r="O31">
        <f t="shared" si="1"/>
        <v>0</v>
      </c>
      <c r="P31">
        <f t="shared" si="1"/>
        <v>349</v>
      </c>
      <c r="Q31" s="13">
        <f t="shared" si="2"/>
        <v>887</v>
      </c>
      <c r="R31" s="12">
        <v>887</v>
      </c>
    </row>
    <row r="32" spans="1:18">
      <c r="A32" s="16" t="s">
        <v>61</v>
      </c>
      <c r="B32" s="16" t="s">
        <v>62</v>
      </c>
      <c r="C32" s="9"/>
      <c r="D32" s="9"/>
      <c r="E32" s="16">
        <v>140</v>
      </c>
      <c r="F32" s="9"/>
      <c r="G32" s="9"/>
      <c r="H32" s="9"/>
      <c r="I32" s="11"/>
      <c r="J32" s="18">
        <v>219</v>
      </c>
      <c r="K32">
        <f t="shared" si="1"/>
        <v>0</v>
      </c>
      <c r="L32">
        <f t="shared" si="1"/>
        <v>0</v>
      </c>
      <c r="M32">
        <f t="shared" si="1"/>
        <v>219</v>
      </c>
      <c r="N32">
        <f t="shared" si="1"/>
        <v>0</v>
      </c>
      <c r="O32">
        <f t="shared" si="1"/>
        <v>0</v>
      </c>
      <c r="P32">
        <f t="shared" si="1"/>
        <v>0</v>
      </c>
      <c r="Q32" s="13">
        <f t="shared" si="2"/>
        <v>219</v>
      </c>
      <c r="R32" s="12">
        <v>219</v>
      </c>
    </row>
    <row r="33" spans="1:18">
      <c r="A33" s="16" t="s">
        <v>63</v>
      </c>
      <c r="B33" s="16" t="s">
        <v>64</v>
      </c>
      <c r="C33" s="9"/>
      <c r="D33" s="9"/>
      <c r="E33" s="9"/>
      <c r="F33" s="9"/>
      <c r="G33" s="9"/>
      <c r="H33" s="17" t="s">
        <v>65</v>
      </c>
      <c r="I33" s="16" t="s">
        <v>64</v>
      </c>
      <c r="J33" s="18">
        <v>349</v>
      </c>
      <c r="K33">
        <f t="shared" si="1"/>
        <v>0</v>
      </c>
      <c r="L33">
        <f t="shared" si="1"/>
        <v>0</v>
      </c>
      <c r="M33">
        <f t="shared" si="1"/>
        <v>0</v>
      </c>
      <c r="N33">
        <f t="shared" si="1"/>
        <v>0</v>
      </c>
      <c r="O33">
        <f t="shared" si="1"/>
        <v>0</v>
      </c>
      <c r="P33">
        <f t="shared" si="1"/>
        <v>349</v>
      </c>
      <c r="Q33" s="13">
        <f t="shared" si="2"/>
        <v>349</v>
      </c>
      <c r="R33" s="12">
        <v>349</v>
      </c>
    </row>
    <row r="34" spans="1:18" ht="15.5">
      <c r="I34" s="20" t="s">
        <v>66</v>
      </c>
      <c r="J34" s="21">
        <f>SUM(J10:J33)</f>
        <v>26735</v>
      </c>
      <c r="Q34" s="13">
        <f>SUM(Q11:Q33)</f>
        <v>26735</v>
      </c>
      <c r="R34" s="21">
        <f>SUM(R10:R33)</f>
        <v>26735</v>
      </c>
    </row>
    <row r="35" spans="1:18">
      <c r="I35" s="26" t="s">
        <v>70</v>
      </c>
      <c r="R35" s="12">
        <f>J34-R34</f>
        <v>0</v>
      </c>
    </row>
    <row r="36" spans="1:18">
      <c r="B36" s="22" t="s">
        <v>65</v>
      </c>
      <c r="C36">
        <f t="shared" ref="C36:H37" si="3">COUNTIF(C$11:C$33,$B36)</f>
        <v>0</v>
      </c>
      <c r="D36">
        <f t="shared" si="3"/>
        <v>0</v>
      </c>
      <c r="E36">
        <f t="shared" si="3"/>
        <v>0</v>
      </c>
      <c r="F36">
        <f t="shared" si="3"/>
        <v>0</v>
      </c>
      <c r="G36">
        <f t="shared" si="3"/>
        <v>0</v>
      </c>
      <c r="H36" s="23">
        <f t="shared" si="3"/>
        <v>17</v>
      </c>
    </row>
    <row r="37" spans="1:18">
      <c r="B37" s="22" t="s">
        <v>67</v>
      </c>
      <c r="C37">
        <f t="shared" si="3"/>
        <v>0</v>
      </c>
      <c r="D37">
        <f t="shared" si="3"/>
        <v>0</v>
      </c>
      <c r="E37">
        <f t="shared" si="3"/>
        <v>0</v>
      </c>
      <c r="F37">
        <f t="shared" si="3"/>
        <v>0</v>
      </c>
      <c r="G37">
        <f t="shared" si="3"/>
        <v>0</v>
      </c>
      <c r="H37">
        <f t="shared" si="3"/>
        <v>0</v>
      </c>
    </row>
    <row r="38" spans="1:18">
      <c r="B38" s="22" t="s">
        <v>18</v>
      </c>
      <c r="C38" s="23">
        <v>3</v>
      </c>
      <c r="D38">
        <f t="shared" ref="D38:H42" si="4">COUNTIF(D$11:D$33,$B38)</f>
        <v>0</v>
      </c>
      <c r="E38">
        <f t="shared" si="4"/>
        <v>0</v>
      </c>
      <c r="F38">
        <f t="shared" si="4"/>
        <v>0</v>
      </c>
      <c r="G38">
        <f t="shared" si="4"/>
        <v>0</v>
      </c>
      <c r="H38">
        <f t="shared" si="4"/>
        <v>0</v>
      </c>
    </row>
    <row r="39" spans="1:18">
      <c r="B39" s="22">
        <v>140</v>
      </c>
      <c r="C39">
        <f>COUNTIF(C$11:C$33,$B39)</f>
        <v>0</v>
      </c>
      <c r="D39" s="23">
        <f t="shared" si="4"/>
        <v>2</v>
      </c>
      <c r="E39" s="24">
        <f t="shared" si="4"/>
        <v>4</v>
      </c>
      <c r="F39" s="23">
        <f t="shared" si="4"/>
        <v>5</v>
      </c>
      <c r="G39" s="23">
        <f t="shared" si="4"/>
        <v>2</v>
      </c>
      <c r="H39">
        <f t="shared" si="4"/>
        <v>0</v>
      </c>
    </row>
    <row r="40" spans="1:18">
      <c r="B40" s="22">
        <v>152</v>
      </c>
      <c r="C40">
        <f>COUNTIF(C$11:C$33,$B40)</f>
        <v>0</v>
      </c>
      <c r="D40" s="23">
        <f t="shared" si="4"/>
        <v>11</v>
      </c>
      <c r="E40" s="24">
        <f t="shared" si="4"/>
        <v>12</v>
      </c>
      <c r="F40" s="23">
        <f t="shared" si="4"/>
        <v>13</v>
      </c>
      <c r="G40" s="23">
        <f t="shared" si="4"/>
        <v>14</v>
      </c>
      <c r="H40">
        <f t="shared" si="4"/>
        <v>0</v>
      </c>
    </row>
    <row r="41" spans="1:18">
      <c r="B41" s="22">
        <v>164</v>
      </c>
      <c r="C41">
        <f>COUNTIF(C$11:C$33,$B41)</f>
        <v>0</v>
      </c>
      <c r="D41" s="23">
        <f t="shared" si="4"/>
        <v>2</v>
      </c>
      <c r="E41" s="23">
        <f t="shared" si="4"/>
        <v>2</v>
      </c>
      <c r="F41">
        <f t="shared" si="4"/>
        <v>0</v>
      </c>
      <c r="G41">
        <f t="shared" si="4"/>
        <v>0</v>
      </c>
      <c r="H41">
        <f t="shared" si="4"/>
        <v>0</v>
      </c>
    </row>
    <row r="42" spans="1:18">
      <c r="B42" s="22" t="s">
        <v>40</v>
      </c>
      <c r="C42">
        <f>COUNTIF(C$11:C$33,$B42)</f>
        <v>0</v>
      </c>
      <c r="D42" s="23">
        <f t="shared" si="4"/>
        <v>1</v>
      </c>
      <c r="E42">
        <f t="shared" si="4"/>
        <v>0</v>
      </c>
      <c r="F42">
        <f t="shared" si="4"/>
        <v>0</v>
      </c>
      <c r="G42">
        <f t="shared" si="4"/>
        <v>0</v>
      </c>
      <c r="H42">
        <f t="shared" si="4"/>
        <v>0</v>
      </c>
    </row>
    <row r="43" spans="1:18">
      <c r="B43" s="22"/>
      <c r="C43">
        <f>SUM(C36:C42)</f>
        <v>3</v>
      </c>
      <c r="D43">
        <f t="shared" ref="D43:H43" si="5">SUM(D36:D42)</f>
        <v>16</v>
      </c>
      <c r="E43">
        <f t="shared" si="5"/>
        <v>18</v>
      </c>
      <c r="F43">
        <f t="shared" si="5"/>
        <v>18</v>
      </c>
      <c r="G43">
        <f t="shared" si="5"/>
        <v>16</v>
      </c>
      <c r="H43">
        <f t="shared" si="5"/>
        <v>17</v>
      </c>
    </row>
    <row r="44" spans="1:18">
      <c r="C44">
        <v>70</v>
      </c>
      <c r="D44">
        <v>139</v>
      </c>
      <c r="E44">
        <v>139</v>
      </c>
      <c r="F44">
        <v>299</v>
      </c>
      <c r="G44">
        <v>379</v>
      </c>
      <c r="H44">
        <v>269</v>
      </c>
    </row>
    <row r="45" spans="1:18">
      <c r="D45">
        <v>50</v>
      </c>
      <c r="E45">
        <v>80</v>
      </c>
      <c r="F45">
        <v>50</v>
      </c>
      <c r="G45">
        <v>80</v>
      </c>
      <c r="H45">
        <v>80</v>
      </c>
      <c r="I45" s="25"/>
    </row>
    <row r="46" spans="1:18">
      <c r="C46">
        <f>SUM(C44:C45)</f>
        <v>70</v>
      </c>
      <c r="D46">
        <f t="shared" ref="D46:H46" si="6">SUM(D44:D45)</f>
        <v>189</v>
      </c>
      <c r="E46">
        <f t="shared" si="6"/>
        <v>219</v>
      </c>
      <c r="F46">
        <f t="shared" si="6"/>
        <v>349</v>
      </c>
      <c r="G46">
        <f t="shared" si="6"/>
        <v>459</v>
      </c>
      <c r="H46">
        <f t="shared" si="6"/>
        <v>349</v>
      </c>
    </row>
    <row r="47" spans="1:18">
      <c r="C47" s="25">
        <f>C43*C46</f>
        <v>210</v>
      </c>
      <c r="D47" s="25">
        <f t="shared" ref="D47:G47" si="7">D43*D46</f>
        <v>3024</v>
      </c>
      <c r="E47" s="25">
        <f t="shared" si="7"/>
        <v>3942</v>
      </c>
      <c r="F47" s="25">
        <f t="shared" si="7"/>
        <v>6282</v>
      </c>
      <c r="G47" s="25">
        <f t="shared" si="7"/>
        <v>7344</v>
      </c>
      <c r="H47" s="25">
        <f>H43*H46</f>
        <v>5933</v>
      </c>
      <c r="J47" s="25">
        <f>SUM(C47:I47)</f>
        <v>26735</v>
      </c>
      <c r="R47" s="25"/>
    </row>
    <row r="48" spans="1:18">
      <c r="A48" t="s">
        <v>71</v>
      </c>
    </row>
    <row r="49" spans="1:3">
      <c r="A49">
        <v>50909289</v>
      </c>
      <c r="B49" t="s">
        <v>68</v>
      </c>
      <c r="C49">
        <v>10224</v>
      </c>
    </row>
    <row r="50" spans="1:3">
      <c r="A50">
        <v>50909290</v>
      </c>
      <c r="B50" t="s">
        <v>68</v>
      </c>
      <c r="C50">
        <v>7344</v>
      </c>
    </row>
    <row r="51" spans="1:3">
      <c r="A51">
        <v>50909291</v>
      </c>
      <c r="B51" t="s">
        <v>68</v>
      </c>
      <c r="C51">
        <v>3233.7</v>
      </c>
    </row>
    <row r="52" spans="1:3">
      <c r="A52">
        <v>50909292</v>
      </c>
      <c r="B52" t="s">
        <v>68</v>
      </c>
      <c r="C52">
        <v>5933</v>
      </c>
    </row>
    <row r="53" spans="1:3">
      <c r="C53" s="13">
        <f>SUM(C49:C52)</f>
        <v>26734.7</v>
      </c>
    </row>
  </sheetData>
  <conditionalFormatting sqref="R11:R33">
    <cfRule type="cellIs" dxfId="2" priority="2" operator="lessThan">
      <formula>1</formula>
    </cfRule>
  </conditionalFormatting>
  <conditionalFormatting sqref="R35">
    <cfRule type="cellIs" dxfId="1" priority="1" operator="lessThan"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6C03-DE3B-4062-8E08-CE3E46495A3A}">
  <dimension ref="A1:J60"/>
  <sheetViews>
    <sheetView topLeftCell="A25" workbookViewId="0">
      <selection activeCell="A33" sqref="A33"/>
    </sheetView>
  </sheetViews>
  <sheetFormatPr defaultRowHeight="12.5"/>
  <cols>
    <col min="1" max="1" width="30.26953125" style="32" customWidth="1"/>
    <col min="2" max="2" width="7" style="32" customWidth="1"/>
    <col min="3" max="3" width="13" style="32" customWidth="1"/>
    <col min="4" max="4" width="12" style="32" customWidth="1"/>
    <col min="5" max="5" width="16.26953125" style="32" customWidth="1"/>
    <col min="6" max="6" width="33.1796875" style="32" bestFit="1" customWidth="1"/>
    <col min="7" max="7" width="29.26953125" style="32" bestFit="1" customWidth="1"/>
    <col min="8" max="8" width="11.54296875" style="32" bestFit="1" customWidth="1"/>
    <col min="9" max="9" width="30.36328125" style="32" customWidth="1"/>
    <col min="10" max="10" width="12.7265625" style="32" bestFit="1" customWidth="1"/>
    <col min="11" max="16384" width="8.7265625" style="32"/>
  </cols>
  <sheetData>
    <row r="1" spans="1:5" ht="15.5">
      <c r="A1" s="31" t="s">
        <v>103</v>
      </c>
    </row>
    <row r="2" spans="1:5">
      <c r="A2" s="33" t="s">
        <v>104</v>
      </c>
      <c r="D2" s="34">
        <v>43611</v>
      </c>
    </row>
    <row r="4" spans="1:5">
      <c r="A4" s="35"/>
      <c r="B4" s="35"/>
      <c r="C4" s="35"/>
      <c r="D4" s="35"/>
      <c r="E4" s="35"/>
    </row>
    <row r="5" spans="1:5" ht="15.5">
      <c r="A5" s="36" t="s">
        <v>105</v>
      </c>
      <c r="B5" s="37"/>
      <c r="C5" s="37"/>
      <c r="D5" s="37"/>
      <c r="E5" s="37"/>
    </row>
    <row r="6" spans="1:5" ht="13">
      <c r="A6" s="38" t="s">
        <v>106</v>
      </c>
      <c r="B6" s="39" t="s">
        <v>73</v>
      </c>
      <c r="C6" s="39" t="s">
        <v>74</v>
      </c>
      <c r="D6" s="39" t="s">
        <v>15</v>
      </c>
      <c r="E6" s="39" t="s">
        <v>107</v>
      </c>
    </row>
    <row r="7" spans="1:5">
      <c r="A7" s="40" t="s">
        <v>108</v>
      </c>
      <c r="B7" s="40"/>
      <c r="C7" s="41"/>
      <c r="D7" s="41">
        <v>10224</v>
      </c>
      <c r="E7" s="40">
        <v>50909289</v>
      </c>
    </row>
    <row r="8" spans="1:5">
      <c r="A8" s="40" t="s">
        <v>108</v>
      </c>
      <c r="B8" s="40"/>
      <c r="C8" s="41"/>
      <c r="D8" s="41">
        <v>7344</v>
      </c>
      <c r="E8" s="40">
        <v>50909290</v>
      </c>
    </row>
    <row r="9" spans="1:5">
      <c r="A9" s="40" t="s">
        <v>108</v>
      </c>
      <c r="B9" s="40"/>
      <c r="C9" s="41"/>
      <c r="D9" s="41">
        <v>3233.7</v>
      </c>
      <c r="E9" s="40">
        <v>50909291</v>
      </c>
    </row>
    <row r="10" spans="1:5">
      <c r="A10" s="40" t="s">
        <v>108</v>
      </c>
      <c r="B10" s="40"/>
      <c r="C10" s="41"/>
      <c r="D10" s="41">
        <v>5933</v>
      </c>
      <c r="E10" s="40">
        <v>50909292</v>
      </c>
    </row>
    <row r="11" spans="1:5">
      <c r="A11" s="40"/>
      <c r="B11" s="40"/>
      <c r="C11" s="41"/>
      <c r="D11" s="41"/>
      <c r="E11" s="40"/>
    </row>
    <row r="12" spans="1:5">
      <c r="A12" s="40"/>
      <c r="B12" s="40"/>
      <c r="C12" s="41"/>
      <c r="D12" s="41"/>
      <c r="E12" s="40"/>
    </row>
    <row r="13" spans="1:5">
      <c r="A13" s="40"/>
      <c r="B13" s="40"/>
      <c r="C13" s="41"/>
      <c r="D13" s="41"/>
      <c r="E13" s="42"/>
    </row>
    <row r="14" spans="1:5">
      <c r="A14" s="40"/>
      <c r="B14" s="40"/>
      <c r="C14" s="41"/>
      <c r="D14" s="41"/>
      <c r="E14" s="42"/>
    </row>
    <row r="15" spans="1:5">
      <c r="A15" s="40"/>
      <c r="B15" s="40"/>
      <c r="C15" s="41"/>
      <c r="D15" s="41"/>
      <c r="E15" s="42"/>
    </row>
    <row r="16" spans="1:5">
      <c r="A16" s="40"/>
      <c r="B16" s="40"/>
      <c r="C16" s="41"/>
      <c r="D16" s="41"/>
      <c r="E16" s="40"/>
    </row>
    <row r="17" spans="1:10">
      <c r="A17" s="43"/>
      <c r="B17" s="40"/>
      <c r="C17" s="41"/>
      <c r="D17" s="41"/>
      <c r="E17" s="40"/>
    </row>
    <row r="18" spans="1:10">
      <c r="A18" s="43"/>
      <c r="B18" s="40"/>
      <c r="C18" s="41"/>
      <c r="D18" s="41"/>
      <c r="E18" s="40"/>
    </row>
    <row r="19" spans="1:10">
      <c r="A19" s="43"/>
      <c r="B19" s="40"/>
      <c r="C19" s="41"/>
      <c r="D19" s="41"/>
      <c r="E19" s="40"/>
    </row>
    <row r="20" spans="1:10">
      <c r="A20" s="44"/>
      <c r="B20" s="45"/>
      <c r="C20" s="46"/>
      <c r="D20" s="46"/>
      <c r="E20" s="35"/>
    </row>
    <row r="21" spans="1:10">
      <c r="A21" s="44"/>
      <c r="B21" s="45"/>
      <c r="C21" s="46"/>
      <c r="D21" s="46"/>
      <c r="E21" s="35"/>
    </row>
    <row r="22" spans="1:10">
      <c r="A22" s="44"/>
      <c r="B22" s="45"/>
      <c r="C22" s="46"/>
      <c r="D22" s="46"/>
      <c r="E22" s="35"/>
    </row>
    <row r="23" spans="1:10">
      <c r="A23" s="47"/>
      <c r="B23" s="47"/>
      <c r="C23" s="48"/>
      <c r="D23" s="48"/>
    </row>
    <row r="24" spans="1:10">
      <c r="A24" s="47"/>
      <c r="B24" s="47"/>
      <c r="C24" s="48"/>
      <c r="D24" s="48"/>
    </row>
    <row r="25" spans="1:10" ht="13">
      <c r="A25" s="47"/>
      <c r="B25" s="47"/>
      <c r="C25" s="49" t="s">
        <v>109</v>
      </c>
      <c r="D25" s="50">
        <f>SUM(D7:D24)</f>
        <v>26734.7</v>
      </c>
    </row>
    <row r="26" spans="1:10">
      <c r="C26" s="48"/>
      <c r="D26" s="48"/>
    </row>
    <row r="27" spans="1:10">
      <c r="C27" s="48"/>
      <c r="D27" s="48"/>
    </row>
    <row r="28" spans="1:10" ht="15.5">
      <c r="A28" s="51" t="s">
        <v>110</v>
      </c>
      <c r="B28" s="52"/>
      <c r="C28" s="53" t="s">
        <v>111</v>
      </c>
      <c r="D28" s="53" t="s">
        <v>112</v>
      </c>
      <c r="E28" s="54" t="s">
        <v>113</v>
      </c>
      <c r="F28" s="54" t="s">
        <v>114</v>
      </c>
      <c r="G28" s="54" t="s">
        <v>115</v>
      </c>
      <c r="H28" s="54" t="s">
        <v>116</v>
      </c>
      <c r="I28" s="54" t="s">
        <v>117</v>
      </c>
      <c r="J28" s="54" t="s">
        <v>118</v>
      </c>
    </row>
    <row r="29" spans="1:10">
      <c r="A29" s="55" t="s">
        <v>119</v>
      </c>
      <c r="C29" s="48">
        <f>D29*0.8</f>
        <v>5000</v>
      </c>
      <c r="D29" s="48">
        <v>6250</v>
      </c>
      <c r="F29" s="55" t="s">
        <v>120</v>
      </c>
      <c r="G29" s="55" t="s">
        <v>121</v>
      </c>
      <c r="H29" s="55" t="s">
        <v>122</v>
      </c>
      <c r="I29" s="55" t="s">
        <v>123</v>
      </c>
      <c r="J29" s="55" t="s">
        <v>124</v>
      </c>
    </row>
    <row r="30" spans="1:10" ht="62.5">
      <c r="A30" s="55" t="s">
        <v>125</v>
      </c>
      <c r="C30" s="48">
        <v>5000</v>
      </c>
      <c r="D30" s="48">
        <f>C30*1.25</f>
        <v>6250</v>
      </c>
      <c r="E30" s="56" t="s">
        <v>126</v>
      </c>
      <c r="F30" s="56" t="s">
        <v>127</v>
      </c>
      <c r="G30" s="55" t="s">
        <v>128</v>
      </c>
      <c r="H30" s="55" t="s">
        <v>129</v>
      </c>
      <c r="I30" s="56" t="s">
        <v>130</v>
      </c>
      <c r="J30" s="56" t="s">
        <v>131</v>
      </c>
    </row>
    <row r="31" spans="1:10">
      <c r="A31" s="55" t="s">
        <v>132</v>
      </c>
      <c r="B31" s="57"/>
      <c r="C31" s="48">
        <v>3000</v>
      </c>
      <c r="D31" s="48">
        <f t="shared" ref="D31:D34" si="0">C31*1.25</f>
        <v>3750</v>
      </c>
      <c r="F31" s="55" t="s">
        <v>133</v>
      </c>
      <c r="G31" s="55" t="s">
        <v>134</v>
      </c>
      <c r="H31" s="55" t="s">
        <v>135</v>
      </c>
    </row>
    <row r="32" spans="1:10">
      <c r="A32" s="55" t="s">
        <v>136</v>
      </c>
      <c r="B32" s="57"/>
      <c r="C32" s="48"/>
      <c r="D32" s="48">
        <f t="shared" si="0"/>
        <v>0</v>
      </c>
      <c r="E32" s="32" t="s">
        <v>137</v>
      </c>
      <c r="F32" s="55" t="s">
        <v>138</v>
      </c>
      <c r="G32" s="55" t="s">
        <v>139</v>
      </c>
      <c r="H32" s="55" t="s">
        <v>140</v>
      </c>
    </row>
    <row r="33" spans="1:10">
      <c r="A33" s="55" t="s">
        <v>141</v>
      </c>
      <c r="B33" s="57"/>
      <c r="C33" s="48"/>
      <c r="D33" s="48">
        <f t="shared" si="0"/>
        <v>0</v>
      </c>
      <c r="F33" s="55" t="s">
        <v>141</v>
      </c>
      <c r="G33" s="55" t="s">
        <v>142</v>
      </c>
      <c r="H33" s="55" t="s">
        <v>143</v>
      </c>
      <c r="I33" s="55" t="s">
        <v>144</v>
      </c>
      <c r="J33" s="55" t="s">
        <v>145</v>
      </c>
    </row>
    <row r="34" spans="1:10">
      <c r="A34" s="55" t="s">
        <v>150</v>
      </c>
      <c r="B34" s="57"/>
      <c r="C34" s="48"/>
      <c r="D34" s="48">
        <f t="shared" si="0"/>
        <v>0</v>
      </c>
    </row>
    <row r="35" spans="1:10" ht="13">
      <c r="B35" s="57"/>
      <c r="C35" s="50">
        <f>SUM(C29:C34)</f>
        <v>13000</v>
      </c>
      <c r="D35" s="50">
        <f>SUM(D29:D34)</f>
        <v>16250</v>
      </c>
    </row>
    <row r="36" spans="1:10">
      <c r="B36" s="57"/>
      <c r="C36" s="48"/>
      <c r="D36" s="57"/>
    </row>
    <row r="37" spans="1:10">
      <c r="B37" s="57"/>
      <c r="C37" s="48"/>
      <c r="D37" s="57"/>
    </row>
    <row r="38" spans="1:10">
      <c r="B38" s="57"/>
      <c r="C38" s="48"/>
      <c r="D38" s="57"/>
    </row>
    <row r="39" spans="1:10" ht="15.5">
      <c r="A39" s="51" t="s">
        <v>103</v>
      </c>
      <c r="B39" s="57"/>
      <c r="C39" s="48"/>
      <c r="D39" s="57"/>
    </row>
    <row r="40" spans="1:10">
      <c r="A40" s="32" t="s">
        <v>146</v>
      </c>
      <c r="B40" s="57"/>
      <c r="C40" s="48">
        <f>SUM(D35)</f>
        <v>16250</v>
      </c>
      <c r="D40" s="57"/>
    </row>
    <row r="41" spans="1:10">
      <c r="A41" s="32" t="s">
        <v>147</v>
      </c>
      <c r="B41" s="57"/>
      <c r="C41" s="58">
        <f>SUM(-D25)</f>
        <v>-26734.7</v>
      </c>
      <c r="D41" s="57"/>
    </row>
    <row r="42" spans="1:10">
      <c r="B42" s="57"/>
      <c r="C42" s="58"/>
      <c r="D42" s="57"/>
    </row>
    <row r="43" spans="1:10" ht="13">
      <c r="B43" s="57"/>
      <c r="C43" s="50">
        <f>SUM(C40:C42)</f>
        <v>-10484.700000000001</v>
      </c>
      <c r="D43" s="57"/>
    </row>
    <row r="52" spans="2:4">
      <c r="D52" s="32" t="s">
        <v>148</v>
      </c>
    </row>
    <row r="53" spans="2:4">
      <c r="D53" s="32" t="s">
        <v>149</v>
      </c>
    </row>
    <row r="60" spans="2:4">
      <c r="B60" s="5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7DEF-814B-41FF-A2BA-49B2AFA35452}">
  <dimension ref="A1:D30"/>
  <sheetViews>
    <sheetView tabSelected="1" zoomScale="80" zoomScaleNormal="80" workbookViewId="0">
      <selection activeCell="D20" sqref="D20"/>
    </sheetView>
  </sheetViews>
  <sheetFormatPr defaultRowHeight="14.5"/>
  <cols>
    <col min="1" max="1" width="30.90625" customWidth="1"/>
  </cols>
  <sheetData>
    <row r="1" spans="1:4">
      <c r="A1" t="s">
        <v>72</v>
      </c>
      <c r="B1" t="s">
        <v>73</v>
      </c>
      <c r="C1" t="s">
        <v>74</v>
      </c>
      <c r="D1" t="s">
        <v>75</v>
      </c>
    </row>
    <row r="2" spans="1:4">
      <c r="A2" t="s">
        <v>76</v>
      </c>
      <c r="B2">
        <v>22</v>
      </c>
      <c r="C2">
        <v>100</v>
      </c>
      <c r="D2" s="29">
        <f>B2*C2</f>
        <v>2200</v>
      </c>
    </row>
    <row r="3" spans="1:4">
      <c r="A3" t="s">
        <v>77</v>
      </c>
      <c r="B3">
        <v>19</v>
      </c>
      <c r="C3">
        <v>100</v>
      </c>
      <c r="D3" s="28">
        <f t="shared" ref="D3:D26" si="0">B3*C3</f>
        <v>1900</v>
      </c>
    </row>
    <row r="4" spans="1:4">
      <c r="A4" t="s">
        <v>78</v>
      </c>
      <c r="B4">
        <v>16</v>
      </c>
      <c r="C4">
        <v>100</v>
      </c>
      <c r="D4" s="28">
        <f t="shared" si="0"/>
        <v>1600</v>
      </c>
    </row>
    <row r="5" spans="1:4">
      <c r="A5" t="s">
        <v>79</v>
      </c>
      <c r="B5">
        <v>15</v>
      </c>
      <c r="C5">
        <v>100</v>
      </c>
      <c r="D5" s="28">
        <f t="shared" si="0"/>
        <v>1500</v>
      </c>
    </row>
    <row r="6" spans="1:4">
      <c r="A6" t="s">
        <v>102</v>
      </c>
      <c r="B6">
        <v>17</v>
      </c>
      <c r="C6">
        <v>100</v>
      </c>
      <c r="D6" s="28">
        <f t="shared" si="0"/>
        <v>1700</v>
      </c>
    </row>
    <row r="7" spans="1:4">
      <c r="A7" t="s">
        <v>58</v>
      </c>
      <c r="B7">
        <v>20</v>
      </c>
      <c r="C7">
        <v>100</v>
      </c>
      <c r="D7" s="29">
        <f t="shared" si="0"/>
        <v>2000</v>
      </c>
    </row>
    <row r="8" spans="1:4">
      <c r="A8" t="s">
        <v>80</v>
      </c>
      <c r="B8">
        <v>50</v>
      </c>
      <c r="C8">
        <v>100</v>
      </c>
      <c r="D8" s="28">
        <f t="shared" si="0"/>
        <v>5000</v>
      </c>
    </row>
    <row r="9" spans="1:4">
      <c r="A9" t="s">
        <v>81</v>
      </c>
      <c r="B9">
        <v>29</v>
      </c>
      <c r="C9">
        <v>100</v>
      </c>
      <c r="D9" s="28">
        <f t="shared" si="0"/>
        <v>2900</v>
      </c>
    </row>
    <row r="10" spans="1:4">
      <c r="A10" t="s">
        <v>82</v>
      </c>
      <c r="B10">
        <v>21</v>
      </c>
      <c r="C10">
        <v>100</v>
      </c>
      <c r="D10" s="28">
        <f t="shared" si="0"/>
        <v>2100</v>
      </c>
    </row>
    <row r="11" spans="1:4">
      <c r="A11" t="s">
        <v>83</v>
      </c>
      <c r="B11">
        <v>10</v>
      </c>
      <c r="C11">
        <v>100</v>
      </c>
      <c r="D11" s="29">
        <f t="shared" si="0"/>
        <v>1000</v>
      </c>
    </row>
    <row r="12" spans="1:4">
      <c r="A12" t="s">
        <v>84</v>
      </c>
      <c r="B12">
        <v>12</v>
      </c>
      <c r="C12">
        <v>100</v>
      </c>
      <c r="D12" s="28">
        <f t="shared" si="0"/>
        <v>1200</v>
      </c>
    </row>
    <row r="13" spans="1:4">
      <c r="A13" t="s">
        <v>85</v>
      </c>
      <c r="B13">
        <v>17</v>
      </c>
      <c r="C13">
        <v>100</v>
      </c>
      <c r="D13" s="28">
        <f t="shared" si="0"/>
        <v>1700</v>
      </c>
    </row>
    <row r="14" spans="1:4">
      <c r="A14" t="s">
        <v>86</v>
      </c>
      <c r="B14">
        <v>13</v>
      </c>
      <c r="C14">
        <v>100</v>
      </c>
      <c r="D14" s="28">
        <f t="shared" si="0"/>
        <v>1300</v>
      </c>
    </row>
    <row r="15" spans="1:4">
      <c r="A15" t="s">
        <v>101</v>
      </c>
      <c r="B15">
        <v>15</v>
      </c>
      <c r="C15">
        <v>100</v>
      </c>
      <c r="D15" s="28">
        <f t="shared" si="0"/>
        <v>1500</v>
      </c>
    </row>
    <row r="16" spans="1:4">
      <c r="A16" t="s">
        <v>87</v>
      </c>
      <c r="B16">
        <v>17</v>
      </c>
      <c r="C16">
        <v>100</v>
      </c>
      <c r="D16" s="28">
        <f t="shared" si="0"/>
        <v>1700</v>
      </c>
    </row>
    <row r="17" spans="1:4">
      <c r="A17" t="s">
        <v>88</v>
      </c>
      <c r="B17">
        <v>27</v>
      </c>
      <c r="C17">
        <v>100</v>
      </c>
      <c r="D17" s="28">
        <f t="shared" si="0"/>
        <v>2700</v>
      </c>
    </row>
    <row r="18" spans="1:4">
      <c r="A18" t="s">
        <v>89</v>
      </c>
      <c r="B18">
        <v>27</v>
      </c>
      <c r="C18">
        <v>100</v>
      </c>
      <c r="D18" s="28">
        <f t="shared" si="0"/>
        <v>2700</v>
      </c>
    </row>
    <row r="19" spans="1:4">
      <c r="A19" t="s">
        <v>90</v>
      </c>
      <c r="B19">
        <v>15</v>
      </c>
      <c r="C19">
        <v>100</v>
      </c>
      <c r="D19" s="28">
        <f t="shared" si="0"/>
        <v>1500</v>
      </c>
    </row>
    <row r="20" spans="1:4">
      <c r="A20" t="s">
        <v>91</v>
      </c>
      <c r="B20">
        <v>47</v>
      </c>
      <c r="C20">
        <v>100</v>
      </c>
      <c r="D20" s="28">
        <f t="shared" si="0"/>
        <v>4700</v>
      </c>
    </row>
    <row r="21" spans="1:4">
      <c r="A21" t="s">
        <v>92</v>
      </c>
      <c r="B21">
        <v>44</v>
      </c>
      <c r="C21">
        <v>100</v>
      </c>
      <c r="D21" s="28">
        <f t="shared" si="0"/>
        <v>4400</v>
      </c>
    </row>
    <row r="22" spans="1:4">
      <c r="A22" t="s">
        <v>93</v>
      </c>
      <c r="B22">
        <v>24</v>
      </c>
      <c r="C22">
        <v>100</v>
      </c>
      <c r="D22" s="28">
        <f t="shared" si="0"/>
        <v>2400</v>
      </c>
    </row>
    <row r="23" spans="1:4">
      <c r="A23" t="s">
        <v>94</v>
      </c>
      <c r="B23">
        <v>35</v>
      </c>
      <c r="C23">
        <v>100</v>
      </c>
      <c r="D23" s="28">
        <f t="shared" si="0"/>
        <v>3500</v>
      </c>
    </row>
    <row r="24" spans="1:4">
      <c r="A24" t="s">
        <v>95</v>
      </c>
      <c r="B24">
        <v>23</v>
      </c>
      <c r="C24">
        <v>100</v>
      </c>
      <c r="D24" s="28">
        <f t="shared" si="0"/>
        <v>2300</v>
      </c>
    </row>
    <row r="25" spans="1:4">
      <c r="A25" t="s">
        <v>96</v>
      </c>
      <c r="B25">
        <v>18</v>
      </c>
      <c r="C25">
        <v>100</v>
      </c>
      <c r="D25" s="28">
        <f t="shared" si="0"/>
        <v>1800</v>
      </c>
    </row>
    <row r="26" spans="1:4">
      <c r="A26" t="s">
        <v>97</v>
      </c>
      <c r="B26">
        <v>18</v>
      </c>
      <c r="C26">
        <v>100</v>
      </c>
      <c r="D26" s="29">
        <f t="shared" si="0"/>
        <v>1800</v>
      </c>
    </row>
    <row r="27" spans="1:4">
      <c r="A27" t="s">
        <v>100</v>
      </c>
      <c r="B27">
        <v>1</v>
      </c>
      <c r="D27" s="27">
        <v>69</v>
      </c>
    </row>
    <row r="28" spans="1:4">
      <c r="B28">
        <f>SUM(B2:B27)</f>
        <v>572</v>
      </c>
      <c r="D28" s="30">
        <f>SUBTOTAL(9,D2:D27)</f>
        <v>57169</v>
      </c>
    </row>
    <row r="29" spans="1:4">
      <c r="A29" t="s">
        <v>98</v>
      </c>
      <c r="D29" s="27">
        <v>-41825</v>
      </c>
    </row>
    <row r="30" spans="1:4">
      <c r="A30" t="s">
        <v>99</v>
      </c>
      <c r="D30" s="30">
        <f>SUM(D28:D29)</f>
        <v>15344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Träningskläder 2019</vt:lpstr>
      <vt:lpstr>F09</vt:lpstr>
      <vt:lpstr>SpiceDream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Forssmark</dc:creator>
  <cp:lastModifiedBy>Henrik Forssmark</cp:lastModifiedBy>
  <dcterms:created xsi:type="dcterms:W3CDTF">2019-05-10T06:12:04Z</dcterms:created>
  <dcterms:modified xsi:type="dcterms:W3CDTF">2019-05-26T19:36:09Z</dcterms:modified>
</cp:coreProperties>
</file>