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7b588c0f09c613d/Dokument/Handboll/Årsmöten/"/>
    </mc:Choice>
  </mc:AlternateContent>
  <xr:revisionPtr revIDLastSave="2" documentId="8_{862788B6-3F41-402E-93B7-68672CCE4153}" xr6:coauthVersionLast="47" xr6:coauthVersionMax="47" xr10:uidLastSave="{D74DECBE-2BBA-4032-A00F-59A5799FC0A0}"/>
  <bookViews>
    <workbookView xWindow="-108" yWindow="-108" windowWidth="23256" windowHeight="12576" activeTab="2" xr2:uid="{00000000-000D-0000-FFFF-FFFF00000000}"/>
  </bookViews>
  <sheets>
    <sheet name="Blad1" sheetId="4" r:id="rId1"/>
    <sheet name="ÅRSREDOVISNING 2020 2021" sheetId="1" r:id="rId2"/>
    <sheet name="BUDGET 2021 2022 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4" i="6" l="1"/>
  <c r="C76" i="6" s="1"/>
  <c r="C68" i="6"/>
  <c r="C63" i="6"/>
  <c r="C54" i="6"/>
  <c r="C45" i="6"/>
  <c r="C51" i="6" s="1"/>
  <c r="C39" i="6"/>
  <c r="C40" i="6" s="1"/>
  <c r="C56" i="6" s="1"/>
  <c r="C45" i="1"/>
  <c r="C74" i="1"/>
  <c r="C63" i="1"/>
  <c r="C39" i="1"/>
  <c r="F121" i="1" l="1"/>
  <c r="F115" i="1"/>
  <c r="F108" i="1"/>
  <c r="F110" i="1" s="1"/>
  <c r="F103" i="1"/>
  <c r="F96" i="1"/>
  <c r="F91" i="1"/>
  <c r="F98" i="1" s="1"/>
  <c r="F75" i="1"/>
  <c r="F74" i="1"/>
  <c r="F63" i="1"/>
  <c r="F68" i="1" s="1"/>
  <c r="F54" i="1"/>
  <c r="F43" i="1"/>
  <c r="F51" i="1" s="1"/>
  <c r="F40" i="1"/>
  <c r="F76" i="6"/>
  <c r="F68" i="6"/>
  <c r="F54" i="6"/>
  <c r="F51" i="6"/>
  <c r="F40" i="6"/>
  <c r="F76" i="1" l="1"/>
  <c r="F56" i="1"/>
  <c r="F56" i="6"/>
  <c r="C91" i="1"/>
  <c r="A81" i="1"/>
  <c r="C121" i="1" l="1"/>
  <c r="C115" i="1" l="1"/>
  <c r="C76" i="1" l="1"/>
  <c r="C54" i="1"/>
  <c r="C68" i="1"/>
  <c r="C96" i="1"/>
  <c r="C98" i="1" l="1"/>
  <c r="C40" i="1"/>
  <c r="E102" i="1"/>
  <c r="E103" i="1" s="1"/>
  <c r="E108" i="1"/>
  <c r="E98" i="1"/>
  <c r="A78" i="1"/>
  <c r="A77" i="1"/>
  <c r="C51" i="1"/>
  <c r="C108" i="1"/>
  <c r="C56" i="1" l="1"/>
  <c r="E110" i="1"/>
  <c r="C103" i="1"/>
  <c r="C110" i="1" s="1"/>
</calcChain>
</file>

<file path=xl/sharedStrings.xml><?xml version="1.0" encoding="utf-8"?>
<sst xmlns="http://schemas.openxmlformats.org/spreadsheetml/2006/main" count="130" uniqueCount="82">
  <si>
    <t>RESULTATRÄKNING</t>
  </si>
  <si>
    <t>Intäkter</t>
  </si>
  <si>
    <t>Medlemsavgifter</t>
  </si>
  <si>
    <t>Kostnader</t>
  </si>
  <si>
    <t>Årets resultat</t>
  </si>
  <si>
    <t>BALANSRÄKNING</t>
  </si>
  <si>
    <t>Tillgångar</t>
  </si>
  <si>
    <t>Summa tillgångar</t>
  </si>
  <si>
    <t>Eget kapital</t>
  </si>
  <si>
    <t>Balanserat resultat</t>
  </si>
  <si>
    <t>Summa eget kapital</t>
  </si>
  <si>
    <t>Summa skulder och eget kapital</t>
  </si>
  <si>
    <t>Utfall</t>
  </si>
  <si>
    <t>Ordförande</t>
  </si>
  <si>
    <t>Kassör</t>
  </si>
  <si>
    <t>Sekreterare</t>
  </si>
  <si>
    <t>Ulrika Törnell</t>
  </si>
  <si>
    <t>2012-03-31</t>
  </si>
  <si>
    <t>Övriga intäkter</t>
  </si>
  <si>
    <t>Förutbetalda kostnader och upplupna intäkter</t>
  </si>
  <si>
    <t>Banktillgodohavanden</t>
  </si>
  <si>
    <t>Kassa och bank</t>
  </si>
  <si>
    <t>Summa kortfristiga fordringar</t>
  </si>
  <si>
    <t>Summa kassa och bank</t>
  </si>
  <si>
    <t>Skuld lagkassor</t>
  </si>
  <si>
    <t>Upplupna kostnader</t>
  </si>
  <si>
    <t>Summa kortfristiga skulder</t>
  </si>
  <si>
    <t>RAMUNDER HANDBOKSLKLUBB</t>
  </si>
  <si>
    <t>Startavgifter (serie och cuper)</t>
  </si>
  <si>
    <t>Domaravgifter</t>
  </si>
  <si>
    <t>Utbildningskostnader</t>
  </si>
  <si>
    <t>Materialkostnader</t>
  </si>
  <si>
    <t>Not</t>
  </si>
  <si>
    <t xml:space="preserve">Not 1 Övriga intäkter: </t>
  </si>
  <si>
    <t>Ramunder Cup</t>
  </si>
  <si>
    <t>Bidrag (LOK, aktivitetsbidrag, gräsroten)</t>
  </si>
  <si>
    <t>Bingolotter</t>
  </si>
  <si>
    <t>Försäljning kiosk</t>
  </si>
  <si>
    <t>Övrigt</t>
  </si>
  <si>
    <t>Övriga kostnader</t>
  </si>
  <si>
    <t>Finansiella intäkter och kostnader</t>
  </si>
  <si>
    <t>Ränteintäkter</t>
  </si>
  <si>
    <t>Summa finansiella intäkter och kostnader</t>
  </si>
  <si>
    <t>Not 2 övriga kostnader</t>
  </si>
  <si>
    <t>Matchflyttar</t>
  </si>
  <si>
    <t>Förbundsavgifter</t>
  </si>
  <si>
    <t>Inköp kiosk</t>
  </si>
  <si>
    <t>Förvaltningskostnader</t>
  </si>
  <si>
    <t>Sport 100</t>
  </si>
  <si>
    <t>RAMUNDER HANDBOLLKLUBB</t>
  </si>
  <si>
    <t>Organisationsnummer</t>
  </si>
  <si>
    <t xml:space="preserve">Styrelsen för </t>
  </si>
  <si>
    <t xml:space="preserve">får härmed avge </t>
  </si>
  <si>
    <t>Årsredovisning</t>
  </si>
  <si>
    <t>Organisationsnummer 802416-8224</t>
  </si>
  <si>
    <t>Org nr 802416-8224</t>
  </si>
  <si>
    <t>Not 3 Förutbetalda kostnader och upplupna intäkter</t>
  </si>
  <si>
    <t>RAMUNDER HANDBOLLSKLUBB</t>
  </si>
  <si>
    <t>Lokalkostnader (halltider och kiosk)</t>
  </si>
  <si>
    <t>Dispenser och licenser</t>
  </si>
  <si>
    <t xml:space="preserve">Kortfristiga fordringar: </t>
  </si>
  <si>
    <t>Kontantkassa</t>
  </si>
  <si>
    <t>Kortfristiga skulder</t>
  </si>
  <si>
    <t xml:space="preserve">Medlemsavgifter </t>
  </si>
  <si>
    <t>BUDGET</t>
  </si>
  <si>
    <t>2020-04-30</t>
  </si>
  <si>
    <t>Fordringar lagkassor</t>
  </si>
  <si>
    <t>Not 3 Upplupna kostnader</t>
  </si>
  <si>
    <t xml:space="preserve">Mikael Hellgren </t>
  </si>
  <si>
    <t>Nätverket Norrköping Handboll</t>
  </si>
  <si>
    <t>Sponsor-/reklamintäkter</t>
  </si>
  <si>
    <t>Återbetalning Irsta Blixten (skuld till lagen)</t>
  </si>
  <si>
    <t xml:space="preserve">BUDGET </t>
  </si>
  <si>
    <t>för räkenskapsåret 2020-05-01--2021-04-30</t>
  </si>
  <si>
    <t>2021-04-30</t>
  </si>
  <si>
    <t>Louise Skymnevik</t>
  </si>
  <si>
    <t>Räkenskapsår 2020-05-01-2021-04-30</t>
  </si>
  <si>
    <t>Hallhyra upplupna kostnader</t>
  </si>
  <si>
    <t xml:space="preserve">USM f16 </t>
  </si>
  <si>
    <t>Söderköping den 9 juni 2021</t>
  </si>
  <si>
    <t>för räkenskapsåret 2021-05-01--2022-04-30</t>
  </si>
  <si>
    <t>Räkenskapsår 2021-05-01-2022-04-30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</si>
</sst>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7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0" fillId="2" borderId="0" xfId="0" applyFill="1"/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3" fontId="2" fillId="3" borderId="0" xfId="0" applyNumberFormat="1" applyFont="1" applyFill="1"/>
    <xf numFmtId="0" fontId="2" fillId="3" borderId="0" xfId="0" applyFont="1" applyFill="1"/>
    <xf numFmtId="3" fontId="2" fillId="3" borderId="1" xfId="0" applyNumberFormat="1" applyFont="1" applyFill="1" applyBorder="1"/>
    <xf numFmtId="0" fontId="6" fillId="3" borderId="0" xfId="0" applyFont="1" applyFill="1"/>
    <xf numFmtId="0" fontId="10" fillId="3" borderId="0" xfId="0" applyFont="1" applyFill="1"/>
    <xf numFmtId="0" fontId="3" fillId="3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3" fontId="11" fillId="3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9" fillId="3" borderId="0" xfId="0" applyNumberFormat="1" applyFont="1" applyFill="1"/>
    <xf numFmtId="3" fontId="9" fillId="3" borderId="1" xfId="0" applyNumberFormat="1" applyFont="1" applyFill="1" applyBorder="1"/>
    <xf numFmtId="3" fontId="3" fillId="3" borderId="0" xfId="0" applyNumberFormat="1" applyFont="1" applyFill="1"/>
    <xf numFmtId="0" fontId="5" fillId="3" borderId="0" xfId="0" applyFont="1" applyFill="1"/>
    <xf numFmtId="0" fontId="11" fillId="3" borderId="0" xfId="0" applyFont="1" applyFill="1"/>
    <xf numFmtId="0" fontId="11" fillId="3" borderId="0" xfId="0" quotePrefix="1" applyFont="1" applyFill="1" applyAlignment="1">
      <alignment horizontal="right"/>
    </xf>
    <xf numFmtId="0" fontId="4" fillId="3" borderId="0" xfId="0" applyFont="1" applyFill="1"/>
    <xf numFmtId="0" fontId="2" fillId="3" borderId="0" xfId="0" applyFont="1" applyFill="1" applyBorder="1"/>
    <xf numFmtId="0" fontId="8" fillId="3" borderId="0" xfId="0" applyFont="1" applyFill="1"/>
    <xf numFmtId="0" fontId="1" fillId="3" borderId="0" xfId="0" applyFont="1" applyFill="1" applyAlignment="1">
      <alignment horizontal="center"/>
    </xf>
    <xf numFmtId="3" fontId="6" fillId="3" borderId="0" xfId="0" applyNumberFormat="1" applyFont="1" applyFill="1" applyBorder="1"/>
    <xf numFmtId="0" fontId="0" fillId="3" borderId="0" xfId="0" applyFill="1" applyBorder="1"/>
    <xf numFmtId="3" fontId="4" fillId="3" borderId="1" xfId="0" applyNumberFormat="1" applyFont="1" applyFill="1" applyBorder="1"/>
    <xf numFmtId="3" fontId="6" fillId="3" borderId="0" xfId="0" applyNumberFormat="1" applyFont="1" applyFill="1"/>
    <xf numFmtId="3" fontId="0" fillId="3" borderId="0" xfId="0" applyNumberForma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3" fillId="3" borderId="0" xfId="0" applyFont="1" applyFill="1"/>
    <xf numFmtId="0" fontId="9" fillId="3" borderId="0" xfId="0" applyFont="1" applyFill="1" applyBorder="1"/>
    <xf numFmtId="3" fontId="9" fillId="3" borderId="0" xfId="0" applyNumberFormat="1" applyFont="1" applyFill="1" applyBorder="1"/>
    <xf numFmtId="3" fontId="13" fillId="3" borderId="0" xfId="0" applyNumberFormat="1" applyFont="1" applyFill="1"/>
    <xf numFmtId="0" fontId="14" fillId="3" borderId="0" xfId="0" applyFont="1" applyFill="1"/>
    <xf numFmtId="3" fontId="14" fillId="3" borderId="0" xfId="0" applyNumberFormat="1" applyFont="1" applyFill="1"/>
    <xf numFmtId="3" fontId="14" fillId="3" borderId="0" xfId="0" applyNumberFormat="1" applyFont="1" applyFill="1" applyBorder="1"/>
    <xf numFmtId="3" fontId="6" fillId="3" borderId="1" xfId="0" applyNumberFormat="1" applyFont="1" applyFill="1" applyBorder="1"/>
    <xf numFmtId="3" fontId="11" fillId="3" borderId="0" xfId="0" applyNumberFormat="1" applyFont="1" applyFill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" xfId="0" applyFill="1" applyBorder="1"/>
    <xf numFmtId="0" fontId="12" fillId="3" borderId="0" xfId="0" applyFont="1" applyFill="1"/>
    <xf numFmtId="164" fontId="0" fillId="3" borderId="0" xfId="0" applyNumberFormat="1" applyFill="1"/>
    <xf numFmtId="0" fontId="14" fillId="3" borderId="0" xfId="0" applyFont="1" applyFill="1" applyBorder="1"/>
    <xf numFmtId="164" fontId="0" fillId="3" borderId="0" xfId="0" applyNumberFormat="1" applyFill="1" applyBorder="1"/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152400</xdr:rowOff>
    </xdr:from>
    <xdr:to>
      <xdr:col>6</xdr:col>
      <xdr:colOff>5715</xdr:colOff>
      <xdr:row>10</xdr:row>
      <xdr:rowOff>75565</xdr:rowOff>
    </xdr:to>
    <xdr:pic>
      <xdr:nvPicPr>
        <xdr:cNvPr id="4" name="Bild 1" descr="C:\Users\Mimmi\Documents\Handboll RHK\Logga på Vit botten-filer\image00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" y="152400"/>
          <a:ext cx="2548890" cy="154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152400</xdr:rowOff>
    </xdr:from>
    <xdr:to>
      <xdr:col>2</xdr:col>
      <xdr:colOff>882015</xdr:colOff>
      <xdr:row>8</xdr:row>
      <xdr:rowOff>94615</xdr:rowOff>
    </xdr:to>
    <xdr:pic>
      <xdr:nvPicPr>
        <xdr:cNvPr id="4" name="Bild 1" descr="C:\Users\Mimmi\Documents\Handboll RHK\Logga på Vit botten-filer\image00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152400"/>
          <a:ext cx="2548890" cy="154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152400</xdr:rowOff>
    </xdr:from>
    <xdr:to>
      <xdr:col>2</xdr:col>
      <xdr:colOff>882015</xdr:colOff>
      <xdr:row>8</xdr:row>
      <xdr:rowOff>94615</xdr:rowOff>
    </xdr:to>
    <xdr:pic>
      <xdr:nvPicPr>
        <xdr:cNvPr id="2" name="Bild 1" descr="C:\Users\Mimmi\Documents\Handboll RHK\Logga på Vit botten-filer\image001.jpg">
          <a:extLst>
            <a:ext uri="{FF2B5EF4-FFF2-40B4-BE49-F238E27FC236}">
              <a16:creationId xmlns:a16="http://schemas.microsoft.com/office/drawing/2014/main" id="{DB19A672-660D-443F-A55C-718E91B36B7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152400"/>
          <a:ext cx="2548890" cy="154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I31"/>
  <sheetViews>
    <sheetView topLeftCell="A19" workbookViewId="0">
      <selection activeCell="J28" sqref="J28"/>
    </sheetView>
  </sheetViews>
  <sheetFormatPr defaultRowHeight="13.2" x14ac:dyDescent="0.25"/>
  <sheetData>
    <row r="17" spans="1:9" ht="12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</row>
    <row r="18" spans="1:9" ht="20.25" customHeight="1" x14ac:dyDescent="0.35">
      <c r="A18" s="44"/>
      <c r="B18" s="45" t="s">
        <v>51</v>
      </c>
      <c r="C18" s="44"/>
      <c r="D18" s="44"/>
      <c r="E18" s="44"/>
      <c r="F18" s="44"/>
      <c r="G18" s="44"/>
      <c r="H18" s="44"/>
      <c r="I18" s="44"/>
    </row>
    <row r="19" spans="1:9" ht="20.25" customHeight="1" x14ac:dyDescent="0.35">
      <c r="A19" s="44"/>
      <c r="B19" s="45"/>
      <c r="C19" s="44"/>
      <c r="D19" s="44"/>
      <c r="E19" s="44"/>
      <c r="F19" s="44"/>
      <c r="G19" s="44"/>
      <c r="H19" s="44"/>
      <c r="I19" s="44"/>
    </row>
    <row r="20" spans="1:9" ht="20.25" customHeight="1" x14ac:dyDescent="0.35">
      <c r="A20" s="44"/>
      <c r="B20" s="45" t="s">
        <v>49</v>
      </c>
      <c r="C20" s="44"/>
      <c r="D20" s="44"/>
      <c r="E20" s="44"/>
      <c r="F20" s="44"/>
      <c r="G20" s="44"/>
      <c r="H20" s="44"/>
      <c r="I20" s="44"/>
    </row>
    <row r="21" spans="1:9" ht="20.25" customHeight="1" x14ac:dyDescent="0.35">
      <c r="A21" s="44"/>
      <c r="B21" s="45"/>
      <c r="C21" s="44"/>
      <c r="D21" s="44"/>
      <c r="E21" s="44"/>
      <c r="F21" s="44"/>
      <c r="G21" s="44"/>
      <c r="H21" s="44"/>
      <c r="I21" s="44"/>
    </row>
    <row r="22" spans="1:9" ht="20.25" customHeight="1" x14ac:dyDescent="0.35">
      <c r="A22" s="44"/>
      <c r="B22" s="45" t="s">
        <v>50</v>
      </c>
      <c r="C22" s="44"/>
      <c r="D22" s="44"/>
      <c r="E22" s="44"/>
      <c r="F22" s="44"/>
      <c r="G22" s="44"/>
      <c r="H22" s="44"/>
      <c r="I22" s="44"/>
    </row>
    <row r="23" spans="1:9" ht="20.25" customHeight="1" x14ac:dyDescent="0.35">
      <c r="A23" s="44"/>
      <c r="B23" s="45"/>
      <c r="C23" s="44"/>
      <c r="D23" s="44"/>
      <c r="E23" s="44"/>
      <c r="F23" s="44"/>
      <c r="G23" s="44"/>
      <c r="H23" s="44"/>
      <c r="I23" s="44"/>
    </row>
    <row r="24" spans="1:9" ht="20.25" customHeight="1" x14ac:dyDescent="0.35">
      <c r="A24" s="44"/>
      <c r="B24" s="45" t="s">
        <v>52</v>
      </c>
      <c r="C24" s="44"/>
      <c r="D24" s="44"/>
      <c r="E24" s="44"/>
      <c r="F24" s="44"/>
      <c r="G24" s="44"/>
      <c r="H24" s="44"/>
      <c r="I24" s="44"/>
    </row>
    <row r="25" spans="1:9" ht="20.25" customHeight="1" x14ac:dyDescent="0.35">
      <c r="A25" s="44"/>
      <c r="B25" s="45"/>
      <c r="C25" s="44"/>
      <c r="D25" s="44"/>
      <c r="E25" s="44"/>
      <c r="F25" s="44"/>
      <c r="G25" s="44"/>
      <c r="H25" s="44"/>
      <c r="I25" s="44"/>
    </row>
    <row r="26" spans="1:9" ht="25.5" customHeight="1" x14ac:dyDescent="0.4">
      <c r="A26" s="44"/>
      <c r="B26" s="46" t="s">
        <v>53</v>
      </c>
      <c r="C26" s="44"/>
      <c r="D26" s="44"/>
      <c r="E26" s="44"/>
      <c r="F26" s="44"/>
      <c r="G26" s="44"/>
      <c r="H26" s="44"/>
      <c r="I26" s="44"/>
    </row>
    <row r="27" spans="1:9" ht="20.25" customHeight="1" x14ac:dyDescent="0.35">
      <c r="A27" s="44"/>
      <c r="B27" s="45"/>
      <c r="C27" s="44"/>
      <c r="D27" s="44"/>
      <c r="E27" s="44"/>
      <c r="F27" s="44"/>
      <c r="G27" s="44"/>
      <c r="H27" s="44"/>
      <c r="I27" s="44"/>
    </row>
    <row r="28" spans="1:9" ht="20.25" customHeight="1" x14ac:dyDescent="0.35">
      <c r="A28" s="44"/>
      <c r="B28" s="45"/>
      <c r="C28" s="44"/>
      <c r="D28" s="44"/>
      <c r="E28" s="44"/>
      <c r="F28" s="44"/>
      <c r="G28" s="44"/>
      <c r="H28" s="44"/>
      <c r="I28" s="44"/>
    </row>
    <row r="29" spans="1:9" ht="20.25" customHeight="1" x14ac:dyDescent="0.35">
      <c r="A29" s="44"/>
      <c r="B29" s="45" t="s">
        <v>73</v>
      </c>
      <c r="C29" s="44"/>
      <c r="D29" s="44"/>
      <c r="E29" s="44"/>
      <c r="F29" s="44"/>
      <c r="G29" s="44"/>
      <c r="H29" s="44"/>
      <c r="I29" s="44"/>
    </row>
    <row r="30" spans="1:9" ht="20.25" customHeight="1" x14ac:dyDescent="0.35">
      <c r="A30" s="44"/>
      <c r="B30" s="44"/>
      <c r="C30" s="44"/>
      <c r="D30" s="44"/>
      <c r="E30" s="44"/>
      <c r="F30" s="44"/>
      <c r="G30" s="44"/>
      <c r="H30" s="44"/>
      <c r="I30" s="44"/>
    </row>
    <row r="31" spans="1: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8"/>
  <sheetViews>
    <sheetView topLeftCell="A22" zoomScaleNormal="100" workbookViewId="0">
      <selection activeCell="A125" sqref="A125"/>
    </sheetView>
  </sheetViews>
  <sheetFormatPr defaultColWidth="8.77734375" defaultRowHeight="15.6" x14ac:dyDescent="0.3"/>
  <cols>
    <col min="1" max="1" width="40.21875" style="1" customWidth="1"/>
    <col min="2" max="2" width="8.44140625" style="1" customWidth="1"/>
    <col min="3" max="3" width="14.77734375" style="1" customWidth="1"/>
    <col min="4" max="4" width="6.5546875" style="2" customWidth="1"/>
    <col min="5" max="5" width="0.21875" style="2" hidden="1" customWidth="1"/>
    <col min="6" max="6" width="15.44140625" style="1" customWidth="1"/>
    <col min="7" max="7" width="14.44140625" style="1" customWidth="1"/>
    <col min="8" max="16384" width="8.77734375" style="1"/>
  </cols>
  <sheetData>
    <row r="1" spans="1:22" x14ac:dyDescent="0.3">
      <c r="A1" s="8"/>
      <c r="B1" s="8"/>
      <c r="C1" s="8"/>
      <c r="D1" s="6"/>
      <c r="E1" s="6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3">
      <c r="A2" s="8"/>
      <c r="B2" s="8"/>
      <c r="C2" s="8"/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3">
      <c r="A3" s="8"/>
      <c r="B3" s="8"/>
      <c r="C3" s="8"/>
      <c r="D3" s="6"/>
      <c r="E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3">
      <c r="A4" s="8"/>
      <c r="B4" s="8"/>
      <c r="C4" s="8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3">
      <c r="A5" s="8"/>
      <c r="B5" s="8"/>
      <c r="C5" s="8"/>
      <c r="D5" s="6"/>
      <c r="E5" s="6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x14ac:dyDescent="0.3">
      <c r="A6" s="8"/>
      <c r="B6" s="8"/>
      <c r="C6" s="8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3">
      <c r="A7" s="8"/>
      <c r="B7" s="8"/>
      <c r="C7" s="8"/>
      <c r="D7" s="6"/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3">
      <c r="A8" s="8"/>
      <c r="B8" s="8"/>
      <c r="C8" s="8"/>
      <c r="D8" s="6"/>
      <c r="E8" s="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3">
      <c r="A9" s="8"/>
      <c r="B9" s="8"/>
      <c r="C9" s="8"/>
      <c r="D9" s="6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20.399999999999999" x14ac:dyDescent="0.35">
      <c r="A10" s="55" t="s">
        <v>51</v>
      </c>
      <c r="B10" s="55"/>
      <c r="C10" s="55"/>
      <c r="D10" s="55"/>
      <c r="E10" s="55"/>
      <c r="F10" s="55"/>
      <c r="G10" s="4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0.399999999999999" x14ac:dyDescent="0.35">
      <c r="A11" s="48"/>
      <c r="B11" s="47"/>
      <c r="C11" s="47"/>
      <c r="D11" s="49"/>
      <c r="E11" s="49"/>
      <c r="F11" s="47"/>
      <c r="G11" s="4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20.399999999999999" x14ac:dyDescent="0.35">
      <c r="A12" s="55" t="s">
        <v>57</v>
      </c>
      <c r="B12" s="55"/>
      <c r="C12" s="55"/>
      <c r="D12" s="55"/>
      <c r="E12" s="55"/>
      <c r="F12" s="55"/>
      <c r="G12" s="4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0.399999999999999" x14ac:dyDescent="0.35">
      <c r="A13" s="48"/>
      <c r="B13" s="47"/>
      <c r="C13" s="47"/>
      <c r="D13" s="49"/>
      <c r="E13" s="49"/>
      <c r="F13" s="47"/>
      <c r="G13" s="4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0.399999999999999" x14ac:dyDescent="0.35">
      <c r="A14" s="55" t="s">
        <v>54</v>
      </c>
      <c r="B14" s="55"/>
      <c r="C14" s="55"/>
      <c r="D14" s="55"/>
      <c r="E14" s="55"/>
      <c r="F14" s="55"/>
      <c r="G14" s="4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20.399999999999999" x14ac:dyDescent="0.35">
      <c r="A15" s="48"/>
      <c r="B15" s="47"/>
      <c r="C15" s="47"/>
      <c r="D15" s="49"/>
      <c r="E15" s="49"/>
      <c r="F15" s="47"/>
      <c r="G15" s="4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0.399999999999999" x14ac:dyDescent="0.35">
      <c r="A16" s="55" t="s">
        <v>52</v>
      </c>
      <c r="B16" s="55"/>
      <c r="C16" s="55"/>
      <c r="D16" s="55"/>
      <c r="E16" s="55"/>
      <c r="F16" s="55"/>
      <c r="G16" s="4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0.399999999999999" x14ac:dyDescent="0.35">
      <c r="A17" s="48"/>
      <c r="B17" s="47"/>
      <c r="C17" s="47"/>
      <c r="D17" s="49"/>
      <c r="E17" s="49"/>
      <c r="F17" s="47"/>
      <c r="G17" s="4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.6" x14ac:dyDescent="0.4">
      <c r="A18" s="56" t="s">
        <v>53</v>
      </c>
      <c r="B18" s="56"/>
      <c r="C18" s="56"/>
      <c r="D18" s="56"/>
      <c r="E18" s="56"/>
      <c r="F18" s="56"/>
      <c r="G18" s="4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0.399999999999999" x14ac:dyDescent="0.35">
      <c r="A19" s="48"/>
      <c r="B19" s="47"/>
      <c r="C19" s="47"/>
      <c r="D19" s="49"/>
      <c r="E19" s="49"/>
      <c r="F19" s="47"/>
      <c r="G19" s="4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0.399999999999999" x14ac:dyDescent="0.35">
      <c r="A20" s="48"/>
      <c r="B20" s="47"/>
      <c r="C20" s="47"/>
      <c r="D20" s="49"/>
      <c r="E20" s="49"/>
      <c r="F20" s="47"/>
      <c r="G20" s="4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0.399999999999999" x14ac:dyDescent="0.35">
      <c r="A21" s="55" t="s">
        <v>73</v>
      </c>
      <c r="B21" s="55"/>
      <c r="C21" s="55"/>
      <c r="D21" s="55"/>
      <c r="E21" s="55"/>
      <c r="F21" s="55"/>
      <c r="G21" s="4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3">
      <c r="A22" s="47"/>
      <c r="B22" s="47"/>
      <c r="C22" s="47"/>
      <c r="D22" s="49"/>
      <c r="E22" s="49"/>
      <c r="F22" s="47"/>
      <c r="G22" s="4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47"/>
      <c r="B23" s="47"/>
      <c r="C23" s="47"/>
      <c r="D23" s="49"/>
      <c r="E23" s="49"/>
      <c r="F23" s="47"/>
      <c r="G23" s="4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3">
      <c r="A24" s="24"/>
      <c r="B24" s="24"/>
      <c r="C24" s="24"/>
      <c r="D24" s="28"/>
      <c r="E24" s="28"/>
      <c r="F24" s="24"/>
      <c r="G24" s="2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3">
      <c r="A25" s="24"/>
      <c r="B25" s="24"/>
      <c r="C25" s="24"/>
      <c r="D25" s="28"/>
      <c r="E25" s="28"/>
      <c r="F25" s="24"/>
      <c r="G25" s="2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3">
      <c r="A26" s="8"/>
      <c r="B26" s="8"/>
      <c r="C26" s="8"/>
      <c r="D26" s="6"/>
      <c r="E26" s="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0.399999999999999" x14ac:dyDescent="0.35">
      <c r="A27" s="11" t="s">
        <v>57</v>
      </c>
      <c r="B27" s="20"/>
      <c r="C27" s="8"/>
      <c r="D27" s="6"/>
      <c r="E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0.399999999999999" x14ac:dyDescent="0.35">
      <c r="A28" s="12" t="s">
        <v>55</v>
      </c>
      <c r="B28" s="20"/>
      <c r="C28" s="8"/>
      <c r="D28" s="6"/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0.399999999999999" x14ac:dyDescent="0.35">
      <c r="A29" s="13"/>
      <c r="B29" s="20"/>
      <c r="C29" s="8"/>
      <c r="D29" s="6"/>
      <c r="E29" s="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3">
      <c r="A30" s="8"/>
      <c r="B30" s="8"/>
      <c r="C30" s="8"/>
      <c r="D30" s="6"/>
      <c r="E30" s="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7.399999999999999" x14ac:dyDescent="0.3">
      <c r="A31" s="11" t="s">
        <v>76</v>
      </c>
      <c r="B31" s="12"/>
      <c r="C31" s="8"/>
      <c r="D31" s="6"/>
      <c r="E31" s="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3">
      <c r="A32" s="12"/>
      <c r="B32" s="12"/>
      <c r="C32" s="8"/>
      <c r="D32" s="6"/>
      <c r="E32" s="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3">
      <c r="A33" s="8"/>
      <c r="B33" s="8"/>
      <c r="C33" s="8"/>
      <c r="D33" s="6"/>
      <c r="E33" s="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6.2" x14ac:dyDescent="0.35">
      <c r="A34" s="13" t="s">
        <v>0</v>
      </c>
      <c r="B34" s="8"/>
      <c r="C34" s="3" t="s">
        <v>12</v>
      </c>
      <c r="D34" s="3"/>
      <c r="E34" s="3"/>
      <c r="F34" s="3" t="s">
        <v>12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6.2" x14ac:dyDescent="0.35">
      <c r="A35" s="8"/>
      <c r="B35" s="8"/>
      <c r="C35" s="4">
        <v>43952</v>
      </c>
      <c r="D35" s="4"/>
      <c r="E35" s="3"/>
      <c r="F35" s="4">
        <v>43586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6.2" x14ac:dyDescent="0.35">
      <c r="A36" s="8"/>
      <c r="B36" s="33" t="s">
        <v>32</v>
      </c>
      <c r="C36" s="5">
        <v>44316</v>
      </c>
      <c r="D36" s="5"/>
      <c r="E36" s="26"/>
      <c r="F36" s="5">
        <v>43951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s="8" customFormat="1" x14ac:dyDescent="0.3">
      <c r="A37" s="23" t="s">
        <v>1</v>
      </c>
      <c r="B37" s="23"/>
      <c r="D37" s="6"/>
      <c r="E37" s="6"/>
    </row>
    <row r="38" spans="1:22" s="8" customFormat="1" x14ac:dyDescent="0.3">
      <c r="A38" s="8" t="s">
        <v>2</v>
      </c>
      <c r="C38" s="16">
        <v>111730</v>
      </c>
      <c r="D38" s="27"/>
      <c r="E38" s="28"/>
      <c r="F38" s="16">
        <v>107860</v>
      </c>
    </row>
    <row r="39" spans="1:22" s="8" customFormat="1" x14ac:dyDescent="0.3">
      <c r="A39" s="8" t="s">
        <v>18</v>
      </c>
      <c r="B39" s="33">
        <v>1</v>
      </c>
      <c r="C39" s="9">
        <f>100565+3750</f>
        <v>104315</v>
      </c>
      <c r="D39" s="29"/>
      <c r="E39" s="6"/>
      <c r="F39" s="9">
        <v>144483</v>
      </c>
    </row>
    <row r="40" spans="1:22" s="8" customFormat="1" x14ac:dyDescent="0.3">
      <c r="C40" s="7">
        <f>SUM(C38:C39)</f>
        <v>216045</v>
      </c>
      <c r="D40" s="30"/>
      <c r="E40" s="6"/>
      <c r="F40" s="7">
        <f>SUM(F38:F39)</f>
        <v>252343</v>
      </c>
    </row>
    <row r="41" spans="1:22" s="8" customFormat="1" x14ac:dyDescent="0.3">
      <c r="A41" s="23" t="s">
        <v>3</v>
      </c>
      <c r="B41" s="23"/>
      <c r="C41" s="7"/>
      <c r="D41" s="30"/>
      <c r="E41" s="6"/>
      <c r="F41" s="7"/>
    </row>
    <row r="42" spans="1:22" s="8" customFormat="1" x14ac:dyDescent="0.3">
      <c r="A42" s="8" t="s">
        <v>58</v>
      </c>
      <c r="C42" s="7">
        <v>-54295</v>
      </c>
      <c r="D42" s="30"/>
      <c r="E42" s="31"/>
      <c r="F42" s="7">
        <v>-77137</v>
      </c>
    </row>
    <row r="43" spans="1:22" s="8" customFormat="1" x14ac:dyDescent="0.3">
      <c r="A43" s="8" t="s">
        <v>28</v>
      </c>
      <c r="C43" s="7">
        <v>-31718</v>
      </c>
      <c r="D43" s="30"/>
      <c r="E43" s="31"/>
      <c r="F43" s="7">
        <f>-13600-13700</f>
        <v>-27300</v>
      </c>
    </row>
    <row r="44" spans="1:22" s="8" customFormat="1" x14ac:dyDescent="0.3">
      <c r="A44" s="8" t="s">
        <v>31</v>
      </c>
      <c r="C44" s="7">
        <v>-34478</v>
      </c>
      <c r="D44" s="30"/>
      <c r="E44" s="31"/>
      <c r="F44" s="7">
        <v>-19979</v>
      </c>
    </row>
    <row r="45" spans="1:22" s="8" customFormat="1" x14ac:dyDescent="0.3">
      <c r="A45" s="8" t="s">
        <v>59</v>
      </c>
      <c r="C45" s="7">
        <f>-4700-296</f>
        <v>-4996</v>
      </c>
      <c r="D45" s="30"/>
      <c r="E45" s="31"/>
      <c r="F45" s="7">
        <v>-4600</v>
      </c>
    </row>
    <row r="46" spans="1:22" s="8" customFormat="1" x14ac:dyDescent="0.3">
      <c r="A46" s="8" t="s">
        <v>29</v>
      </c>
      <c r="C46" s="7">
        <v>-6774</v>
      </c>
      <c r="D46" s="30"/>
      <c r="E46" s="31"/>
      <c r="F46" s="7">
        <v>-19664</v>
      </c>
    </row>
    <row r="47" spans="1:22" s="8" customFormat="1" x14ac:dyDescent="0.3">
      <c r="A47" s="8" t="s">
        <v>30</v>
      </c>
      <c r="C47" s="7">
        <v>-19950</v>
      </c>
      <c r="D47" s="30"/>
      <c r="E47" s="31"/>
      <c r="F47" s="7">
        <v>-26700</v>
      </c>
    </row>
    <row r="48" spans="1:22" s="8" customFormat="1" x14ac:dyDescent="0.3">
      <c r="A48" s="8" t="s">
        <v>39</v>
      </c>
      <c r="B48" s="33">
        <v>2</v>
      </c>
      <c r="C48" s="9">
        <v>-13741</v>
      </c>
      <c r="D48" s="41"/>
      <c r="E48" s="31"/>
      <c r="F48" s="9">
        <v>-42461</v>
      </c>
    </row>
    <row r="49" spans="1:7" s="8" customFormat="1" hidden="1" x14ac:dyDescent="0.3">
      <c r="B49" s="7"/>
      <c r="C49" s="7"/>
      <c r="D49" s="30"/>
      <c r="E49" s="31"/>
      <c r="F49" s="7"/>
    </row>
    <row r="50" spans="1:7" s="8" customFormat="1" hidden="1" x14ac:dyDescent="0.3">
      <c r="C50" s="9"/>
      <c r="D50" s="41"/>
      <c r="E50" s="31"/>
      <c r="F50" s="9"/>
    </row>
    <row r="51" spans="1:7" s="8" customFormat="1" x14ac:dyDescent="0.3">
      <c r="C51" s="7">
        <f>SUM(C42:C50)</f>
        <v>-165952</v>
      </c>
      <c r="D51" s="30"/>
      <c r="E51" s="6"/>
      <c r="F51" s="7">
        <f>SUM(F42:F50)</f>
        <v>-217841</v>
      </c>
    </row>
    <row r="52" spans="1:7" s="8" customFormat="1" x14ac:dyDescent="0.3">
      <c r="A52" s="23" t="s">
        <v>40</v>
      </c>
      <c r="C52" s="7"/>
      <c r="D52" s="30"/>
      <c r="E52" s="6"/>
      <c r="F52" s="7"/>
      <c r="G52" s="24"/>
    </row>
    <row r="53" spans="1:7" s="8" customFormat="1" x14ac:dyDescent="0.3">
      <c r="A53" s="8" t="s">
        <v>41</v>
      </c>
      <c r="C53" s="9">
        <v>0</v>
      </c>
      <c r="D53" s="41"/>
      <c r="E53" s="50"/>
      <c r="F53" s="9">
        <v>0</v>
      </c>
      <c r="G53" s="24"/>
    </row>
    <row r="54" spans="1:7" s="8" customFormat="1" x14ac:dyDescent="0.3">
      <c r="A54" s="8" t="s">
        <v>42</v>
      </c>
      <c r="C54" s="7">
        <f>SUM(C53)</f>
        <v>0</v>
      </c>
      <c r="D54" s="30"/>
      <c r="E54" s="6"/>
      <c r="F54" s="7">
        <f>SUM(F53)</f>
        <v>0</v>
      </c>
      <c r="G54" s="24"/>
    </row>
    <row r="55" spans="1:7" s="8" customFormat="1" x14ac:dyDescent="0.3">
      <c r="C55" s="7"/>
      <c r="D55" s="7"/>
      <c r="E55" s="7"/>
      <c r="F55" s="7"/>
      <c r="G55" s="24"/>
    </row>
    <row r="56" spans="1:7" s="8" customFormat="1" ht="16.2" x14ac:dyDescent="0.35">
      <c r="A56" s="12" t="s">
        <v>4</v>
      </c>
      <c r="B56" s="12"/>
      <c r="C56" s="19">
        <f>SUM(C40,C51,C54)</f>
        <v>50093</v>
      </c>
      <c r="D56" s="42"/>
      <c r="E56" s="19"/>
      <c r="F56" s="19">
        <f>SUM(F40,F51,F54)</f>
        <v>34502</v>
      </c>
      <c r="G56" s="24"/>
    </row>
    <row r="57" spans="1:7" s="8" customFormat="1" ht="16.2" x14ac:dyDescent="0.35">
      <c r="A57" s="12"/>
      <c r="B57" s="12"/>
      <c r="C57" s="19"/>
      <c r="D57" s="42"/>
      <c r="E57" s="19"/>
      <c r="F57" s="19"/>
      <c r="G57" s="24"/>
    </row>
    <row r="58" spans="1:7" s="8" customFormat="1" ht="16.2" x14ac:dyDescent="0.35">
      <c r="A58" s="12"/>
      <c r="B58" s="12"/>
      <c r="C58" s="19"/>
      <c r="D58" s="42"/>
      <c r="E58" s="19"/>
      <c r="F58" s="19"/>
      <c r="G58" s="24"/>
    </row>
    <row r="59" spans="1:7" s="8" customFormat="1" ht="16.2" x14ac:dyDescent="0.35">
      <c r="A59" s="34" t="s">
        <v>33</v>
      </c>
      <c r="B59" s="32"/>
      <c r="C59" s="17"/>
      <c r="D59" s="42"/>
      <c r="E59" s="19"/>
      <c r="F59" s="17"/>
      <c r="G59" s="24"/>
    </row>
    <row r="60" spans="1:7" s="8" customFormat="1" ht="16.2" x14ac:dyDescent="0.35">
      <c r="A60" s="32"/>
      <c r="B60" s="32"/>
      <c r="C60" s="17"/>
      <c r="D60" s="42"/>
      <c r="E60" s="19"/>
      <c r="F60" s="17"/>
      <c r="G60" s="24"/>
    </row>
    <row r="61" spans="1:7" s="8" customFormat="1" ht="16.2" x14ac:dyDescent="0.35">
      <c r="A61" s="32" t="s">
        <v>34</v>
      </c>
      <c r="B61" s="32"/>
      <c r="C61" s="17">
        <v>0</v>
      </c>
      <c r="D61" s="42"/>
      <c r="E61" s="19"/>
      <c r="F61" s="17">
        <v>0</v>
      </c>
      <c r="G61" s="24"/>
    </row>
    <row r="62" spans="1:7" s="8" customFormat="1" ht="16.2" x14ac:dyDescent="0.35">
      <c r="A62" s="32" t="s">
        <v>70</v>
      </c>
      <c r="B62" s="32"/>
      <c r="C62" s="17">
        <v>9000</v>
      </c>
      <c r="D62" s="42"/>
      <c r="E62" s="19"/>
      <c r="F62" s="17">
        <v>10000</v>
      </c>
      <c r="G62" s="24"/>
    </row>
    <row r="63" spans="1:7" s="8" customFormat="1" ht="16.2" x14ac:dyDescent="0.35">
      <c r="A63" s="32" t="s">
        <v>35</v>
      </c>
      <c r="B63" s="32"/>
      <c r="C63" s="17">
        <f>75326+3750</f>
        <v>79076</v>
      </c>
      <c r="D63" s="42"/>
      <c r="E63" s="19"/>
      <c r="F63" s="17">
        <f>52303+15880+5072</f>
        <v>73255</v>
      </c>
      <c r="G63" s="24"/>
    </row>
    <row r="64" spans="1:7" s="8" customFormat="1" ht="16.2" x14ac:dyDescent="0.35">
      <c r="A64" s="32" t="s">
        <v>36</v>
      </c>
      <c r="B64" s="32"/>
      <c r="C64" s="17">
        <v>3652</v>
      </c>
      <c r="D64" s="42"/>
      <c r="E64" s="19"/>
      <c r="F64" s="17">
        <v>3198</v>
      </c>
      <c r="G64" s="24"/>
    </row>
    <row r="65" spans="1:7" s="8" customFormat="1" ht="16.2" x14ac:dyDescent="0.35">
      <c r="A65" s="32" t="s">
        <v>37</v>
      </c>
      <c r="B65" s="32"/>
      <c r="C65" s="17">
        <v>0</v>
      </c>
      <c r="D65" s="42"/>
      <c r="E65" s="19"/>
      <c r="F65" s="17">
        <v>25367.5</v>
      </c>
      <c r="G65" s="24"/>
    </row>
    <row r="66" spans="1:7" s="8" customFormat="1" ht="16.2" x14ac:dyDescent="0.35">
      <c r="A66" s="32" t="s">
        <v>69</v>
      </c>
      <c r="B66" s="32"/>
      <c r="C66" s="17">
        <v>0</v>
      </c>
      <c r="D66" s="42"/>
      <c r="E66" s="19"/>
      <c r="F66" s="17">
        <v>30000</v>
      </c>
      <c r="G66" s="24"/>
    </row>
    <row r="67" spans="1:7" s="8" customFormat="1" ht="16.2" x14ac:dyDescent="0.35">
      <c r="A67" s="32" t="s">
        <v>38</v>
      </c>
      <c r="B67" s="32"/>
      <c r="C67" s="18">
        <v>12587</v>
      </c>
      <c r="D67" s="42"/>
      <c r="E67" s="19"/>
      <c r="F67" s="18">
        <v>2662</v>
      </c>
      <c r="G67" s="24"/>
    </row>
    <row r="68" spans="1:7" s="8" customFormat="1" ht="16.2" x14ac:dyDescent="0.35">
      <c r="A68" s="32"/>
      <c r="B68" s="32"/>
      <c r="C68" s="37">
        <f>SUM(C61:C67)</f>
        <v>104315</v>
      </c>
      <c r="D68" s="42"/>
      <c r="E68" s="19"/>
      <c r="F68" s="37">
        <f>SUM(F61:F67)</f>
        <v>144482.5</v>
      </c>
      <c r="G68" s="24"/>
    </row>
    <row r="69" spans="1:7" s="8" customFormat="1" ht="16.2" x14ac:dyDescent="0.35">
      <c r="A69" s="34" t="s">
        <v>43</v>
      </c>
      <c r="B69" s="32"/>
      <c r="C69" s="17"/>
      <c r="D69" s="42"/>
      <c r="E69" s="19"/>
      <c r="F69" s="17"/>
      <c r="G69" s="24"/>
    </row>
    <row r="70" spans="1:7" s="8" customFormat="1" ht="16.2" x14ac:dyDescent="0.35">
      <c r="A70" s="32" t="s">
        <v>44</v>
      </c>
      <c r="B70" s="32"/>
      <c r="C70" s="17">
        <v>0</v>
      </c>
      <c r="D70" s="42"/>
      <c r="E70" s="19"/>
      <c r="F70" s="17">
        <v>1000</v>
      </c>
      <c r="G70" s="24"/>
    </row>
    <row r="71" spans="1:7" s="8" customFormat="1" ht="16.2" x14ac:dyDescent="0.35">
      <c r="A71" s="35" t="s">
        <v>45</v>
      </c>
      <c r="B71" s="35"/>
      <c r="C71" s="36">
        <v>700</v>
      </c>
      <c r="D71" s="42"/>
      <c r="E71" s="19"/>
      <c r="F71" s="36">
        <v>7500</v>
      </c>
      <c r="G71" s="24"/>
    </row>
    <row r="72" spans="1:7" s="8" customFormat="1" ht="16.2" x14ac:dyDescent="0.35">
      <c r="A72" s="35" t="s">
        <v>34</v>
      </c>
      <c r="B72" s="35"/>
      <c r="C72" s="36">
        <v>0</v>
      </c>
      <c r="D72" s="42"/>
      <c r="E72" s="19"/>
      <c r="F72" s="36">
        <v>677</v>
      </c>
      <c r="G72" s="24"/>
    </row>
    <row r="73" spans="1:7" s="8" customFormat="1" ht="16.2" x14ac:dyDescent="0.35">
      <c r="A73" s="32" t="s">
        <v>46</v>
      </c>
      <c r="C73" s="17">
        <v>0</v>
      </c>
      <c r="D73" s="42"/>
      <c r="E73" s="19"/>
      <c r="F73" s="17">
        <v>12114</v>
      </c>
      <c r="G73" s="24"/>
    </row>
    <row r="74" spans="1:7" s="8" customFormat="1" ht="16.2" x14ac:dyDescent="0.35">
      <c r="A74" s="32" t="s">
        <v>47</v>
      </c>
      <c r="C74" s="17">
        <f>9628+150</f>
        <v>9778</v>
      </c>
      <c r="D74" s="42"/>
      <c r="E74" s="19"/>
      <c r="F74" s="17">
        <f>2938+1236+1914+3992</f>
        <v>10080</v>
      </c>
      <c r="G74" s="24"/>
    </row>
    <row r="75" spans="1:7" s="8" customFormat="1" ht="16.2" x14ac:dyDescent="0.35">
      <c r="A75" s="32" t="s">
        <v>39</v>
      </c>
      <c r="C75" s="18">
        <v>3263</v>
      </c>
      <c r="D75" s="42"/>
      <c r="E75" s="19"/>
      <c r="F75" s="18">
        <f>9000+1551+539</f>
        <v>11090</v>
      </c>
      <c r="G75" s="24"/>
    </row>
    <row r="76" spans="1:7" s="8" customFormat="1" x14ac:dyDescent="0.3">
      <c r="A76" s="32"/>
      <c r="C76" s="37">
        <f>SUM(C70:C75)</f>
        <v>13741</v>
      </c>
      <c r="D76" s="6"/>
      <c r="E76" s="6"/>
      <c r="F76" s="37">
        <f>SUM(F70:F75)</f>
        <v>42461</v>
      </c>
    </row>
    <row r="77" spans="1:7" s="8" customFormat="1" ht="20.399999999999999" x14ac:dyDescent="0.35">
      <c r="A77" s="11" t="str">
        <f>A27</f>
        <v>RAMUNDER HANDBOLLSKLUBB</v>
      </c>
      <c r="B77" s="20"/>
      <c r="D77" s="6"/>
      <c r="E77" s="6"/>
    </row>
    <row r="78" spans="1:7" s="8" customFormat="1" ht="20.399999999999999" x14ac:dyDescent="0.35">
      <c r="A78" s="13" t="str">
        <f>A28</f>
        <v>Org nr 802416-8224</v>
      </c>
      <c r="B78" s="20"/>
      <c r="D78" s="6"/>
      <c r="E78" s="6"/>
    </row>
    <row r="79" spans="1:7" s="8" customFormat="1" ht="20.399999999999999" x14ac:dyDescent="0.35">
      <c r="A79" s="13"/>
      <c r="B79" s="20"/>
      <c r="D79" s="6"/>
      <c r="E79" s="6"/>
    </row>
    <row r="80" spans="1:7" s="8" customFormat="1" x14ac:dyDescent="0.3">
      <c r="D80" s="6"/>
      <c r="E80" s="6"/>
    </row>
    <row r="81" spans="1:6" s="8" customFormat="1" ht="17.399999999999999" x14ac:dyDescent="0.3">
      <c r="A81" s="11" t="str">
        <f>A31</f>
        <v>Räkenskapsår 2020-05-01-2021-04-30</v>
      </c>
      <c r="B81" s="12"/>
      <c r="D81" s="6"/>
      <c r="E81" s="6"/>
    </row>
    <row r="82" spans="1:6" s="8" customFormat="1" x14ac:dyDescent="0.3">
      <c r="A82" s="12"/>
      <c r="B82" s="12"/>
      <c r="D82" s="6"/>
      <c r="E82" s="6"/>
    </row>
    <row r="83" spans="1:6" s="8" customFormat="1" x14ac:dyDescent="0.3">
      <c r="C83" s="7"/>
      <c r="F83" s="7"/>
    </row>
    <row r="84" spans="1:6" s="8" customFormat="1" x14ac:dyDescent="0.3">
      <c r="A84" s="13" t="s">
        <v>5</v>
      </c>
      <c r="B84" s="13"/>
      <c r="C84" s="14"/>
      <c r="D84" s="13"/>
      <c r="E84" s="13"/>
      <c r="F84" s="14"/>
    </row>
    <row r="85" spans="1:6" s="8" customFormat="1" ht="16.2" x14ac:dyDescent="0.35">
      <c r="A85" s="13"/>
      <c r="B85" s="13"/>
      <c r="C85" s="15" t="s">
        <v>74</v>
      </c>
      <c r="D85" s="21"/>
      <c r="E85" s="22" t="s">
        <v>17</v>
      </c>
      <c r="F85" s="15" t="s">
        <v>65</v>
      </c>
    </row>
    <row r="86" spans="1:6" s="8" customFormat="1" x14ac:dyDescent="0.3">
      <c r="A86" s="23" t="s">
        <v>6</v>
      </c>
      <c r="B86" s="23"/>
      <c r="C86" s="7"/>
      <c r="D86" s="23"/>
      <c r="E86" s="23"/>
      <c r="F86" s="7"/>
    </row>
    <row r="87" spans="1:6" s="8" customFormat="1" x14ac:dyDescent="0.3">
      <c r="A87" s="23"/>
      <c r="B87" s="23"/>
      <c r="C87" s="7"/>
      <c r="D87" s="23"/>
      <c r="E87" s="23"/>
      <c r="F87" s="7"/>
    </row>
    <row r="88" spans="1:6" s="8" customFormat="1" x14ac:dyDescent="0.3">
      <c r="A88" s="23" t="s">
        <v>60</v>
      </c>
      <c r="B88" s="33" t="s">
        <v>32</v>
      </c>
      <c r="C88" s="7"/>
      <c r="D88" s="23"/>
      <c r="E88" s="23"/>
      <c r="F88" s="7"/>
    </row>
    <row r="89" spans="1:6" s="8" customFormat="1" x14ac:dyDescent="0.3">
      <c r="A89" s="8" t="s">
        <v>66</v>
      </c>
      <c r="B89" s="23"/>
      <c r="C89" s="7">
        <v>14959</v>
      </c>
      <c r="D89" s="23"/>
      <c r="E89" s="23"/>
      <c r="F89" s="7">
        <v>24900</v>
      </c>
    </row>
    <row r="90" spans="1:6" s="8" customFormat="1" x14ac:dyDescent="0.3">
      <c r="A90" s="8" t="s">
        <v>19</v>
      </c>
      <c r="B90" s="33"/>
      <c r="C90" s="9">
        <v>0</v>
      </c>
      <c r="D90" s="23"/>
      <c r="E90" s="23"/>
      <c r="F90" s="9">
        <v>0</v>
      </c>
    </row>
    <row r="91" spans="1:6" s="8" customFormat="1" x14ac:dyDescent="0.3">
      <c r="A91" s="8" t="s">
        <v>22</v>
      </c>
      <c r="B91" s="23"/>
      <c r="C91" s="7">
        <f>SUM(C89:C90)</f>
        <v>14959</v>
      </c>
      <c r="D91" s="23"/>
      <c r="E91" s="23"/>
      <c r="F91" s="7">
        <f>SUM(F89:F90)</f>
        <v>24900</v>
      </c>
    </row>
    <row r="92" spans="1:6" s="8" customFormat="1" x14ac:dyDescent="0.3">
      <c r="A92" s="23"/>
      <c r="B92" s="23"/>
      <c r="C92" s="7"/>
      <c r="D92" s="23"/>
      <c r="E92" s="23"/>
      <c r="F92" s="7"/>
    </row>
    <row r="93" spans="1:6" s="8" customFormat="1" x14ac:dyDescent="0.3">
      <c r="A93" s="23" t="s">
        <v>21</v>
      </c>
      <c r="B93" s="23"/>
      <c r="C93" s="7"/>
      <c r="D93" s="23"/>
      <c r="E93" s="23"/>
      <c r="F93" s="7"/>
    </row>
    <row r="94" spans="1:6" s="8" customFormat="1" x14ac:dyDescent="0.3">
      <c r="A94" s="8" t="s">
        <v>61</v>
      </c>
      <c r="B94" s="23"/>
      <c r="C94" s="7">
        <v>0</v>
      </c>
      <c r="D94" s="23"/>
      <c r="E94" s="23"/>
      <c r="F94" s="7">
        <v>7642</v>
      </c>
    </row>
    <row r="95" spans="1:6" s="8" customFormat="1" x14ac:dyDescent="0.3">
      <c r="A95" s="8" t="s">
        <v>20</v>
      </c>
      <c r="C95" s="9">
        <v>224108</v>
      </c>
      <c r="D95" s="24"/>
      <c r="E95" s="16">
        <v>10754</v>
      </c>
      <c r="F95" s="9">
        <v>166497</v>
      </c>
    </row>
    <row r="96" spans="1:6" s="8" customFormat="1" x14ac:dyDescent="0.3">
      <c r="A96" s="8" t="s">
        <v>23</v>
      </c>
      <c r="C96" s="7">
        <f>SUM(C94:C95)</f>
        <v>224108</v>
      </c>
      <c r="E96" s="7"/>
      <c r="F96" s="7">
        <f>SUM(F94:F95)</f>
        <v>174139</v>
      </c>
    </row>
    <row r="97" spans="1:6" s="13" customFormat="1" x14ac:dyDescent="0.3"/>
    <row r="98" spans="1:6" s="13" customFormat="1" x14ac:dyDescent="0.3">
      <c r="A98" s="13" t="s">
        <v>7</v>
      </c>
      <c r="C98" s="14">
        <f>SUM(C91,C96)</f>
        <v>239067</v>
      </c>
      <c r="E98" s="14">
        <f>SUM(E95:E96)</f>
        <v>10754</v>
      </c>
      <c r="F98" s="14">
        <f>SUM(F91,F96)</f>
        <v>199039</v>
      </c>
    </row>
    <row r="99" spans="1:6" s="8" customFormat="1" x14ac:dyDescent="0.3">
      <c r="C99" s="7"/>
      <c r="E99" s="7"/>
      <c r="F99" s="7"/>
    </row>
    <row r="100" spans="1:6" s="8" customFormat="1" x14ac:dyDescent="0.3">
      <c r="A100" s="23" t="s">
        <v>8</v>
      </c>
      <c r="B100" s="23"/>
      <c r="C100" s="7"/>
      <c r="D100" s="23"/>
      <c r="E100" s="7"/>
      <c r="F100" s="7"/>
    </row>
    <row r="101" spans="1:6" s="8" customFormat="1" x14ac:dyDescent="0.3">
      <c r="A101" s="8" t="s">
        <v>9</v>
      </c>
      <c r="C101" s="7">
        <v>181687</v>
      </c>
      <c r="E101" s="7">
        <v>13941</v>
      </c>
      <c r="F101" s="7">
        <v>147185</v>
      </c>
    </row>
    <row r="102" spans="1:6" s="8" customFormat="1" x14ac:dyDescent="0.3">
      <c r="A102" s="8" t="s">
        <v>4</v>
      </c>
      <c r="C102" s="9">
        <v>50093</v>
      </c>
      <c r="E102" s="9">
        <f>F56</f>
        <v>34502</v>
      </c>
      <c r="F102" s="9">
        <v>34502</v>
      </c>
    </row>
    <row r="103" spans="1:6" s="8" customFormat="1" x14ac:dyDescent="0.3">
      <c r="A103" s="8" t="s">
        <v>10</v>
      </c>
      <c r="C103" s="9">
        <f>SUM(C101:C102)</f>
        <v>231780</v>
      </c>
      <c r="E103" s="9">
        <f>SUM(E101:E102)</f>
        <v>48443</v>
      </c>
      <c r="F103" s="9">
        <f>SUM(F101:F102)</f>
        <v>181687</v>
      </c>
    </row>
    <row r="104" spans="1:6" s="8" customFormat="1" x14ac:dyDescent="0.3">
      <c r="C104" s="7"/>
      <c r="E104" s="7"/>
      <c r="F104" s="7"/>
    </row>
    <row r="105" spans="1:6" s="8" customFormat="1" x14ac:dyDescent="0.3">
      <c r="A105" s="23" t="s">
        <v>62</v>
      </c>
      <c r="B105" s="23"/>
      <c r="C105" s="7"/>
      <c r="D105" s="23"/>
      <c r="E105" s="7"/>
      <c r="F105" s="7"/>
    </row>
    <row r="106" spans="1:6" s="8" customFormat="1" x14ac:dyDescent="0.3">
      <c r="A106" s="8" t="s">
        <v>24</v>
      </c>
      <c r="B106" s="23"/>
      <c r="C106" s="7">
        <v>0</v>
      </c>
      <c r="D106" s="23"/>
      <c r="E106" s="7">
        <v>0</v>
      </c>
      <c r="F106" s="7">
        <v>0</v>
      </c>
    </row>
    <row r="107" spans="1:6" s="8" customFormat="1" ht="16.2" x14ac:dyDescent="0.3">
      <c r="A107" s="8" t="s">
        <v>25</v>
      </c>
      <c r="B107" s="33">
        <v>3</v>
      </c>
      <c r="C107" s="9">
        <v>7287</v>
      </c>
      <c r="D107" s="25"/>
      <c r="E107" s="9">
        <v>4800</v>
      </c>
      <c r="F107" s="9">
        <v>17352</v>
      </c>
    </row>
    <row r="108" spans="1:6" s="8" customFormat="1" x14ac:dyDescent="0.3">
      <c r="A108" s="8" t="s">
        <v>26</v>
      </c>
      <c r="C108" s="7">
        <f>SUM(C106:C107)</f>
        <v>7287</v>
      </c>
      <c r="E108" s="7">
        <f>SUM(E106:E107)</f>
        <v>4800</v>
      </c>
      <c r="F108" s="7">
        <f>SUM(F106:F107)</f>
        <v>17352</v>
      </c>
    </row>
    <row r="109" spans="1:6" s="8" customFormat="1" x14ac:dyDescent="0.3">
      <c r="C109" s="7"/>
      <c r="F109" s="7"/>
    </row>
    <row r="110" spans="1:6" s="13" customFormat="1" x14ac:dyDescent="0.3">
      <c r="A110" s="13" t="s">
        <v>11</v>
      </c>
      <c r="C110" s="14">
        <f>C108+C103</f>
        <v>239067</v>
      </c>
      <c r="E110" s="14">
        <f>E108+E103</f>
        <v>53243</v>
      </c>
      <c r="F110" s="14">
        <f>F108+F103</f>
        <v>199039</v>
      </c>
    </row>
    <row r="111" spans="1:6" s="8" customFormat="1" x14ac:dyDescent="0.3">
      <c r="C111" s="7"/>
      <c r="D111" s="6"/>
      <c r="E111" s="7"/>
      <c r="F111" s="7"/>
    </row>
    <row r="112" spans="1:6" s="8" customFormat="1" hidden="1" x14ac:dyDescent="0.3">
      <c r="A112" s="34" t="s">
        <v>56</v>
      </c>
      <c r="B112" s="32"/>
      <c r="C112" s="17"/>
      <c r="D112" s="38"/>
      <c r="E112" s="7"/>
      <c r="F112" s="17"/>
    </row>
    <row r="113" spans="1:14" s="8" customFormat="1" ht="13.05" hidden="1" customHeight="1" x14ac:dyDescent="0.3">
      <c r="A113" s="32" t="s">
        <v>63</v>
      </c>
      <c r="B113" s="32"/>
      <c r="C113" s="17">
        <v>0</v>
      </c>
      <c r="D113" s="38"/>
      <c r="E113" s="17"/>
      <c r="F113" s="17">
        <v>0</v>
      </c>
    </row>
    <row r="114" spans="1:14" s="8" customFormat="1" ht="13.05" hidden="1" customHeight="1" x14ac:dyDescent="0.3">
      <c r="A114" s="32" t="s">
        <v>48</v>
      </c>
      <c r="B114" s="32"/>
      <c r="C114" s="18">
        <v>0</v>
      </c>
      <c r="D114" s="38"/>
      <c r="E114" s="17"/>
      <c r="F114" s="18">
        <v>0</v>
      </c>
    </row>
    <row r="115" spans="1:14" s="8" customFormat="1" ht="13.05" hidden="1" customHeight="1" x14ac:dyDescent="0.3">
      <c r="A115" s="32"/>
      <c r="B115" s="32"/>
      <c r="C115" s="37">
        <f>SUM(C113:C114)</f>
        <v>0</v>
      </c>
      <c r="D115" s="38"/>
      <c r="E115" s="17"/>
      <c r="F115" s="37">
        <f>SUM(F113:F114)</f>
        <v>0</v>
      </c>
      <c r="I115" s="51"/>
      <c r="J115" s="6"/>
      <c r="K115" s="6"/>
      <c r="L115" s="6"/>
      <c r="M115" s="6"/>
      <c r="N115" s="52"/>
    </row>
    <row r="116" spans="1:14" s="8" customFormat="1" ht="13.05" customHeight="1" x14ac:dyDescent="0.3">
      <c r="A116" s="32"/>
      <c r="B116" s="32"/>
      <c r="C116" s="32"/>
      <c r="D116" s="38"/>
      <c r="E116" s="17"/>
      <c r="F116" s="32"/>
      <c r="I116" s="6"/>
      <c r="J116" s="6"/>
      <c r="K116" s="6"/>
      <c r="L116" s="6"/>
      <c r="M116" s="6"/>
      <c r="N116" s="52"/>
    </row>
    <row r="117" spans="1:14" s="8" customFormat="1" ht="13.05" customHeight="1" x14ac:dyDescent="0.3">
      <c r="A117" s="34" t="s">
        <v>67</v>
      </c>
      <c r="B117" s="32"/>
      <c r="C117" s="32"/>
      <c r="D117" s="38"/>
      <c r="E117" s="17"/>
      <c r="F117" s="32"/>
      <c r="I117" s="38"/>
      <c r="J117" s="6"/>
      <c r="K117" s="6"/>
      <c r="L117" s="6"/>
      <c r="M117" s="6"/>
      <c r="N117" s="52"/>
    </row>
    <row r="118" spans="1:14" s="8" customFormat="1" ht="13.05" customHeight="1" x14ac:dyDescent="0.3">
      <c r="A118" s="32" t="s">
        <v>77</v>
      </c>
      <c r="B118" s="32"/>
      <c r="C118" s="17">
        <v>5000</v>
      </c>
      <c r="D118" s="38"/>
      <c r="E118" s="17"/>
      <c r="F118" s="17">
        <v>4752</v>
      </c>
      <c r="I118" s="6"/>
      <c r="J118" s="6"/>
      <c r="K118" s="6"/>
      <c r="L118" s="6"/>
      <c r="M118" s="6"/>
      <c r="N118" s="52"/>
    </row>
    <row r="119" spans="1:14" s="8" customFormat="1" ht="13.05" customHeight="1" x14ac:dyDescent="0.3">
      <c r="A119" s="32" t="s">
        <v>78</v>
      </c>
      <c r="B119" s="32"/>
      <c r="C119" s="17">
        <v>2287</v>
      </c>
      <c r="D119" s="38"/>
      <c r="E119" s="17"/>
      <c r="F119" s="17">
        <v>0</v>
      </c>
      <c r="I119" s="6"/>
      <c r="J119" s="6"/>
      <c r="K119" s="6"/>
      <c r="L119" s="6"/>
      <c r="M119" s="6"/>
      <c r="N119" s="52"/>
    </row>
    <row r="120" spans="1:14" s="24" customFormat="1" ht="13.05" customHeight="1" x14ac:dyDescent="0.3">
      <c r="A120" s="35" t="s">
        <v>71</v>
      </c>
      <c r="B120" s="35"/>
      <c r="C120" s="18">
        <v>0</v>
      </c>
      <c r="D120" s="53"/>
      <c r="E120" s="36"/>
      <c r="F120" s="18">
        <v>12600</v>
      </c>
      <c r="I120" s="28"/>
      <c r="J120" s="28"/>
      <c r="K120" s="28"/>
      <c r="L120" s="28"/>
      <c r="M120" s="28"/>
      <c r="N120" s="54"/>
    </row>
    <row r="121" spans="1:14" s="8" customFormat="1" ht="13.05" customHeight="1" x14ac:dyDescent="0.3">
      <c r="A121" s="32"/>
      <c r="B121" s="32"/>
      <c r="C121" s="37">
        <f>SUM(C118:C120)</f>
        <v>7287</v>
      </c>
      <c r="D121" s="38"/>
      <c r="E121" s="17"/>
      <c r="F121" s="37">
        <f>SUM(F118:F120)</f>
        <v>17352</v>
      </c>
    </row>
    <row r="122" spans="1:14" s="8" customFormat="1" ht="13.05" customHeight="1" x14ac:dyDescent="0.3">
      <c r="A122" s="32"/>
      <c r="B122" s="32"/>
      <c r="C122" s="17"/>
      <c r="D122" s="38"/>
      <c r="E122" s="17"/>
      <c r="F122" s="17"/>
    </row>
    <row r="123" spans="1:14" s="8" customFormat="1" ht="13.05" customHeight="1" x14ac:dyDescent="0.3">
      <c r="A123" s="32"/>
      <c r="B123" s="32"/>
      <c r="C123" s="32"/>
      <c r="D123" s="39"/>
      <c r="E123" s="17"/>
      <c r="F123" s="17"/>
    </row>
    <row r="124" spans="1:14" s="24" customFormat="1" ht="13.05" customHeight="1" x14ac:dyDescent="0.3">
      <c r="A124" s="35"/>
      <c r="B124" s="35"/>
      <c r="C124" s="35"/>
      <c r="D124" s="40"/>
      <c r="E124" s="36"/>
      <c r="F124" s="36"/>
    </row>
    <row r="125" spans="1:14" s="24" customFormat="1" ht="13.05" customHeight="1" x14ac:dyDescent="0.3">
      <c r="A125" s="8" t="s">
        <v>79</v>
      </c>
      <c r="B125" s="8"/>
      <c r="C125" s="8"/>
      <c r="D125" s="6"/>
      <c r="E125" s="6"/>
      <c r="F125" s="8"/>
    </row>
    <row r="126" spans="1:14" s="24" customFormat="1" x14ac:dyDescent="0.3">
      <c r="A126" s="8"/>
      <c r="B126" s="8"/>
      <c r="C126" s="8"/>
      <c r="D126" s="6"/>
      <c r="E126" s="6"/>
      <c r="F126" s="8"/>
    </row>
    <row r="127" spans="1:14" s="8" customFormat="1" x14ac:dyDescent="0.3">
      <c r="D127" s="6"/>
      <c r="E127" s="6"/>
    </row>
    <row r="128" spans="1:14" s="8" customFormat="1" x14ac:dyDescent="0.3">
      <c r="D128" s="6"/>
      <c r="E128" s="6"/>
    </row>
    <row r="129" spans="1:22" s="8" customFormat="1" x14ac:dyDescent="0.3">
      <c r="A129" s="8" t="s">
        <v>68</v>
      </c>
      <c r="C129" s="8" t="s">
        <v>75</v>
      </c>
      <c r="D129" s="6"/>
      <c r="E129" s="8" t="s">
        <v>16</v>
      </c>
    </row>
    <row r="130" spans="1:22" s="8" customFormat="1" x14ac:dyDescent="0.3">
      <c r="A130" s="10" t="s">
        <v>13</v>
      </c>
      <c r="C130" s="10" t="s">
        <v>14</v>
      </c>
      <c r="D130" s="6"/>
      <c r="E130" s="10" t="s">
        <v>15</v>
      </c>
    </row>
    <row r="131" spans="1:22" s="8" customFormat="1" x14ac:dyDescent="0.3">
      <c r="D131" s="31"/>
      <c r="E131" s="6"/>
    </row>
    <row r="132" spans="1:22" x14ac:dyDescent="0.3">
      <c r="A132" s="8"/>
      <c r="B132" s="8"/>
      <c r="C132" s="8"/>
      <c r="D132" s="6"/>
      <c r="E132" s="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x14ac:dyDescent="0.3">
      <c r="A133" s="8"/>
      <c r="B133" s="8"/>
      <c r="C133" s="8"/>
      <c r="D133" s="6"/>
      <c r="E133" s="6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x14ac:dyDescent="0.3">
      <c r="A134" s="8"/>
      <c r="B134" s="8"/>
      <c r="C134" s="8"/>
      <c r="D134" s="6"/>
      <c r="E134" s="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x14ac:dyDescent="0.3">
      <c r="A135" s="8"/>
      <c r="B135" s="8"/>
      <c r="C135" s="8"/>
      <c r="D135" s="6"/>
      <c r="E135" s="6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x14ac:dyDescent="0.3">
      <c r="A136" s="8"/>
      <c r="B136" s="8"/>
      <c r="C136" s="8"/>
      <c r="D136" s="6"/>
      <c r="E136" s="6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x14ac:dyDescent="0.3">
      <c r="A137" s="8"/>
      <c r="B137" s="8"/>
      <c r="C137" s="8"/>
      <c r="D137" s="6"/>
      <c r="E137" s="6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x14ac:dyDescent="0.3">
      <c r="A138" s="8"/>
      <c r="B138" s="8"/>
      <c r="C138" s="8"/>
      <c r="D138" s="6"/>
      <c r="E138" s="6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x14ac:dyDescent="0.3">
      <c r="A139" s="8"/>
      <c r="B139" s="8"/>
      <c r="C139" s="8"/>
      <c r="D139" s="6"/>
      <c r="E139" s="6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x14ac:dyDescent="0.3">
      <c r="A140" s="8"/>
      <c r="B140" s="8"/>
      <c r="C140" s="8"/>
      <c r="D140" s="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x14ac:dyDescent="0.3">
      <c r="A141" s="8"/>
      <c r="B141" s="8"/>
      <c r="C141" s="8"/>
      <c r="D141" s="6"/>
      <c r="E141" s="6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x14ac:dyDescent="0.3">
      <c r="A142" s="8"/>
      <c r="B142" s="8"/>
      <c r="C142" s="8"/>
      <c r="D142" s="6"/>
      <c r="E142" s="6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3">
      <c r="A143" s="8"/>
      <c r="B143" s="8"/>
      <c r="C143" s="8"/>
      <c r="D143" s="6"/>
      <c r="E143" s="6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x14ac:dyDescent="0.3">
      <c r="A144" s="8"/>
      <c r="B144" s="8"/>
      <c r="C144" s="8"/>
      <c r="D144" s="6"/>
      <c r="E144" s="6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x14ac:dyDescent="0.3">
      <c r="A145" s="8"/>
      <c r="B145" s="8"/>
      <c r="C145" s="8"/>
      <c r="D145" s="6"/>
      <c r="E145" s="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3">
      <c r="A146" s="8"/>
      <c r="B146" s="8"/>
      <c r="C146" s="8"/>
      <c r="D146" s="6"/>
      <c r="E146" s="6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x14ac:dyDescent="0.3">
      <c r="A147" s="8"/>
      <c r="B147" s="8"/>
      <c r="C147" s="8"/>
      <c r="D147" s="6"/>
      <c r="E147" s="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x14ac:dyDescent="0.3">
      <c r="A148" s="8"/>
      <c r="B148" s="8"/>
      <c r="C148" s="8"/>
      <c r="D148" s="6"/>
      <c r="E148" s="6"/>
      <c r="F148" s="8"/>
      <c r="G148" s="8"/>
    </row>
    <row r="149" spans="1:22" x14ac:dyDescent="0.3">
      <c r="A149" s="10"/>
      <c r="B149" s="8"/>
      <c r="C149" s="8"/>
      <c r="D149" s="6"/>
      <c r="E149" s="6"/>
      <c r="F149" s="8"/>
      <c r="G149" s="8"/>
    </row>
    <row r="150" spans="1:22" x14ac:dyDescent="0.3">
      <c r="B150" s="8"/>
      <c r="C150" s="8"/>
      <c r="D150" s="6"/>
      <c r="E150" s="6"/>
      <c r="F150" s="8"/>
      <c r="G150" s="8"/>
    </row>
    <row r="151" spans="1:22" x14ac:dyDescent="0.3">
      <c r="B151" s="8"/>
      <c r="C151" s="8"/>
      <c r="D151" s="6"/>
      <c r="E151" s="6"/>
      <c r="F151" s="8"/>
      <c r="G151" s="8"/>
    </row>
    <row r="152" spans="1:22" x14ac:dyDescent="0.3">
      <c r="B152" s="8"/>
      <c r="C152" s="8"/>
      <c r="D152" s="6"/>
      <c r="E152" s="6"/>
      <c r="F152" s="8"/>
      <c r="G152" s="8"/>
    </row>
    <row r="153" spans="1:22" x14ac:dyDescent="0.3">
      <c r="B153" s="8"/>
      <c r="C153" s="8"/>
      <c r="D153" s="6"/>
      <c r="E153" s="6"/>
      <c r="F153" s="8"/>
      <c r="G153" s="8"/>
    </row>
    <row r="154" spans="1:22" x14ac:dyDescent="0.3">
      <c r="B154" s="8"/>
      <c r="C154" s="8"/>
      <c r="D154" s="6"/>
      <c r="E154" s="6"/>
      <c r="F154" s="8"/>
      <c r="G154" s="8"/>
    </row>
    <row r="155" spans="1:22" x14ac:dyDescent="0.3">
      <c r="B155" s="8"/>
      <c r="C155" s="8"/>
      <c r="D155" s="6"/>
      <c r="E155" s="6"/>
      <c r="F155" s="8"/>
      <c r="G155" s="8"/>
    </row>
    <row r="156" spans="1:22" x14ac:dyDescent="0.3">
      <c r="B156" s="8"/>
      <c r="C156" s="8"/>
      <c r="D156" s="6"/>
      <c r="E156" s="6"/>
      <c r="F156" s="8"/>
      <c r="G156" s="8"/>
    </row>
    <row r="157" spans="1:22" x14ac:dyDescent="0.3">
      <c r="B157" s="8"/>
      <c r="C157" s="8"/>
      <c r="D157" s="6"/>
      <c r="E157" s="6"/>
      <c r="F157" s="8"/>
      <c r="G157" s="8"/>
    </row>
    <row r="158" spans="1:22" x14ac:dyDescent="0.3">
      <c r="B158" s="8"/>
      <c r="C158" s="8"/>
      <c r="D158" s="6"/>
      <c r="E158" s="6"/>
      <c r="F158" s="8"/>
      <c r="G158" s="8"/>
    </row>
    <row r="159" spans="1:22" x14ac:dyDescent="0.3">
      <c r="B159" s="8"/>
      <c r="C159" s="8"/>
      <c r="D159" s="6"/>
      <c r="E159" s="6"/>
      <c r="F159" s="8"/>
      <c r="G159" s="8"/>
    </row>
    <row r="160" spans="1:22" x14ac:dyDescent="0.3">
      <c r="B160" s="8"/>
      <c r="C160" s="8"/>
      <c r="D160" s="6"/>
      <c r="E160" s="6"/>
      <c r="F160" s="8"/>
      <c r="G160" s="8"/>
    </row>
    <row r="161" spans="2:7" x14ac:dyDescent="0.3">
      <c r="B161" s="8"/>
      <c r="C161" s="8"/>
      <c r="D161" s="6"/>
      <c r="E161" s="6"/>
      <c r="F161" s="8"/>
      <c r="G161" s="8"/>
    </row>
    <row r="162" spans="2:7" x14ac:dyDescent="0.3">
      <c r="B162" s="8"/>
      <c r="C162" s="8"/>
      <c r="D162" s="6"/>
      <c r="E162" s="6"/>
      <c r="F162" s="8"/>
      <c r="G162" s="8"/>
    </row>
    <row r="163" spans="2:7" x14ac:dyDescent="0.3">
      <c r="B163" s="8"/>
      <c r="C163" s="8"/>
      <c r="D163" s="6"/>
      <c r="E163" s="6"/>
      <c r="F163" s="8"/>
      <c r="G163" s="8"/>
    </row>
    <row r="164" spans="2:7" x14ac:dyDescent="0.3">
      <c r="B164" s="8"/>
      <c r="C164" s="8"/>
      <c r="D164" s="6"/>
      <c r="E164" s="6"/>
      <c r="F164" s="8"/>
      <c r="G164" s="8"/>
    </row>
    <row r="165" spans="2:7" x14ac:dyDescent="0.3">
      <c r="B165" s="8"/>
      <c r="C165" s="8"/>
      <c r="D165" s="6"/>
      <c r="E165" s="6"/>
      <c r="F165" s="8"/>
      <c r="G165" s="8"/>
    </row>
    <row r="166" spans="2:7" x14ac:dyDescent="0.3">
      <c r="B166" s="8"/>
      <c r="C166" s="8"/>
      <c r="D166" s="6"/>
      <c r="E166" s="6"/>
      <c r="F166" s="8"/>
      <c r="G166" s="8"/>
    </row>
    <row r="167" spans="2:7" x14ac:dyDescent="0.3">
      <c r="B167" s="8"/>
      <c r="C167" s="8"/>
      <c r="D167" s="6"/>
      <c r="E167" s="6"/>
      <c r="F167" s="8"/>
      <c r="G167" s="8"/>
    </row>
    <row r="168" spans="2:7" x14ac:dyDescent="0.3">
      <c r="B168" s="8"/>
      <c r="C168" s="8"/>
      <c r="D168" s="6"/>
      <c r="E168" s="6"/>
      <c r="F168" s="8"/>
      <c r="G168" s="8"/>
    </row>
  </sheetData>
  <mergeCells count="6">
    <mergeCell ref="A21:F21"/>
    <mergeCell ref="A10:F10"/>
    <mergeCell ref="A12:F12"/>
    <mergeCell ref="A14:F14"/>
    <mergeCell ref="A16:F16"/>
    <mergeCell ref="A18:F1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0" orientation="portrait" r:id="rId1"/>
  <headerFooter alignWithMargins="0"/>
  <rowBreaks count="2" manualBreakCount="2">
    <brk id="25" max="16383" man="1"/>
    <brk id="76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2E7C-461C-4522-A799-27F80E4605E1}">
  <dimension ref="A1:V112"/>
  <sheetViews>
    <sheetView tabSelected="1" zoomScaleNormal="100" workbookViewId="0">
      <selection activeCell="K40" sqref="K40"/>
    </sheetView>
  </sheetViews>
  <sheetFormatPr defaultColWidth="8.77734375" defaultRowHeight="15.6" x14ac:dyDescent="0.3"/>
  <cols>
    <col min="1" max="1" width="40.21875" style="1" customWidth="1"/>
    <col min="2" max="2" width="8.44140625" style="1" customWidth="1"/>
    <col min="3" max="3" width="14.77734375" style="1" customWidth="1"/>
    <col min="4" max="4" width="6.5546875" style="2" customWidth="1"/>
    <col min="5" max="5" width="0.21875" style="2" hidden="1" customWidth="1"/>
    <col min="6" max="6" width="15.44140625" style="1" customWidth="1"/>
    <col min="7" max="7" width="14.44140625" style="1" customWidth="1"/>
    <col min="8" max="16384" width="8.77734375" style="1"/>
  </cols>
  <sheetData>
    <row r="1" spans="1:22" x14ac:dyDescent="0.3">
      <c r="A1" s="8"/>
      <c r="B1" s="8"/>
      <c r="C1" s="8"/>
      <c r="D1" s="6"/>
      <c r="E1" s="6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3">
      <c r="A2" s="8"/>
      <c r="B2" s="8"/>
      <c r="C2" s="8"/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3">
      <c r="A3" s="8"/>
      <c r="B3" s="8"/>
      <c r="C3" s="8"/>
      <c r="D3" s="6"/>
      <c r="E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3">
      <c r="A4" s="8"/>
      <c r="B4" s="8"/>
      <c r="C4" s="8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3">
      <c r="A5" s="8"/>
      <c r="B5" s="8"/>
      <c r="C5" s="8"/>
      <c r="D5" s="6"/>
      <c r="E5" s="6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x14ac:dyDescent="0.3">
      <c r="A6" s="8"/>
      <c r="B6" s="8"/>
      <c r="C6" s="8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3">
      <c r="A7" s="8"/>
      <c r="B7" s="8"/>
      <c r="C7" s="8"/>
      <c r="D7" s="6"/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3">
      <c r="A8" s="8"/>
      <c r="B8" s="8"/>
      <c r="C8" s="8"/>
      <c r="D8" s="6"/>
      <c r="E8" s="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3">
      <c r="A9" s="8"/>
      <c r="B9" s="8"/>
      <c r="C9" s="8"/>
      <c r="D9" s="6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20.399999999999999" x14ac:dyDescent="0.35">
      <c r="A10" s="55" t="s">
        <v>51</v>
      </c>
      <c r="B10" s="55"/>
      <c r="C10" s="55"/>
      <c r="D10" s="55"/>
      <c r="E10" s="55"/>
      <c r="F10" s="55"/>
      <c r="G10" s="4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0.399999999999999" x14ac:dyDescent="0.35">
      <c r="A11" s="48"/>
      <c r="B11" s="47"/>
      <c r="C11" s="47"/>
      <c r="D11" s="49"/>
      <c r="E11" s="49"/>
      <c r="F11" s="47"/>
      <c r="G11" s="4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20.399999999999999" x14ac:dyDescent="0.35">
      <c r="A12" s="55" t="s">
        <v>57</v>
      </c>
      <c r="B12" s="55"/>
      <c r="C12" s="55"/>
      <c r="D12" s="55"/>
      <c r="E12" s="55"/>
      <c r="F12" s="55"/>
      <c r="G12" s="4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0.399999999999999" x14ac:dyDescent="0.35">
      <c r="A13" s="48"/>
      <c r="B13" s="47"/>
      <c r="C13" s="47"/>
      <c r="D13" s="49"/>
      <c r="E13" s="49"/>
      <c r="F13" s="47"/>
      <c r="G13" s="4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0.399999999999999" x14ac:dyDescent="0.35">
      <c r="A14" s="55" t="s">
        <v>54</v>
      </c>
      <c r="B14" s="55"/>
      <c r="C14" s="55"/>
      <c r="D14" s="55"/>
      <c r="E14" s="55"/>
      <c r="F14" s="55"/>
      <c r="G14" s="4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20.399999999999999" x14ac:dyDescent="0.35">
      <c r="A15" s="48"/>
      <c r="B15" s="47"/>
      <c r="C15" s="47"/>
      <c r="D15" s="49"/>
      <c r="E15" s="49"/>
      <c r="F15" s="47"/>
      <c r="G15" s="4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0.399999999999999" x14ac:dyDescent="0.35">
      <c r="A16" s="55" t="s">
        <v>52</v>
      </c>
      <c r="B16" s="55"/>
      <c r="C16" s="55"/>
      <c r="D16" s="55"/>
      <c r="E16" s="55"/>
      <c r="F16" s="55"/>
      <c r="G16" s="4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0.399999999999999" x14ac:dyDescent="0.35">
      <c r="A17" s="48"/>
      <c r="B17" s="47"/>
      <c r="C17" s="47"/>
      <c r="D17" s="49"/>
      <c r="E17" s="49"/>
      <c r="F17" s="47"/>
      <c r="G17" s="4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.6" x14ac:dyDescent="0.4">
      <c r="A18" s="56" t="s">
        <v>64</v>
      </c>
      <c r="B18" s="56"/>
      <c r="C18" s="56"/>
      <c r="D18" s="56"/>
      <c r="E18" s="56"/>
      <c r="F18" s="56"/>
      <c r="G18" s="4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0.399999999999999" x14ac:dyDescent="0.35">
      <c r="A19" s="48"/>
      <c r="B19" s="47"/>
      <c r="C19" s="47"/>
      <c r="D19" s="49"/>
      <c r="E19" s="49"/>
      <c r="F19" s="47"/>
      <c r="G19" s="4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0.399999999999999" x14ac:dyDescent="0.35">
      <c r="A20" s="48"/>
      <c r="B20" s="47"/>
      <c r="C20" s="47"/>
      <c r="D20" s="49"/>
      <c r="E20" s="49"/>
      <c r="F20" s="47"/>
      <c r="G20" s="4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0.399999999999999" x14ac:dyDescent="0.35">
      <c r="A21" s="55" t="s">
        <v>80</v>
      </c>
      <c r="B21" s="55"/>
      <c r="C21" s="55"/>
      <c r="D21" s="55"/>
      <c r="E21" s="55"/>
      <c r="F21" s="55"/>
      <c r="G21" s="4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3">
      <c r="A22" s="47"/>
      <c r="B22" s="47"/>
      <c r="C22" s="47"/>
      <c r="D22" s="49"/>
      <c r="E22" s="49"/>
      <c r="F22" s="47"/>
      <c r="G22" s="4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47"/>
      <c r="B23" s="47"/>
      <c r="C23" s="47"/>
      <c r="D23" s="49"/>
      <c r="E23" s="49"/>
      <c r="F23" s="47"/>
      <c r="G23" s="4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3">
      <c r="A24" s="24"/>
      <c r="B24" s="24"/>
      <c r="C24" s="24"/>
      <c r="D24" s="28"/>
      <c r="E24" s="28"/>
      <c r="F24" s="24"/>
      <c r="G24" s="2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3">
      <c r="A25" s="24"/>
      <c r="B25" s="24"/>
      <c r="C25" s="24"/>
      <c r="D25" s="28"/>
      <c r="E25" s="28"/>
      <c r="F25" s="24"/>
      <c r="G25" s="2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3">
      <c r="A26" s="8"/>
      <c r="B26" s="8"/>
      <c r="C26" s="8"/>
      <c r="D26" s="6"/>
      <c r="E26" s="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0.399999999999999" x14ac:dyDescent="0.35">
      <c r="A27" s="11" t="s">
        <v>27</v>
      </c>
      <c r="B27" s="20"/>
      <c r="C27" s="8"/>
      <c r="D27" s="6"/>
      <c r="E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0.399999999999999" x14ac:dyDescent="0.35">
      <c r="A28" s="12" t="s">
        <v>55</v>
      </c>
      <c r="B28" s="20"/>
      <c r="C28" s="8"/>
      <c r="D28" s="6"/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0.399999999999999" x14ac:dyDescent="0.35">
      <c r="A29" s="13"/>
      <c r="B29" s="20"/>
      <c r="C29" s="8"/>
      <c r="D29" s="6"/>
      <c r="E29" s="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3">
      <c r="A30" s="8"/>
      <c r="B30" s="8"/>
      <c r="C30" s="8"/>
      <c r="D30" s="6"/>
      <c r="E30" s="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7.399999999999999" x14ac:dyDescent="0.3">
      <c r="A31" s="11" t="s">
        <v>81</v>
      </c>
      <c r="B31" s="12"/>
      <c r="C31" s="8"/>
      <c r="D31" s="6"/>
      <c r="E31" s="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3">
      <c r="A32" s="12"/>
      <c r="B32" s="12"/>
      <c r="C32" s="8"/>
      <c r="D32" s="6"/>
      <c r="E32" s="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3">
      <c r="A33" s="8"/>
      <c r="B33" s="8"/>
      <c r="C33" s="8"/>
      <c r="D33" s="6"/>
      <c r="E33" s="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6.2" x14ac:dyDescent="0.35">
      <c r="A34" s="13" t="s">
        <v>0</v>
      </c>
      <c r="B34" s="8"/>
      <c r="C34" s="3" t="s">
        <v>12</v>
      </c>
      <c r="D34" s="3"/>
      <c r="E34" s="3"/>
      <c r="F34" s="3" t="s">
        <v>72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6.2" x14ac:dyDescent="0.35">
      <c r="A35" s="8"/>
      <c r="B35" s="8"/>
      <c r="C35" s="4">
        <v>43952</v>
      </c>
      <c r="D35" s="4"/>
      <c r="E35" s="3"/>
      <c r="F35" s="4">
        <v>44317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6.2" x14ac:dyDescent="0.35">
      <c r="A36" s="8"/>
      <c r="B36" s="33" t="s">
        <v>32</v>
      </c>
      <c r="C36" s="5">
        <v>44316</v>
      </c>
      <c r="D36" s="5"/>
      <c r="E36" s="26"/>
      <c r="F36" s="5">
        <v>44681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3">
      <c r="A37" s="23" t="s">
        <v>1</v>
      </c>
      <c r="B37" s="23"/>
      <c r="C37" s="8"/>
      <c r="D37" s="6"/>
      <c r="E37" s="6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3">
      <c r="A38" s="8" t="s">
        <v>2</v>
      </c>
      <c r="B38" s="8"/>
      <c r="C38" s="16">
        <v>111730</v>
      </c>
      <c r="D38" s="27"/>
      <c r="E38" s="28"/>
      <c r="F38" s="16">
        <v>100000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3">
      <c r="A39" s="8" t="s">
        <v>18</v>
      </c>
      <c r="B39" s="33">
        <v>1</v>
      </c>
      <c r="C39" s="9">
        <f>100565+3750</f>
        <v>104315</v>
      </c>
      <c r="D39" s="29"/>
      <c r="E39" s="6"/>
      <c r="F39" s="9">
        <v>120000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3">
      <c r="A40" s="8"/>
      <c r="B40" s="8"/>
      <c r="C40" s="7">
        <f>SUM(C38:C39)</f>
        <v>216045</v>
      </c>
      <c r="D40" s="30"/>
      <c r="E40" s="6"/>
      <c r="F40" s="7">
        <f>SUM(F38:F39)</f>
        <v>220000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3">
      <c r="A41" s="23" t="s">
        <v>3</v>
      </c>
      <c r="B41" s="23"/>
      <c r="C41" s="7"/>
      <c r="D41" s="30"/>
      <c r="E41" s="6"/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3">
      <c r="A42" s="8" t="s">
        <v>58</v>
      </c>
      <c r="B42" s="8"/>
      <c r="C42" s="7">
        <v>-54295</v>
      </c>
      <c r="D42" s="30"/>
      <c r="E42" s="31"/>
      <c r="F42" s="7">
        <v>-90000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3">
      <c r="A43" s="8" t="s">
        <v>28</v>
      </c>
      <c r="B43" s="8"/>
      <c r="C43" s="7">
        <v>-31718</v>
      </c>
      <c r="D43" s="30"/>
      <c r="E43" s="31"/>
      <c r="F43" s="7">
        <v>-25000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3">
      <c r="A44" s="8" t="s">
        <v>31</v>
      </c>
      <c r="B44" s="8"/>
      <c r="C44" s="7">
        <v>-34478</v>
      </c>
      <c r="D44" s="30"/>
      <c r="E44" s="31"/>
      <c r="F44" s="7">
        <v>-20000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3">
      <c r="A45" s="8" t="s">
        <v>59</v>
      </c>
      <c r="B45" s="8"/>
      <c r="C45" s="7">
        <f>-4700-296</f>
        <v>-4996</v>
      </c>
      <c r="D45" s="30"/>
      <c r="E45" s="31"/>
      <c r="F45" s="7">
        <v>-4600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3">
      <c r="A46" s="8" t="s">
        <v>29</v>
      </c>
      <c r="B46" s="8"/>
      <c r="C46" s="7">
        <v>-6774</v>
      </c>
      <c r="D46" s="30"/>
      <c r="E46" s="31"/>
      <c r="F46" s="7">
        <v>-25000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x14ac:dyDescent="0.3">
      <c r="A47" s="8" t="s">
        <v>30</v>
      </c>
      <c r="B47" s="8"/>
      <c r="C47" s="7">
        <v>-19950</v>
      </c>
      <c r="D47" s="30"/>
      <c r="E47" s="31"/>
      <c r="F47" s="7">
        <v>-10000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3">
      <c r="A48" s="8" t="s">
        <v>39</v>
      </c>
      <c r="B48" s="33">
        <v>2</v>
      </c>
      <c r="C48" s="9">
        <v>-13741</v>
      </c>
      <c r="D48" s="41"/>
      <c r="E48" s="31"/>
      <c r="F48" s="9">
        <v>-42500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idden="1" x14ac:dyDescent="0.3">
      <c r="A49" s="8"/>
      <c r="B49" s="7"/>
      <c r="C49" s="7"/>
      <c r="D49" s="30"/>
      <c r="E49" s="31"/>
      <c r="F49" s="7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idden="1" x14ac:dyDescent="0.3">
      <c r="A50" s="8"/>
      <c r="B50" s="8"/>
      <c r="C50" s="9"/>
      <c r="D50" s="41"/>
      <c r="E50" s="31"/>
      <c r="F50" s="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3">
      <c r="A51" s="8"/>
      <c r="B51" s="8"/>
      <c r="C51" s="7">
        <f>SUM(C42:C50)</f>
        <v>-165952</v>
      </c>
      <c r="D51" s="30"/>
      <c r="E51" s="6"/>
      <c r="F51" s="7">
        <f>SUM(F42:F50)</f>
        <v>-217100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3">
      <c r="A52" s="23" t="s">
        <v>40</v>
      </c>
      <c r="B52" s="8"/>
      <c r="C52" s="7"/>
      <c r="D52" s="30"/>
      <c r="E52" s="6"/>
      <c r="F52" s="7"/>
      <c r="G52" s="24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3">
      <c r="A53" s="8" t="s">
        <v>41</v>
      </c>
      <c r="B53" s="8"/>
      <c r="C53" s="9">
        <v>0</v>
      </c>
      <c r="D53" s="41"/>
      <c r="E53" s="50"/>
      <c r="F53" s="9">
        <v>0</v>
      </c>
      <c r="G53" s="24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x14ac:dyDescent="0.3">
      <c r="A54" s="8" t="s">
        <v>42</v>
      </c>
      <c r="B54" s="8"/>
      <c r="C54" s="7">
        <f>SUM(C53)</f>
        <v>0</v>
      </c>
      <c r="D54" s="30"/>
      <c r="E54" s="6"/>
      <c r="F54" s="7">
        <f>SUM(F53)</f>
        <v>0</v>
      </c>
      <c r="G54" s="24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x14ac:dyDescent="0.3">
      <c r="A55" s="8"/>
      <c r="B55" s="8"/>
      <c r="C55" s="7"/>
      <c r="D55" s="7"/>
      <c r="E55" s="7"/>
      <c r="F55" s="7"/>
      <c r="G55" s="24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6.2" x14ac:dyDescent="0.35">
      <c r="A56" s="12" t="s">
        <v>4</v>
      </c>
      <c r="B56" s="12"/>
      <c r="C56" s="19">
        <f>SUM(C40,C51,C54)</f>
        <v>50093</v>
      </c>
      <c r="D56" s="42"/>
      <c r="E56" s="19"/>
      <c r="F56" s="19">
        <f>SUM(F40,F51,F54)</f>
        <v>2900</v>
      </c>
      <c r="G56" s="24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6.2" x14ac:dyDescent="0.35">
      <c r="A57" s="12"/>
      <c r="B57" s="12"/>
      <c r="C57" s="19"/>
      <c r="D57" s="42"/>
      <c r="E57" s="19"/>
      <c r="F57" s="19"/>
      <c r="G57" s="24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6.2" x14ac:dyDescent="0.35">
      <c r="A58" s="12"/>
      <c r="B58" s="12"/>
      <c r="C58" s="19"/>
      <c r="D58" s="42"/>
      <c r="E58" s="19"/>
      <c r="F58" s="19"/>
      <c r="G58" s="24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6.2" x14ac:dyDescent="0.35">
      <c r="A59" s="34" t="s">
        <v>33</v>
      </c>
      <c r="B59" s="32"/>
      <c r="C59" s="17"/>
      <c r="D59" s="42"/>
      <c r="E59" s="19"/>
      <c r="F59" s="19"/>
      <c r="G59" s="24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6.2" x14ac:dyDescent="0.35">
      <c r="A60" s="32"/>
      <c r="B60" s="32"/>
      <c r="C60" s="17"/>
      <c r="D60" s="42"/>
      <c r="E60" s="19"/>
      <c r="F60" s="19"/>
      <c r="G60" s="24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6.2" x14ac:dyDescent="0.35">
      <c r="A61" s="32" t="s">
        <v>34</v>
      </c>
      <c r="B61" s="32"/>
      <c r="C61" s="17">
        <v>0</v>
      </c>
      <c r="D61" s="42"/>
      <c r="E61" s="19"/>
      <c r="F61" s="17">
        <v>0</v>
      </c>
      <c r="G61" s="24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6.2" x14ac:dyDescent="0.35">
      <c r="A62" s="32" t="s">
        <v>70</v>
      </c>
      <c r="B62" s="32"/>
      <c r="C62" s="17">
        <v>9000</v>
      </c>
      <c r="D62" s="42"/>
      <c r="E62" s="19"/>
      <c r="F62" s="17">
        <v>20000</v>
      </c>
      <c r="G62" s="24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6.2" x14ac:dyDescent="0.35">
      <c r="A63" s="32" t="s">
        <v>35</v>
      </c>
      <c r="B63" s="32"/>
      <c r="C63" s="17">
        <f>75326+3750</f>
        <v>79076</v>
      </c>
      <c r="D63" s="42"/>
      <c r="E63" s="19"/>
      <c r="F63" s="17">
        <v>65000</v>
      </c>
      <c r="G63" s="24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6.2" x14ac:dyDescent="0.35">
      <c r="A64" s="32" t="s">
        <v>36</v>
      </c>
      <c r="B64" s="32"/>
      <c r="C64" s="17">
        <v>3652</v>
      </c>
      <c r="D64" s="42"/>
      <c r="E64" s="19"/>
      <c r="F64" s="17">
        <v>4000</v>
      </c>
      <c r="G64" s="24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16.2" x14ac:dyDescent="0.35">
      <c r="A65" s="32" t="s">
        <v>37</v>
      </c>
      <c r="B65" s="32"/>
      <c r="C65" s="17">
        <v>0</v>
      </c>
      <c r="D65" s="42"/>
      <c r="E65" s="19"/>
      <c r="F65" s="17">
        <v>28000</v>
      </c>
      <c r="G65" s="24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6.2" x14ac:dyDescent="0.35">
      <c r="A66" s="32" t="s">
        <v>69</v>
      </c>
      <c r="B66" s="32"/>
      <c r="C66" s="17">
        <v>0</v>
      </c>
      <c r="D66" s="42"/>
      <c r="E66" s="19"/>
      <c r="F66" s="17">
        <v>0</v>
      </c>
      <c r="G66" s="24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6.2" x14ac:dyDescent="0.35">
      <c r="A67" s="32" t="s">
        <v>38</v>
      </c>
      <c r="B67" s="32"/>
      <c r="C67" s="18">
        <v>12587</v>
      </c>
      <c r="D67" s="42"/>
      <c r="E67" s="19"/>
      <c r="F67" s="18">
        <v>3000</v>
      </c>
      <c r="G67" s="24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16.2" x14ac:dyDescent="0.35">
      <c r="A68" s="32"/>
      <c r="B68" s="32"/>
      <c r="C68" s="37">
        <f>SUM(C61:C67)</f>
        <v>104315</v>
      </c>
      <c r="D68" s="42"/>
      <c r="E68" s="19"/>
      <c r="F68" s="37">
        <f>SUM(F61:F67)</f>
        <v>120000</v>
      </c>
      <c r="G68" s="24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16.2" x14ac:dyDescent="0.35">
      <c r="A69" s="34" t="s">
        <v>43</v>
      </c>
      <c r="B69" s="32"/>
      <c r="C69" s="17"/>
      <c r="D69" s="42"/>
      <c r="E69" s="19"/>
      <c r="F69" s="17"/>
      <c r="G69" s="24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16.2" x14ac:dyDescent="0.35">
      <c r="A70" s="32" t="s">
        <v>44</v>
      </c>
      <c r="B70" s="32"/>
      <c r="C70" s="17">
        <v>0</v>
      </c>
      <c r="D70" s="42"/>
      <c r="E70" s="19"/>
      <c r="F70" s="17">
        <v>2500</v>
      </c>
      <c r="G70" s="24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6.2" x14ac:dyDescent="0.35">
      <c r="A71" s="35" t="s">
        <v>45</v>
      </c>
      <c r="B71" s="35"/>
      <c r="C71" s="36">
        <v>700</v>
      </c>
      <c r="D71" s="42"/>
      <c r="E71" s="19"/>
      <c r="F71" s="36">
        <v>1000</v>
      </c>
      <c r="G71" s="24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16.2" x14ac:dyDescent="0.35">
      <c r="A72" s="35" t="s">
        <v>34</v>
      </c>
      <c r="B72" s="35"/>
      <c r="C72" s="36">
        <v>0</v>
      </c>
      <c r="D72" s="42"/>
      <c r="E72" s="19"/>
      <c r="F72" s="36">
        <v>0</v>
      </c>
      <c r="G72" s="24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6.2" x14ac:dyDescent="0.35">
      <c r="A73" s="32" t="s">
        <v>46</v>
      </c>
      <c r="B73" s="8"/>
      <c r="C73" s="17">
        <v>0</v>
      </c>
      <c r="D73" s="42"/>
      <c r="E73" s="19"/>
      <c r="F73" s="17">
        <v>14000</v>
      </c>
      <c r="G73" s="24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6.2" x14ac:dyDescent="0.35">
      <c r="A74" s="32" t="s">
        <v>47</v>
      </c>
      <c r="B74" s="8"/>
      <c r="C74" s="17">
        <f>9628+150</f>
        <v>9778</v>
      </c>
      <c r="D74" s="42"/>
      <c r="E74" s="19"/>
      <c r="F74" s="17">
        <v>10000</v>
      </c>
      <c r="G74" s="24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6.2" x14ac:dyDescent="0.35">
      <c r="A75" s="32" t="s">
        <v>39</v>
      </c>
      <c r="B75" s="8"/>
      <c r="C75" s="18">
        <v>3263</v>
      </c>
      <c r="D75" s="42"/>
      <c r="E75" s="19"/>
      <c r="F75" s="18">
        <v>15000</v>
      </c>
      <c r="G75" s="24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x14ac:dyDescent="0.3">
      <c r="A76" s="32"/>
      <c r="B76" s="8"/>
      <c r="C76" s="37">
        <f>SUM(C70:C75)</f>
        <v>13741</v>
      </c>
      <c r="D76" s="6"/>
      <c r="E76" s="6"/>
      <c r="F76" s="37">
        <f>SUM(F70:F75)</f>
        <v>42500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x14ac:dyDescent="0.3">
      <c r="A77" s="8"/>
      <c r="B77" s="8"/>
      <c r="C77" s="8"/>
      <c r="D77" s="6"/>
      <c r="E77" s="6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x14ac:dyDescent="0.3">
      <c r="A78" s="8"/>
      <c r="B78" s="8"/>
      <c r="C78" s="8"/>
      <c r="D78" s="6"/>
      <c r="E78" s="6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x14ac:dyDescent="0.3">
      <c r="A79" s="8"/>
      <c r="B79" s="8"/>
      <c r="C79" s="8"/>
      <c r="D79" s="6"/>
      <c r="E79" s="6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x14ac:dyDescent="0.3">
      <c r="A80" s="8"/>
      <c r="B80" s="8"/>
      <c r="C80" s="8"/>
      <c r="D80" s="6"/>
      <c r="E80" s="6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x14ac:dyDescent="0.3">
      <c r="A81" s="8"/>
      <c r="B81" s="8"/>
      <c r="C81" s="8"/>
      <c r="D81" s="6"/>
      <c r="E81" s="6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x14ac:dyDescent="0.3">
      <c r="A82" s="8"/>
      <c r="B82" s="8"/>
      <c r="C82" s="8"/>
      <c r="D82" s="6"/>
      <c r="E82" s="6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x14ac:dyDescent="0.3">
      <c r="A83" s="8"/>
      <c r="B83" s="8"/>
      <c r="C83" s="8"/>
      <c r="D83" s="6"/>
      <c r="E83" s="6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3">
      <c r="A84" s="8"/>
      <c r="B84" s="8"/>
      <c r="C84" s="8"/>
      <c r="D84" s="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3">
      <c r="A85" s="8"/>
      <c r="B85" s="8"/>
      <c r="C85" s="8"/>
      <c r="D85" s="6"/>
      <c r="E85" s="6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3">
      <c r="A86" s="8"/>
      <c r="B86" s="8"/>
      <c r="C86" s="8"/>
      <c r="D86" s="6"/>
      <c r="E86" s="6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x14ac:dyDescent="0.3">
      <c r="A87" s="8"/>
      <c r="B87" s="8"/>
      <c r="C87" s="8"/>
      <c r="D87" s="6"/>
      <c r="E87" s="6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x14ac:dyDescent="0.3">
      <c r="A88" s="8"/>
      <c r="B88" s="8"/>
      <c r="C88" s="8"/>
      <c r="D88" s="6"/>
      <c r="E88" s="6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x14ac:dyDescent="0.3">
      <c r="A89" s="8"/>
      <c r="B89" s="8"/>
      <c r="C89" s="8"/>
      <c r="D89" s="6"/>
      <c r="E89" s="6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x14ac:dyDescent="0.3">
      <c r="A90" s="8"/>
      <c r="B90" s="8"/>
      <c r="C90" s="8"/>
      <c r="D90" s="6"/>
      <c r="E90" s="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x14ac:dyDescent="0.3">
      <c r="A91" s="8"/>
      <c r="B91" s="8"/>
      <c r="C91" s="8"/>
      <c r="D91" s="6"/>
      <c r="E91" s="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x14ac:dyDescent="0.3">
      <c r="A92" s="8"/>
      <c r="B92" s="8"/>
      <c r="C92" s="8"/>
      <c r="D92" s="6"/>
      <c r="E92" s="6"/>
      <c r="F92" s="8"/>
      <c r="G92" s="8"/>
    </row>
    <row r="93" spans="1:22" x14ac:dyDescent="0.3">
      <c r="A93" s="10"/>
      <c r="B93" s="8"/>
      <c r="C93" s="8"/>
      <c r="D93" s="6"/>
      <c r="E93" s="6"/>
      <c r="F93" s="8"/>
      <c r="G93" s="8"/>
    </row>
    <row r="94" spans="1:22" x14ac:dyDescent="0.3">
      <c r="B94" s="8"/>
      <c r="C94" s="8"/>
      <c r="D94" s="6"/>
      <c r="E94" s="6"/>
      <c r="F94" s="8"/>
      <c r="G94" s="8"/>
    </row>
    <row r="95" spans="1:22" x14ac:dyDescent="0.3">
      <c r="B95" s="8"/>
      <c r="C95" s="8"/>
      <c r="D95" s="6"/>
      <c r="E95" s="6"/>
      <c r="F95" s="8"/>
      <c r="G95" s="8"/>
    </row>
    <row r="96" spans="1:22" x14ac:dyDescent="0.3">
      <c r="B96" s="8"/>
      <c r="C96" s="8"/>
      <c r="D96" s="6"/>
      <c r="E96" s="6"/>
      <c r="F96" s="8"/>
      <c r="G96" s="8"/>
    </row>
    <row r="97" spans="2:7" x14ac:dyDescent="0.3">
      <c r="B97" s="8"/>
      <c r="C97" s="8"/>
      <c r="D97" s="6"/>
      <c r="E97" s="6"/>
      <c r="F97" s="8"/>
      <c r="G97" s="8"/>
    </row>
    <row r="98" spans="2:7" x14ac:dyDescent="0.3">
      <c r="B98" s="8"/>
      <c r="C98" s="8"/>
      <c r="D98" s="6"/>
      <c r="E98" s="6"/>
      <c r="F98" s="8"/>
      <c r="G98" s="8"/>
    </row>
    <row r="99" spans="2:7" x14ac:dyDescent="0.3">
      <c r="B99" s="8"/>
      <c r="C99" s="8"/>
      <c r="D99" s="6"/>
      <c r="E99" s="6"/>
      <c r="F99" s="8"/>
      <c r="G99" s="8"/>
    </row>
    <row r="100" spans="2:7" x14ac:dyDescent="0.3">
      <c r="B100" s="8"/>
      <c r="C100" s="8"/>
      <c r="D100" s="6"/>
      <c r="E100" s="6"/>
      <c r="F100" s="8"/>
      <c r="G100" s="8"/>
    </row>
    <row r="101" spans="2:7" x14ac:dyDescent="0.3">
      <c r="B101" s="8"/>
      <c r="C101" s="8"/>
      <c r="D101" s="6"/>
      <c r="E101" s="6"/>
      <c r="F101" s="8"/>
      <c r="G101" s="8"/>
    </row>
    <row r="102" spans="2:7" x14ac:dyDescent="0.3">
      <c r="B102" s="8"/>
      <c r="C102" s="8"/>
      <c r="D102" s="6"/>
      <c r="E102" s="6"/>
      <c r="F102" s="8"/>
      <c r="G102" s="8"/>
    </row>
    <row r="103" spans="2:7" x14ac:dyDescent="0.3">
      <c r="B103" s="8"/>
      <c r="C103" s="8"/>
      <c r="D103" s="6"/>
      <c r="E103" s="6"/>
      <c r="F103" s="8"/>
      <c r="G103" s="8"/>
    </row>
    <row r="104" spans="2:7" x14ac:dyDescent="0.3">
      <c r="B104" s="8"/>
      <c r="C104" s="8"/>
      <c r="D104" s="6"/>
      <c r="E104" s="6"/>
      <c r="F104" s="8"/>
      <c r="G104" s="8"/>
    </row>
    <row r="105" spans="2:7" x14ac:dyDescent="0.3">
      <c r="B105" s="8"/>
      <c r="C105" s="8"/>
      <c r="D105" s="6"/>
      <c r="E105" s="6"/>
      <c r="F105" s="8"/>
      <c r="G105" s="8"/>
    </row>
    <row r="106" spans="2:7" x14ac:dyDescent="0.3">
      <c r="B106" s="8"/>
      <c r="C106" s="8"/>
      <c r="D106" s="6"/>
      <c r="E106" s="6"/>
      <c r="F106" s="8"/>
      <c r="G106" s="8"/>
    </row>
    <row r="107" spans="2:7" x14ac:dyDescent="0.3">
      <c r="B107" s="8"/>
      <c r="C107" s="8"/>
      <c r="D107" s="6"/>
      <c r="E107" s="6"/>
      <c r="F107" s="8"/>
      <c r="G107" s="8"/>
    </row>
    <row r="108" spans="2:7" x14ac:dyDescent="0.3">
      <c r="B108" s="8"/>
      <c r="C108" s="8"/>
      <c r="D108" s="6"/>
      <c r="E108" s="6"/>
      <c r="F108" s="8"/>
      <c r="G108" s="8"/>
    </row>
    <row r="109" spans="2:7" x14ac:dyDescent="0.3">
      <c r="B109" s="8"/>
      <c r="C109" s="8"/>
      <c r="D109" s="6"/>
      <c r="E109" s="6"/>
      <c r="F109" s="8"/>
      <c r="G109" s="8"/>
    </row>
    <row r="110" spans="2:7" x14ac:dyDescent="0.3">
      <c r="B110" s="8"/>
      <c r="C110" s="8"/>
      <c r="D110" s="6"/>
      <c r="E110" s="6"/>
      <c r="F110" s="8"/>
      <c r="G110" s="8"/>
    </row>
    <row r="111" spans="2:7" x14ac:dyDescent="0.3">
      <c r="B111" s="8"/>
      <c r="C111" s="8"/>
      <c r="D111" s="6"/>
      <c r="E111" s="6"/>
      <c r="F111" s="8"/>
      <c r="G111" s="8"/>
    </row>
    <row r="112" spans="2:7" x14ac:dyDescent="0.3">
      <c r="B112" s="8"/>
      <c r="C112" s="8"/>
      <c r="D112" s="6"/>
      <c r="E112" s="6"/>
      <c r="F112" s="8"/>
      <c r="G112" s="8"/>
    </row>
  </sheetData>
  <mergeCells count="6">
    <mergeCell ref="A21:F21"/>
    <mergeCell ref="A10:F10"/>
    <mergeCell ref="A12:F12"/>
    <mergeCell ref="A14:F14"/>
    <mergeCell ref="A16:F16"/>
    <mergeCell ref="A18:F18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  <headerFooter alignWithMargins="0"/>
  <rowBreaks count="1" manualBreakCount="1">
    <brk id="2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DA51B10A300E4CAE9A4D3AFEE18F68" ma:contentTypeVersion="0" ma:contentTypeDescription="Skapa ett nytt dokument." ma:contentTypeScope="" ma:versionID="62956102fb42120c4dc3fc1ddd915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ade48cf887c4a11d8b0dcfd650b57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D4716-5C05-474C-A553-A6C6821D9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FA2B1B-536D-485B-B7A3-5C0B6FA0C84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C90338-2279-4884-9C67-43658681B2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ÅRSREDOVISNING 2020 2021</vt:lpstr>
      <vt:lpstr>BUDGET 2021 2022 </vt:lpstr>
    </vt:vector>
  </TitlesOfParts>
  <Company>Sweden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 AB</dc:creator>
  <cp:lastModifiedBy>Mikael Hellgren</cp:lastModifiedBy>
  <cp:lastPrinted>2021-06-09T19:28:41Z</cp:lastPrinted>
  <dcterms:created xsi:type="dcterms:W3CDTF">1999-10-17T19:57:54Z</dcterms:created>
  <dcterms:modified xsi:type="dcterms:W3CDTF">2021-06-09T19:28:44Z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0x0101002BDA51B10A300E4CAE9A4D3AFEE18F68</vt:lpwstr>
  </property>
</Properties>
</file>