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ilsson\Dropbox\Pixbo Wallenstam Kansli\Ekonomirelaterat\Ungdom\Budget\2017-2018\"/>
    </mc:Choice>
  </mc:AlternateContent>
  <bookViews>
    <workbookView xWindow="0" yWindow="0" windowWidth="20730" windowHeight="11760" tabRatio="693"/>
  </bookViews>
  <sheets>
    <sheet name="INSTRUKTIONER" sheetId="7" r:id="rId1"/>
    <sheet name="BUDGET 2017-2018" sheetId="1" r:id="rId2"/>
    <sheet name="INTÄKTER" sheetId="5" r:id="rId3"/>
    <sheet name="DIVERSE KOSTNADER" sheetId="4" r:id="rId4"/>
    <sheet name="HALL-DOMAR-KOSTNADER " sheetId="2" r:id="rId5"/>
    <sheet name="TRÄNINGAR" sheetId="3" r:id="rId6"/>
    <sheet name="KONTOPLAN och RESULTATENHETER" sheetId="6" r:id="rId7"/>
  </sheets>
  <calcPr calcId="162913"/>
</workbook>
</file>

<file path=xl/calcChain.xml><?xml version="1.0" encoding="utf-8"?>
<calcChain xmlns="http://schemas.openxmlformats.org/spreadsheetml/2006/main">
  <c r="I35" i="2" l="1"/>
  <c r="F64" i="3" l="1"/>
  <c r="E17" i="2" s="1"/>
  <c r="L19" i="4" l="1"/>
  <c r="L22" i="4" s="1"/>
  <c r="E24" i="1" s="1"/>
  <c r="L17" i="4"/>
  <c r="C33" i="5"/>
  <c r="K12" i="5" l="1"/>
  <c r="D10" i="4" l="1"/>
  <c r="K44" i="5"/>
  <c r="E8" i="1" s="1"/>
  <c r="K38" i="5"/>
  <c r="I32" i="2"/>
  <c r="I33" i="2"/>
  <c r="I34" i="2"/>
  <c r="I36" i="2"/>
  <c r="I21" i="2"/>
  <c r="C32" i="2"/>
  <c r="C33" i="2"/>
  <c r="K33" i="5"/>
  <c r="E7" i="1" s="1"/>
  <c r="G33" i="5"/>
  <c r="C64" i="3"/>
  <c r="E14" i="2" s="1"/>
  <c r="E32" i="2" s="1"/>
  <c r="D64" i="3"/>
  <c r="E15" i="2" s="1"/>
  <c r="E33" i="2" s="1"/>
  <c r="E64" i="3"/>
  <c r="E16" i="2" s="1"/>
  <c r="E34" i="2" s="1"/>
  <c r="G64" i="3"/>
  <c r="E18" i="2" s="1"/>
  <c r="E35" i="2" s="1"/>
  <c r="H64" i="3"/>
  <c r="E19" i="2" s="1"/>
  <c r="E36" i="2" s="1"/>
  <c r="I64" i="3"/>
  <c r="G7" i="5" s="1"/>
  <c r="K7" i="5" s="1"/>
  <c r="C21" i="2"/>
  <c r="G8" i="5" s="1"/>
  <c r="K8" i="5" s="1"/>
  <c r="E21" i="1"/>
  <c r="H14" i="4"/>
  <c r="H15" i="4"/>
  <c r="H17" i="4"/>
  <c r="E22" i="1" s="1"/>
  <c r="L13" i="4"/>
  <c r="E26" i="1" s="1"/>
  <c r="G21" i="5"/>
  <c r="K21" i="5"/>
  <c r="C7" i="3"/>
  <c r="I7" i="3"/>
  <c r="H7" i="3"/>
  <c r="G7" i="3"/>
  <c r="E7" i="3"/>
  <c r="D7" i="3"/>
  <c r="I4" i="2"/>
  <c r="E4" i="2"/>
  <c r="C4" i="2"/>
  <c r="L4" i="4"/>
  <c r="H4" i="4"/>
  <c r="D4" i="4"/>
  <c r="K4" i="5"/>
  <c r="G4" i="5"/>
  <c r="C4" i="5"/>
  <c r="C21" i="5"/>
  <c r="E5" i="1"/>
  <c r="K9" i="5"/>
  <c r="C36" i="2"/>
  <c r="C35" i="2"/>
  <c r="C34" i="2"/>
  <c r="I38" i="2" l="1"/>
  <c r="E20" i="1" s="1"/>
  <c r="E9" i="1"/>
  <c r="E21" i="2"/>
  <c r="G6" i="5" s="1"/>
  <c r="K6" i="5" s="1"/>
  <c r="C38" i="2"/>
  <c r="E19" i="1" s="1"/>
  <c r="E38" i="2"/>
  <c r="E27" i="1" s="1"/>
  <c r="G11" i="5" l="1"/>
  <c r="G16" i="5" s="1"/>
  <c r="E10" i="1" s="1"/>
  <c r="E34" i="1"/>
  <c r="K11" i="5" l="1"/>
  <c r="K16" i="5" s="1"/>
  <c r="E11" i="1" s="1"/>
  <c r="E17" i="1" s="1"/>
  <c r="E36" i="1" s="1"/>
  <c r="E38" i="1" s="1"/>
</calcChain>
</file>

<file path=xl/sharedStrings.xml><?xml version="1.0" encoding="utf-8"?>
<sst xmlns="http://schemas.openxmlformats.org/spreadsheetml/2006/main" count="472" uniqueCount="413">
  <si>
    <t>TOTALT</t>
  </si>
  <si>
    <t>Lotterier</t>
  </si>
  <si>
    <t>Erh. Statliga bidag</t>
  </si>
  <si>
    <t>SUMMA INTÄKTER</t>
  </si>
  <si>
    <t>Arenahyror</t>
  </si>
  <si>
    <t>Wallenstamhallen</t>
  </si>
  <si>
    <t>Mölnlycke IH</t>
  </si>
  <si>
    <t>Redfox</t>
  </si>
  <si>
    <t>Blackfox</t>
  </si>
  <si>
    <t>Kostnad</t>
  </si>
  <si>
    <t>Kostnad per timma</t>
  </si>
  <si>
    <t>HALLKOSTNADER MATCHER</t>
  </si>
  <si>
    <t>HALLKOSTNADER TRÄNING</t>
  </si>
  <si>
    <t>Domarkostnader</t>
  </si>
  <si>
    <t>DOMARKOSTNADER</t>
  </si>
  <si>
    <t>Antal hemmamatcher</t>
  </si>
  <si>
    <t>Antal träningar</t>
  </si>
  <si>
    <t>Serie &amp; CUPspel</t>
  </si>
  <si>
    <t>Antal Bortamatcher</t>
  </si>
  <si>
    <t>Bidrag per spelare</t>
  </si>
  <si>
    <t>Serie &amp; Cupspel</t>
  </si>
  <si>
    <t>SERIE &amp; CUPSPEL</t>
  </si>
  <si>
    <t>Resor</t>
  </si>
  <si>
    <t>RESOR</t>
  </si>
  <si>
    <t>Kostnad per resa</t>
  </si>
  <si>
    <t>Totalkostnad resor</t>
  </si>
  <si>
    <t>Övriga matchkostnader</t>
  </si>
  <si>
    <t>Övergångsersättning</t>
  </si>
  <si>
    <t>Materialinköp</t>
  </si>
  <si>
    <t>Löner till spelare</t>
  </si>
  <si>
    <t>Spelarlicenser</t>
  </si>
  <si>
    <t>Löner till tränare</t>
  </si>
  <si>
    <t>Bilersättningar</t>
  </si>
  <si>
    <t>Utbildning internt</t>
  </si>
  <si>
    <t>Resultat</t>
  </si>
  <si>
    <t>Medlemsavgift</t>
  </si>
  <si>
    <t>Antal samlingar</t>
  </si>
  <si>
    <t>Statligt bidrag</t>
  </si>
  <si>
    <t>STATLIGT BIDRAG</t>
  </si>
  <si>
    <t>MEDLEMSAVGIFTER</t>
  </si>
  <si>
    <t>Antal hallträningar</t>
  </si>
  <si>
    <t>Antal samling utan hall (fys)</t>
  </si>
  <si>
    <t>Antal seriematcher</t>
  </si>
  <si>
    <t>Antal Cupsamlingar</t>
  </si>
  <si>
    <t>KOMMUNALT BIDRAG</t>
  </si>
  <si>
    <t>MATERIAL SPEC</t>
  </si>
  <si>
    <t>Träningsmaterial</t>
  </si>
  <si>
    <t>Sjukvårdsmaterial</t>
  </si>
  <si>
    <t>Lokalhyra (träning)</t>
  </si>
  <si>
    <t>V27</t>
  </si>
  <si>
    <t>V28</t>
  </si>
  <si>
    <t>V29</t>
  </si>
  <si>
    <t>V30</t>
  </si>
  <si>
    <t>V31</t>
  </si>
  <si>
    <t>V32</t>
  </si>
  <si>
    <t>V33</t>
  </si>
  <si>
    <t>V34</t>
  </si>
  <si>
    <t>V35</t>
  </si>
  <si>
    <t>V36</t>
  </si>
  <si>
    <t>V37</t>
  </si>
  <si>
    <t>V38</t>
  </si>
  <si>
    <t>V39</t>
  </si>
  <si>
    <t>V40</t>
  </si>
  <si>
    <t>V41</t>
  </si>
  <si>
    <t>V42</t>
  </si>
  <si>
    <t>V43</t>
  </si>
  <si>
    <t>V44</t>
  </si>
  <si>
    <t>V45</t>
  </si>
  <si>
    <t>V46</t>
  </si>
  <si>
    <t>V47</t>
  </si>
  <si>
    <t>V48</t>
  </si>
  <si>
    <t>V49</t>
  </si>
  <si>
    <t>V50</t>
  </si>
  <si>
    <t>V51</t>
  </si>
  <si>
    <t>V52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</si>
  <si>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</si>
  <si>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</si>
  <si>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</si>
  <si>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</si>
  <si>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</si>
  <si>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</si>
  <si>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</si>
  <si>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</si>
  <si>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</si>
  <si>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</si>
  <si>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</si>
  <si>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</si>
  <si>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</si>
  <si>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</si>
  <si>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</si>
  <si>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</si>
  <si>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</si>
  <si>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</si>
  <si>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</si>
  <si>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</si>
  <si>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</si>
  <si>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</si>
  <si>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</si>
  <si>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</si>
  <si>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</si>
  <si>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</si>
  <si>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UTAN HALL</t>
  </si>
  <si>
    <t>Antal Cuper</t>
  </si>
  <si>
    <t>LOTTERIER</t>
  </si>
  <si>
    <t>MIH</t>
  </si>
  <si>
    <t>REDFOX</t>
  </si>
  <si>
    <t>BLACKFOX</t>
  </si>
  <si>
    <t>Antal Timmar (snitt)</t>
  </si>
  <si>
    <t>Lotteri intäkter</t>
  </si>
  <si>
    <t>Ersättning</t>
  </si>
  <si>
    <t>Antal träningsmatcher</t>
  </si>
  <si>
    <t>Kostnad träningsmatch</t>
  </si>
  <si>
    <t>Milersättning per mil kr</t>
  </si>
  <si>
    <t>Antal Domare resa</t>
  </si>
  <si>
    <t>Snitt per match</t>
  </si>
  <si>
    <t>Snitt per cup</t>
  </si>
  <si>
    <t>Resekostnad per match</t>
  </si>
  <si>
    <t>Resekostnader per cup</t>
  </si>
  <si>
    <t>Antal spelare</t>
  </si>
  <si>
    <t>MTRL kostnad spelare</t>
  </si>
  <si>
    <t>Antal ledare</t>
  </si>
  <si>
    <t>MTRL kostnad ledare</t>
  </si>
  <si>
    <t>Domarers. per domare träningsmatcher</t>
  </si>
  <si>
    <t>Antal domare per träningsmatch</t>
  </si>
  <si>
    <t>OBS sammanlagt för domarna</t>
  </si>
  <si>
    <t>Matchintäkter</t>
  </si>
  <si>
    <t>Publikintäkter serie</t>
  </si>
  <si>
    <t>Publikintäkt cup/motsvarande</t>
  </si>
  <si>
    <t>Kioskförsäljning</t>
  </si>
  <si>
    <t>Marknadsaktiviteter</t>
  </si>
  <si>
    <t>Sponsorintäkter</t>
  </si>
  <si>
    <t>Souvenirförsäljning</t>
  </si>
  <si>
    <t>Egna arrangemang</t>
  </si>
  <si>
    <t>Innebandy- och idrottsskolor</t>
  </si>
  <si>
    <t>Egna tävlingar och cuper</t>
  </si>
  <si>
    <t>Sändningsrättigheter och övriga ersättningar</t>
  </si>
  <si>
    <t>Sändningsrättigheter TV, radio och webb</t>
  </si>
  <si>
    <t>Ersättningar Svenska Spel motsv./via SIBF eller SEI</t>
  </si>
  <si>
    <t>Ersättning från IFF/SIBF/SDF/andra förbund/motsv.</t>
  </si>
  <si>
    <t>Medlemmar</t>
  </si>
  <si>
    <t>Medlemsavgifter</t>
  </si>
  <si>
    <t>Aktivitetsavgifter</t>
  </si>
  <si>
    <t>Spelarförsäljning</t>
  </si>
  <si>
    <t>Övergångsersättningar</t>
  </si>
  <si>
    <t>Intäktskorrigeringar</t>
  </si>
  <si>
    <t>Öresutjämning</t>
  </si>
  <si>
    <t>Övriga rörelseintäkter</t>
  </si>
  <si>
    <t>Hyresintäkter lokaler och lägenheter</t>
  </si>
  <si>
    <t>Hyresintäkter idrottsanläggning</t>
  </si>
  <si>
    <t>Erhållna statliga bidrag</t>
  </si>
  <si>
    <t>Erhållna kommunala bidrag</t>
  </si>
  <si>
    <t>Matchkostnader</t>
  </si>
  <si>
    <t>Arenahyra</t>
  </si>
  <si>
    <t>Biljetter</t>
  </si>
  <si>
    <t>Serie- och cupspel</t>
  </si>
  <si>
    <t>Kost</t>
  </si>
  <si>
    <t>Logi</t>
  </si>
  <si>
    <t>Kostnader kioskförsäljning</t>
  </si>
  <si>
    <t>Produktionskostnader, arenareklam</t>
  </si>
  <si>
    <t>Produktionskostnader, dräktreklam</t>
  </si>
  <si>
    <t>VIP-kostnader vid match</t>
  </si>
  <si>
    <t>Produktionskostnader, program</t>
  </si>
  <si>
    <t>Representation</t>
  </si>
  <si>
    <t>Sponsorträff</t>
  </si>
  <si>
    <t>Annonsering</t>
  </si>
  <si>
    <t>Inköp av souvenirer</t>
  </si>
  <si>
    <t>Övriga reklamproduktion</t>
  </si>
  <si>
    <t>Arrangerade träningsläger</t>
  </si>
  <si>
    <t>Spelarköp</t>
  </si>
  <si>
    <t>Hyra av spelare</t>
  </si>
  <si>
    <t>Övriga kostnader</t>
  </si>
  <si>
    <t>Skadebehandling spelare</t>
  </si>
  <si>
    <t>Träningsläger</t>
  </si>
  <si>
    <t>Lokalkostnader</t>
  </si>
  <si>
    <t>Lokalhyra</t>
  </si>
  <si>
    <t>El</t>
  </si>
  <si>
    <t>Städning och renhållning av lokaler</t>
  </si>
  <si>
    <t>Övriga lokalkostnader</t>
  </si>
  <si>
    <t>Leasing av anläggningstillgångar</t>
  </si>
  <si>
    <t>Leasing av maskiner</t>
  </si>
  <si>
    <t>Förbrukningsinventarier</t>
  </si>
  <si>
    <t>Kontorsinventarier</t>
  </si>
  <si>
    <t>Reparation och underhåll</t>
  </si>
  <si>
    <t>Reparation och underhåll av maskiner</t>
  </si>
  <si>
    <t>Resekostnader (ej match)</t>
  </si>
  <si>
    <t>Övriga resekostnader ej match</t>
  </si>
  <si>
    <t>Kontorsmaterial och trycksaker</t>
  </si>
  <si>
    <t>Kontorsmaterial</t>
  </si>
  <si>
    <t>Trycksaker</t>
  </si>
  <si>
    <t>Tele och poster</t>
  </si>
  <si>
    <t>Telefon</t>
  </si>
  <si>
    <t>Porto</t>
  </si>
  <si>
    <t>Riskkostnader</t>
  </si>
  <si>
    <t>Försäkring</t>
  </si>
  <si>
    <t>Förluster på kundfordringar</t>
  </si>
  <si>
    <t>Förvaltningskostnader</t>
  </si>
  <si>
    <t>Revisionsarvode</t>
  </si>
  <si>
    <t>Infoblad, klubbtidning</t>
  </si>
  <si>
    <t>Övriga externa tjänster</t>
  </si>
  <si>
    <t>Konsultarvode</t>
  </si>
  <si>
    <t>Bankkostnader</t>
  </si>
  <si>
    <t>Övriga externa kostnader</t>
  </si>
  <si>
    <t>Lämnade bidrag och gåvor</t>
  </si>
  <si>
    <t>Kostnader för arbetskraft</t>
  </si>
  <si>
    <t>Försäkringsavgift spelare</t>
  </si>
  <si>
    <t>Kansli- och styrelselöner</t>
  </si>
  <si>
    <t>Löner till kanslipersonal</t>
  </si>
  <si>
    <t>Förändring semesterlöneskuld</t>
  </si>
  <si>
    <t>Kostnadsersättningar</t>
  </si>
  <si>
    <t>Övriga kostnadsersättningar</t>
  </si>
  <si>
    <t>Sociala och andra avg enligt lag och avtal</t>
  </si>
  <si>
    <t>Lagstadgade arbetsgivaravgifter</t>
  </si>
  <si>
    <t>Löneskatt på pensionskostnader</t>
  </si>
  <si>
    <t>Arbetsmarknadsförsäkringar</t>
  </si>
  <si>
    <t>Övriga personalkostnader</t>
  </si>
  <si>
    <t>Utbildning externt</t>
  </si>
  <si>
    <t>Sjuk- och hälsovård</t>
  </si>
  <si>
    <t>Avskrivningar enligt plan</t>
  </si>
  <si>
    <t>Avskrivningar på maskiner och inventarier</t>
  </si>
  <si>
    <t>Ränteintäkter</t>
  </si>
  <si>
    <t>Valutakursdifferenser</t>
  </si>
  <si>
    <t>Räntekostnader</t>
  </si>
  <si>
    <t>Redovisat resultat</t>
  </si>
  <si>
    <t>SUMMA KOSTNADER</t>
  </si>
  <si>
    <t>Lag:</t>
  </si>
  <si>
    <r>
      <t xml:space="preserve">Resultatenhet: </t>
    </r>
    <r>
      <rPr>
        <b/>
        <sz val="12"/>
        <color rgb="FFFF0000"/>
        <rFont val="Calibri"/>
        <family val="2"/>
        <scheme val="minor"/>
      </rPr>
      <t>RE&lt;xxx&gt;</t>
    </r>
  </si>
  <si>
    <t>Diverse kostnader - Specifikation</t>
  </si>
  <si>
    <t>TRÄNINGAR PER VECKA</t>
  </si>
  <si>
    <t>WALLENSTAM</t>
  </si>
  <si>
    <t>Om ni har en intäkt/utgift som inte passar in i de konton som redan finns med  i "BUDGET"-fliken</t>
  </si>
  <si>
    <r>
      <t xml:space="preserve">så kan ni använda nedanstående konton. </t>
    </r>
    <r>
      <rPr>
        <b/>
        <sz val="12"/>
        <color rgb="FFFF0000"/>
        <rFont val="Calibri"/>
        <family val="2"/>
        <scheme val="minor"/>
      </rPr>
      <t>OBS!! Skapa inga nya konton - ni får använda det som är närmast...</t>
    </r>
  </si>
  <si>
    <t>Sponsorsintäkter</t>
  </si>
  <si>
    <t>Erh. Kommunala bidag</t>
  </si>
  <si>
    <t>SPONSORER</t>
  </si>
  <si>
    <t>Sponsor #1</t>
  </si>
  <si>
    <t>Sponsor #2</t>
  </si>
  <si>
    <t>osv</t>
  </si>
  <si>
    <t>Sponsorer intäkter</t>
  </si>
  <si>
    <t>Sponsorer</t>
  </si>
  <si>
    <t>Intäkter - Specifikation</t>
  </si>
  <si>
    <t>st</t>
  </si>
  <si>
    <t>Träningar - Specifikation</t>
  </si>
  <si>
    <t>De första veckorna är ifyllda som exempel och börjar med utomhusfys (utan hall) en gång i veckan</t>
  </si>
  <si>
    <t>Från v.33 går man in och tränar i MIH 1 gång/vecka och i Redfox 2 ggr/vecka, samt 1 fyspass i Blackfox</t>
  </si>
  <si>
    <t>INSTRUKTIONER</t>
  </si>
  <si>
    <t>De fält som har "gul" bakgrund är en summa som flyttas över till Budget-fliken</t>
  </si>
  <si>
    <t>De fält som har "ljusgrön" bakgrund är en del-summa</t>
  </si>
  <si>
    <t>Alla fält som har "vit" bakgrund är en formel som räknas ut automatiskt från värden som fyllts i på annat ställe</t>
  </si>
  <si>
    <t>De fält som har "svart" bakgrund är rubriker</t>
  </si>
  <si>
    <t>Måste bli 0 kr eller positivt</t>
  </si>
  <si>
    <t>Antal spelare:</t>
  </si>
  <si>
    <t>Generellt</t>
  </si>
  <si>
    <t>Så här gör ni</t>
  </si>
  <si>
    <t>Fyll även i antalet spelare bredvid lagnamnet, så används antalet på flera ställen i budgeten</t>
  </si>
  <si>
    <t>Jobba er sedan igenom alla flikarna och fyll i era aktuella siffror</t>
  </si>
  <si>
    <t>Kontrollera på denna sida att det totala Resultatet längst ner är positivt, ni får aldrig lämna in en budget som är negativ - utan att först ha fått OK av Ungdomsansvarig</t>
  </si>
  <si>
    <t>(*2)</t>
  </si>
  <si>
    <t>Bidrag per tillfälle</t>
  </si>
  <si>
    <t>ARBETEN I LAGET</t>
  </si>
  <si>
    <t>Arbeten i laget</t>
  </si>
  <si>
    <t>man inte räknar med resor/logi/kost på lagets konto</t>
  </si>
  <si>
    <t>utan tar in de pengarna direkt från spelarna när man</t>
  </si>
  <si>
    <t>bestämt vilken lösning man kör på. Det påverkar på</t>
  </si>
  <si>
    <t>så sätt inte resultatet på laget.</t>
  </si>
  <si>
    <t>Om man däremot vill ta upp en kostnad på laget som</t>
  </si>
  <si>
    <t>tar hela kostnaden (eller del av) så sätter man upp</t>
  </si>
  <si>
    <t>dessa kostnader ovan.</t>
  </si>
  <si>
    <t>Ofta löser man budgeten för Cup-resor genom att</t>
  </si>
  <si>
    <t>plats för fler intäktskonton</t>
  </si>
  <si>
    <t>plats för fler utgiftskonton</t>
  </si>
  <si>
    <t>Domarers. per domare &lt;serie_1&gt;</t>
  </si>
  <si>
    <t>Domarers. per domare &lt;serie_2&gt;</t>
  </si>
  <si>
    <t>Domarers. per domare &lt;serie_3&gt;</t>
  </si>
  <si>
    <t>Normalt 75% av normal taxa</t>
  </si>
  <si>
    <t>Antal hemmamatcher &lt;serie_1&gt;</t>
  </si>
  <si>
    <t>Antal hemmamatcher &lt;serie_2&gt;</t>
  </si>
  <si>
    <t>Antal hemmamatcher &lt;serie_3&gt;</t>
  </si>
  <si>
    <t>Antal domare per match &lt;serie_1&gt;</t>
  </si>
  <si>
    <t>Antal domare per match &lt;serie_2&gt;</t>
  </si>
  <si>
    <t>Antal domare per match &lt;serie_3&gt;</t>
  </si>
  <si>
    <t>Kostnad seriematch &lt;serie_1&gt;</t>
  </si>
  <si>
    <t>Kostnad seriematch &lt;serie_2&gt;</t>
  </si>
  <si>
    <t>Kostnad seriematch &lt;serie_3&gt;</t>
  </si>
  <si>
    <t>TOTALT DOMARKOSTNADER</t>
  </si>
  <si>
    <t>Hall- och Domar-kostnader - Specifikation</t>
  </si>
  <si>
    <r>
      <t xml:space="preserve">Här fyller ni i </t>
    </r>
    <r>
      <rPr>
        <u/>
        <sz val="11"/>
        <color theme="1"/>
        <rFont val="Calibri"/>
        <family val="2"/>
        <scheme val="minor"/>
      </rPr>
      <t>antal träningar</t>
    </r>
    <r>
      <rPr>
        <sz val="11"/>
        <color theme="1"/>
        <rFont val="Calibri"/>
        <family val="2"/>
        <scheme val="minor"/>
      </rPr>
      <t xml:space="preserve"> per hall per vecka (ej antal timmar)</t>
    </r>
  </si>
  <si>
    <t>Antal mil per match (snitt)</t>
  </si>
  <si>
    <t>Justera detta så att rätt serie står i resp rubrik.</t>
  </si>
  <si>
    <t>Ni anmäler er troligen i fler än 1 serie, därmed står det "serie_1", "serie_2" osv ovan.</t>
  </si>
  <si>
    <t>Om spelare kommer från annan förening</t>
  </si>
  <si>
    <t>Tex SIU Grundutbildning eller "färg-utbildning"</t>
  </si>
  <si>
    <t>KOSTNAD Serie &amp; CUPspel</t>
  </si>
  <si>
    <t>EGNA TÄVLINGAR OCH CUPER</t>
  </si>
  <si>
    <t>Egna tävling/cuper intäkter</t>
  </si>
  <si>
    <t>Bästkustcupen</t>
  </si>
  <si>
    <t>Annat arrangemang</t>
  </si>
  <si>
    <t>Anmälningsavg. Serier</t>
  </si>
  <si>
    <t>Notera gärna vilka cuper som ni tänker spela nedan,</t>
  </si>
  <si>
    <t xml:space="preserve">samt de kostnader som resp cup innebär, så har ni </t>
  </si>
  <si>
    <t>det samlat här.</t>
  </si>
  <si>
    <t>Tex Matchändringar, ev Urdragningsavgift och Dispenser</t>
  </si>
  <si>
    <t>(*1)</t>
  </si>
  <si>
    <t>Deltagare antal snitt</t>
  </si>
  <si>
    <r>
      <t xml:space="preserve">Nådde ni </t>
    </r>
    <r>
      <rPr>
        <i/>
        <u/>
        <sz val="11"/>
        <color theme="1"/>
        <rFont val="Calibri"/>
        <family val="2"/>
        <scheme val="minor"/>
      </rPr>
      <t>negativt resultat</t>
    </r>
    <r>
      <rPr>
        <i/>
        <sz val="11"/>
        <color theme="1"/>
        <rFont val="Calibri"/>
        <family val="2"/>
        <scheme val="minor"/>
      </rPr>
      <t xml:space="preserve"> föregående år måste ni gå </t>
    </r>
    <r>
      <rPr>
        <i/>
        <u/>
        <sz val="11"/>
        <color theme="1"/>
        <rFont val="Calibri"/>
        <family val="2"/>
        <scheme val="minor"/>
      </rPr>
      <t>minst lika mycket plus detta år</t>
    </r>
    <r>
      <rPr>
        <i/>
        <sz val="11"/>
        <color theme="1"/>
        <rFont val="Calibri"/>
        <family val="2"/>
        <scheme val="minor"/>
      </rPr>
      <t>!!</t>
    </r>
  </si>
  <si>
    <r>
      <t xml:space="preserve">Alla fält som har </t>
    </r>
    <r>
      <rPr>
        <b/>
        <sz val="11"/>
        <color theme="1"/>
        <rFont val="Calibri"/>
        <family val="2"/>
        <scheme val="minor"/>
      </rPr>
      <t>"ljusblå"</t>
    </r>
    <r>
      <rPr>
        <sz val="11"/>
        <color theme="1"/>
        <rFont val="Calibri"/>
        <family val="2"/>
        <scheme val="minor"/>
      </rPr>
      <t xml:space="preserve"> bakgrund skall fyllas i (och är de enda som skall röras)</t>
    </r>
  </si>
  <si>
    <t>300 kr/sammandrag</t>
  </si>
  <si>
    <t>400 kr (3x20 min)</t>
  </si>
  <si>
    <t>Startavgift/lag</t>
  </si>
  <si>
    <t>Domartariff/match</t>
  </si>
  <si>
    <t>(26 kr är ett "snitt" mellan 1-2 domare)</t>
  </si>
  <si>
    <t>OBS! Se domartariff i fliken DIVERSE KOSTNADER</t>
  </si>
  <si>
    <t>Ev egna lotterier</t>
  </si>
  <si>
    <t>Djupedal</t>
  </si>
  <si>
    <t>till lag-kassan, kontakta kansliet.</t>
  </si>
  <si>
    <t xml:space="preserve">                konto 3230 i fliken "BUDGET"</t>
  </si>
  <si>
    <t>DJUPEDAL</t>
  </si>
  <si>
    <t xml:space="preserve">(*1, *2) LOTTERIER samt ARBETEN I LAGET slås ihop till </t>
  </si>
  <si>
    <t>(*1) Lotter:</t>
  </si>
  <si>
    <t>V53</t>
  </si>
  <si>
    <r>
      <t xml:space="preserve">När ni är nöjda - skicka in till Ungdomsansvarig via email till </t>
    </r>
    <r>
      <rPr>
        <u/>
        <sz val="11"/>
        <color theme="4" tint="-0.249977111117893"/>
        <rFont val="Calibri"/>
        <family val="2"/>
        <scheme val="minor"/>
      </rPr>
      <t>inge.nilsson@pixbo.se</t>
    </r>
  </si>
  <si>
    <t>Tänk på att konton som börjar på 3xxx är för INTÄKTER och 4xxx är för UTGIFTER…. (resterande använder ni knappast)</t>
  </si>
  <si>
    <t>U16-SM el motsv.</t>
  </si>
  <si>
    <t>Utöver Domartariffen tillkommer även Resersättning (22 kr/mil/domare vid två domare, 32 kr/mil ensamdomare), anges i nästa flik!</t>
  </si>
  <si>
    <r>
      <t xml:space="preserve">Lotterier </t>
    </r>
    <r>
      <rPr>
        <u/>
        <sz val="11"/>
        <color theme="1"/>
        <rFont val="Calibri"/>
        <family val="2"/>
        <scheme val="minor"/>
      </rPr>
      <t>(förtjänst inom parantes)</t>
    </r>
  </si>
  <si>
    <t>I år är lottförsäljning frivilligt. Alla spelare måste dock</t>
  </si>
  <si>
    <t>se Diverse Kostnader-fliken</t>
  </si>
  <si>
    <t>Lagen kan även sälja ytterligare lotter för att samla in pengar</t>
  </si>
  <si>
    <r>
      <t>Arbeten i laget</t>
    </r>
    <r>
      <rPr>
        <u/>
        <sz val="11"/>
        <color theme="1"/>
        <rFont val="Calibri"/>
        <family val="2"/>
        <scheme val="minor"/>
      </rPr>
      <t xml:space="preserve"> (förtjänst inom parantes)</t>
    </r>
  </si>
  <si>
    <t>Ev andra försäljningar</t>
  </si>
  <si>
    <t>FÖRSÄLJN/FRIKÖP</t>
  </si>
  <si>
    <t>Försäljning/friköp överföring</t>
  </si>
  <si>
    <t>KOSTNAD Försäljn/Friköp</t>
  </si>
  <si>
    <t>Material</t>
  </si>
  <si>
    <t>KOSTNAD Material</t>
  </si>
  <si>
    <t>KOSTNAD Resor</t>
  </si>
  <si>
    <t>Lotterier (oblig. försäljn/friköp)</t>
  </si>
  <si>
    <t>&lt;Ange lag (tex "F02")&gt;</t>
  </si>
  <si>
    <t>Bästkustcupen (om laget arbetar, betalas ut i april, budgetera 3000 kr), eller egna cuper</t>
  </si>
  <si>
    <t>Anmälningsavg. Cuper</t>
  </si>
  <si>
    <t>Anmälningsavg. Övrigt</t>
  </si>
  <si>
    <t>Medlemsavgiften, Verksamhetsavgiften och Licensavgiften</t>
  </si>
  <si>
    <t>kommer att "passera" lagets konto, men ni skall inte</t>
  </si>
  <si>
    <t>blir 0 kr…</t>
  </si>
  <si>
    <t>räkna med dessa pengar för summan av intäkt och utgift</t>
  </si>
  <si>
    <t>Arrangör av tex U16-SM, gäller att intäkten är anmälningskostnaderna</t>
  </si>
  <si>
    <t>minus domarkostnader.</t>
  </si>
  <si>
    <t>Vid lån av Cafeteria för "egna cuper" tillfaller inga intäkter laget.</t>
  </si>
  <si>
    <r>
      <t xml:space="preserve">Säljer man </t>
    </r>
    <r>
      <rPr>
        <i/>
        <u/>
        <sz val="11"/>
        <color theme="1"/>
        <rFont val="Calibri"/>
        <family val="2"/>
        <scheme val="minor"/>
      </rPr>
      <t>eget sortiment</t>
    </r>
    <r>
      <rPr>
        <i/>
        <sz val="11"/>
        <color theme="1"/>
        <rFont val="Calibri"/>
        <family val="2"/>
        <scheme val="minor"/>
      </rPr>
      <t xml:space="preserve"> i cafeterian måste man hyra densamma,</t>
    </r>
  </si>
  <si>
    <t>då betalas hyra, men intäkterna tillfaller laget</t>
  </si>
  <si>
    <t>Börja på fliken "BUDGET 2017-2018" som ni hittar i nederkanten av Excel-fönstret</t>
  </si>
  <si>
    <t>När alla flikar är ifyllda och klara så har ni en färdig budget, som är sammanställd i fliken "BUDGET 2017-2018"</t>
  </si>
  <si>
    <t>Skall vara Ungdomsansvarig tillhanda senast 2017-11-30</t>
  </si>
  <si>
    <t>Pixbo Wallenstam - Budget Ungdomslag 2017-2018</t>
  </si>
  <si>
    <t>Föreningen drar 500 kr/spelare på detta konto</t>
  </si>
  <si>
    <t>Bingolotto Julkalender (50 kr/st)</t>
  </si>
  <si>
    <t>Enjoyguiden (75 kr/st)</t>
  </si>
  <si>
    <t>Re:Claim (80 kr/st)</t>
  </si>
  <si>
    <t>Newbody (37 kr/st)</t>
  </si>
  <si>
    <t>Gutz (60 kr/st)</t>
  </si>
  <si>
    <t>Bingol. Uppesitt enkel (15-23 kr/st)</t>
  </si>
  <si>
    <t>Bingol. Uppesitt dubbel (30-46 kr/st)</t>
  </si>
  <si>
    <t>på något sätt dra in 500 kr till klubben, antingen genom att:</t>
  </si>
  <si>
    <r>
      <t xml:space="preserve">* sälja lotter med en </t>
    </r>
    <r>
      <rPr>
        <u/>
        <sz val="11"/>
        <color theme="1"/>
        <rFont val="Calibri"/>
        <family val="2"/>
        <scheme val="minor"/>
      </rPr>
      <t>förtjänst</t>
    </r>
    <r>
      <rPr>
        <sz val="11"/>
        <color theme="1"/>
        <rFont val="Calibri"/>
        <family val="2"/>
        <scheme val="minor"/>
      </rPr>
      <t xml:space="preserve"> på 500 kr</t>
    </r>
  </si>
  <si>
    <r>
      <t xml:space="preserve">* annan försäljning inom laget med </t>
    </r>
    <r>
      <rPr>
        <u/>
        <sz val="11"/>
        <color theme="1"/>
        <rFont val="Calibri"/>
        <family val="2"/>
        <scheme val="minor"/>
      </rPr>
      <t>förtjänst</t>
    </r>
    <r>
      <rPr>
        <sz val="11"/>
        <color theme="1"/>
        <rFont val="Calibri"/>
        <family val="2"/>
        <scheme val="minor"/>
      </rPr>
      <t xml:space="preserve"> på 500 kr</t>
    </r>
  </si>
  <si>
    <r>
      <t xml:space="preserve">* eller via ett </t>
    </r>
    <r>
      <rPr>
        <u/>
        <sz val="11"/>
        <color theme="1"/>
        <rFont val="Calibri"/>
        <family val="2"/>
        <scheme val="minor"/>
      </rPr>
      <t>friköp</t>
    </r>
    <r>
      <rPr>
        <sz val="11"/>
        <color theme="1"/>
        <rFont val="Calibri"/>
        <family val="2"/>
        <scheme val="minor"/>
      </rPr>
      <t xml:space="preserve"> på 500 kr</t>
    </r>
  </si>
  <si>
    <t>Alla intäkter skall räknas in ovan (även friköp och 500 kr)</t>
  </si>
  <si>
    <t>för klubben drar sedan 500 kr/spelare från ert konto,</t>
  </si>
  <si>
    <t>2017-2018</t>
  </si>
  <si>
    <t xml:space="preserve">Fullständig lista över avgifter finns på www.gibf.se i dokumentet "Lokala Föreskrifter 2017-18" </t>
  </si>
  <si>
    <t>http://www.innebandy.se/Global/SDF/Goteborg/Lokala%20f%c3%b6ruts%c3%a4ttningar%202017-2018%20orginal.pdf</t>
  </si>
  <si>
    <t>Röd nivå 97-05</t>
  </si>
  <si>
    <t>250 kr (3x15 min)</t>
  </si>
  <si>
    <t>Blå nivå 06-08</t>
  </si>
  <si>
    <t>Grön nivå 09-10</t>
  </si>
  <si>
    <t>Vårserien 06-09</t>
  </si>
  <si>
    <t>Överföring 500 kr/spelare</t>
  </si>
  <si>
    <t>Ev inbetalning friköp 500 kr</t>
  </si>
  <si>
    <t>Önneröd</t>
  </si>
  <si>
    <t>ÖNNERÖD</t>
  </si>
  <si>
    <t>RE</t>
  </si>
  <si>
    <t>Namn</t>
  </si>
  <si>
    <t>Flickor -06</t>
  </si>
  <si>
    <t>Flickor -07</t>
  </si>
  <si>
    <t>Flickor -09</t>
  </si>
  <si>
    <t>Flickor -10</t>
  </si>
  <si>
    <t>Flickor -11</t>
  </si>
  <si>
    <t>Pojkar -06</t>
  </si>
  <si>
    <t>Pojkar -07</t>
  </si>
  <si>
    <t>Pojkar -08</t>
  </si>
  <si>
    <t>Flickor -08</t>
  </si>
  <si>
    <t>Pojkar -09</t>
  </si>
  <si>
    <t>Pojkar -10</t>
  </si>
  <si>
    <t>Pojkar -11</t>
  </si>
  <si>
    <t>PIXBO WALLENSTAM IBK</t>
  </si>
  <si>
    <t>PIXBO WALLENSTAM IBF</t>
  </si>
  <si>
    <t>Flickor 02</t>
  </si>
  <si>
    <t>Flickor 03</t>
  </si>
  <si>
    <t>Flickor 04</t>
  </si>
  <si>
    <t>Flickor 05</t>
  </si>
  <si>
    <t>Pojkar 02</t>
  </si>
  <si>
    <t>Pojkar 03</t>
  </si>
  <si>
    <t>Pojkar 04</t>
  </si>
  <si>
    <t>Pojkar 05</t>
  </si>
  <si>
    <t>KONTOPLAN - gäller både IBK och IBF</t>
  </si>
  <si>
    <t>RESULTATENHETER UNGDOMSLAG</t>
  </si>
  <si>
    <t>På denna sidan fyller ni i aktuellt lagnamn, vilken Resultatenhet som ni har (finns att hitta i fliken "KONTOPLAN och RESULTATENHETER")</t>
  </si>
  <si>
    <t>Enbart de ljusblå fälten går att ändra, övriga fält är låsta !!</t>
  </si>
  <si>
    <t>Domarers. per domare &lt;serie_4&gt;</t>
  </si>
  <si>
    <t>Antal hemmamatcher &lt;serie_4&gt;</t>
  </si>
  <si>
    <t>Kostnad seriematch &lt;serie_4&gt;</t>
  </si>
  <si>
    <t>Antal domare per match &lt;serie_4&gt;</t>
  </si>
  <si>
    <t>Bästkustcupen (om laget arbetar, betalas ut i april, budgetera 4000 kr per uppgift)</t>
  </si>
  <si>
    <t>Budgetåret är från 2017-05-01 -- 2018-04-30  - alltså har stor del av budgetåret redan passerat...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</si>
</sst>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#,##0.0"/>
    <numFmt numFmtId="165" formatCode="_-* #,##0\ &quot;kr&quot;_-;\-* #,##0\ &quot;kr&quot;_-;_-* &quot;-&quot;??\ &quot;kr&quot;_-;_-@_-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6" fillId="8" borderId="0" applyNumberFormat="0" applyBorder="0" applyAlignment="0" applyProtection="0"/>
    <xf numFmtId="0" fontId="37" fillId="9" borderId="0" applyNumberFormat="0" applyBorder="0" applyAlignment="0" applyProtection="0"/>
    <xf numFmtId="0" fontId="38" fillId="10" borderId="12" applyNumberFormat="0" applyAlignment="0" applyProtection="0"/>
    <xf numFmtId="0" fontId="39" fillId="11" borderId="13" applyNumberFormat="0" applyAlignment="0" applyProtection="0"/>
    <xf numFmtId="0" fontId="40" fillId="11" borderId="12" applyNumberFormat="0" applyAlignment="0" applyProtection="0"/>
    <xf numFmtId="0" fontId="41" fillId="0" borderId="14" applyNumberFormat="0" applyFill="0" applyAlignment="0" applyProtection="0"/>
    <xf numFmtId="0" fontId="2" fillId="12" borderId="15" applyNumberFormat="0" applyAlignment="0" applyProtection="0"/>
    <xf numFmtId="0" fontId="29" fillId="0" borderId="0" applyNumberFormat="0" applyFill="0" applyBorder="0" applyAlignment="0" applyProtection="0"/>
    <xf numFmtId="0" fontId="14" fillId="13" borderId="16" applyNumberFormat="0" applyFont="0" applyAlignment="0" applyProtection="0"/>
    <xf numFmtId="0" fontId="42" fillId="0" borderId="0" applyNumberFormat="0" applyFill="0" applyBorder="0" applyAlignment="0" applyProtection="0"/>
    <xf numFmtId="0" fontId="3" fillId="0" borderId="17" applyNumberFormat="0" applyFill="0" applyAlignment="0" applyProtection="0"/>
    <xf numFmtId="0" fontId="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4" fillId="37" borderId="0" applyNumberFormat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3" fontId="0" fillId="0" borderId="0" xfId="0" applyNumberFormat="1"/>
    <xf numFmtId="0" fontId="4" fillId="0" borderId="0" xfId="0" applyFont="1"/>
    <xf numFmtId="0" fontId="5" fillId="0" borderId="0" xfId="0" applyFont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6" fillId="0" borderId="0" xfId="0" applyNumberFormat="1" applyFont="1"/>
    <xf numFmtId="0" fontId="2" fillId="2" borderId="0" xfId="0" applyFont="1" applyFill="1" applyAlignment="1">
      <alignment horizontal="center"/>
    </xf>
    <xf numFmtId="0" fontId="0" fillId="0" borderId="0" xfId="0" applyBorder="1"/>
    <xf numFmtId="0" fontId="7" fillId="0" borderId="0" xfId="0" applyFont="1"/>
    <xf numFmtId="3" fontId="3" fillId="3" borderId="1" xfId="0" applyNumberFormat="1" applyFont="1" applyFill="1" applyBorder="1"/>
    <xf numFmtId="3" fontId="0" fillId="0" borderId="2" xfId="0" applyNumberFormat="1" applyFill="1" applyBorder="1"/>
    <xf numFmtId="3" fontId="0" fillId="0" borderId="3" xfId="0" applyNumberFormat="1" applyFill="1" applyBorder="1"/>
    <xf numFmtId="3" fontId="0" fillId="4" borderId="3" xfId="0" applyNumberFormat="1" applyFill="1" applyBorder="1"/>
    <xf numFmtId="3" fontId="0" fillId="4" borderId="4" xfId="0" applyNumberFormat="1" applyFill="1" applyBorder="1"/>
    <xf numFmtId="3" fontId="0" fillId="0" borderId="4" xfId="0" applyNumberFormat="1" applyFill="1" applyBorder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3" fontId="3" fillId="0" borderId="0" xfId="0" applyNumberFormat="1" applyFont="1"/>
    <xf numFmtId="0" fontId="3" fillId="0" borderId="0" xfId="0" applyFont="1"/>
    <xf numFmtId="3" fontId="3" fillId="5" borderId="1" xfId="0" applyNumberFormat="1" applyFont="1" applyFill="1" applyBorder="1"/>
    <xf numFmtId="3" fontId="5" fillId="5" borderId="1" xfId="0" applyNumberFormat="1" applyFont="1" applyFill="1" applyBorder="1"/>
    <xf numFmtId="0" fontId="8" fillId="0" borderId="0" xfId="0" applyFont="1"/>
    <xf numFmtId="0" fontId="0" fillId="0" borderId="4" xfId="0" applyFill="1" applyBorder="1"/>
    <xf numFmtId="0" fontId="2" fillId="2" borderId="0" xfId="0" applyFont="1" applyFill="1" applyAlignment="1">
      <alignment horizontal="center"/>
    </xf>
    <xf numFmtId="0" fontId="1" fillId="0" borderId="0" xfId="33"/>
    <xf numFmtId="0" fontId="11" fillId="0" borderId="0" xfId="0" applyFont="1"/>
    <xf numFmtId="0" fontId="11" fillId="0" borderId="0" xfId="33" applyFont="1"/>
    <xf numFmtId="0" fontId="2" fillId="2" borderId="0" xfId="0" applyFont="1" applyFill="1" applyAlignment="1">
      <alignment horizontal="center"/>
    </xf>
    <xf numFmtId="0" fontId="1" fillId="0" borderId="0" xfId="0" applyFont="1"/>
    <xf numFmtId="0" fontId="15" fillId="0" borderId="0" xfId="0" applyFont="1"/>
    <xf numFmtId="0" fontId="16" fillId="0" borderId="0" xfId="0" applyFont="1"/>
    <xf numFmtId="0" fontId="1" fillId="0" borderId="0" xfId="33" applyFont="1"/>
    <xf numFmtId="0" fontId="19" fillId="0" borderId="0" xfId="33" applyFont="1" applyAlignment="1">
      <alignment horizontal="left"/>
    </xf>
    <xf numFmtId="0" fontId="11" fillId="0" borderId="0" xfId="33" applyFont="1" applyAlignment="1">
      <alignment horizontal="left"/>
    </xf>
    <xf numFmtId="0" fontId="1" fillId="0" borderId="0" xfId="33" applyAlignment="1">
      <alignment horizontal="left"/>
    </xf>
    <xf numFmtId="0" fontId="20" fillId="0" borderId="0" xfId="0" applyFont="1"/>
    <xf numFmtId="0" fontId="21" fillId="0" borderId="0" xfId="0" applyFont="1"/>
    <xf numFmtId="3" fontId="0" fillId="4" borderId="2" xfId="0" applyNumberFormat="1" applyFont="1" applyFill="1" applyBorder="1"/>
    <xf numFmtId="44" fontId="0" fillId="0" borderId="4" xfId="44" applyFont="1" applyFill="1" applyBorder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4" borderId="0" xfId="0" applyFill="1"/>
    <xf numFmtId="3" fontId="22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left"/>
    </xf>
    <xf numFmtId="44" fontId="0" fillId="0" borderId="3" xfId="44" applyFont="1" applyFill="1" applyBorder="1"/>
    <xf numFmtId="0" fontId="6" fillId="0" borderId="0" xfId="0" applyFont="1"/>
    <xf numFmtId="0" fontId="24" fillId="0" borderId="0" xfId="0" applyFont="1"/>
    <xf numFmtId="0" fontId="0" fillId="0" borderId="0" xfId="0" applyFont="1"/>
    <xf numFmtId="0" fontId="26" fillId="0" borderId="0" xfId="0" applyFont="1"/>
    <xf numFmtId="0" fontId="28" fillId="0" borderId="0" xfId="0" applyFont="1"/>
    <xf numFmtId="0" fontId="20" fillId="0" borderId="0" xfId="0" applyFont="1" applyAlignment="1">
      <alignment horizontal="right"/>
    </xf>
    <xf numFmtId="165" fontId="20" fillId="0" borderId="0" xfId="44" applyNumberFormat="1" applyFont="1" applyAlignment="1">
      <alignment horizontal="left"/>
    </xf>
    <xf numFmtId="0" fontId="29" fillId="0" borderId="0" xfId="0" applyFont="1"/>
    <xf numFmtId="0" fontId="6" fillId="0" borderId="0" xfId="0" applyFont="1" applyFill="1"/>
    <xf numFmtId="0" fontId="0" fillId="0" borderId="0" xfId="0" applyFill="1"/>
    <xf numFmtId="3" fontId="0" fillId="0" borderId="0" xfId="0" applyNumberFormat="1" applyFill="1" applyBorder="1"/>
    <xf numFmtId="0" fontId="0" fillId="3" borderId="0" xfId="0" applyFill="1"/>
    <xf numFmtId="0" fontId="0" fillId="6" borderId="0" xfId="0" applyFill="1"/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20" fillId="0" borderId="0" xfId="0" applyFont="1" applyFill="1"/>
    <xf numFmtId="0" fontId="28" fillId="0" borderId="8" xfId="0" applyFont="1" applyFill="1" applyBorder="1"/>
    <xf numFmtId="6" fontId="20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left"/>
    </xf>
    <xf numFmtId="165" fontId="20" fillId="0" borderId="0" xfId="44" applyNumberFormat="1" applyFont="1" applyFill="1" applyAlignment="1">
      <alignment horizontal="left"/>
    </xf>
    <xf numFmtId="3" fontId="3" fillId="0" borderId="0" xfId="0" applyNumberFormat="1" applyFont="1" applyFill="1" applyBorder="1"/>
    <xf numFmtId="0" fontId="2" fillId="2" borderId="0" xfId="0" applyFont="1" applyFill="1" applyAlignment="1">
      <alignment horizontal="center"/>
    </xf>
    <xf numFmtId="0" fontId="26" fillId="0" borderId="0" xfId="0" applyFont="1" applyFill="1"/>
    <xf numFmtId="0" fontId="0" fillId="0" borderId="0" xfId="0" applyFill="1" applyBorder="1"/>
    <xf numFmtId="0" fontId="21" fillId="0" borderId="0" xfId="0" applyFont="1" applyFill="1"/>
    <xf numFmtId="0" fontId="9" fillId="0" borderId="0" xfId="45" applyFill="1" applyAlignment="1">
      <alignment horizontal="left"/>
    </xf>
    <xf numFmtId="0" fontId="43" fillId="0" borderId="0" xfId="33" applyFont="1" applyAlignment="1">
      <alignment horizontal="left"/>
    </xf>
    <xf numFmtId="0" fontId="12" fillId="0" borderId="0" xfId="33" applyFont="1"/>
    <xf numFmtId="0" fontId="0" fillId="0" borderId="0" xfId="0"/>
    <xf numFmtId="0" fontId="12" fillId="0" borderId="1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2" fillId="0" borderId="1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4" borderId="0" xfId="0" applyFont="1" applyFill="1" applyProtection="1">
      <protection locked="0"/>
    </xf>
    <xf numFmtId="3" fontId="18" fillId="4" borderId="1" xfId="0" applyNumberFormat="1" applyFont="1" applyFill="1" applyBorder="1" applyProtection="1">
      <protection locked="0"/>
    </xf>
    <xf numFmtId="3" fontId="6" fillId="4" borderId="3" xfId="0" applyNumberFormat="1" applyFont="1" applyFill="1" applyBorder="1" applyProtection="1">
      <protection locked="0"/>
    </xf>
    <xf numFmtId="3" fontId="6" fillId="4" borderId="4" xfId="0" applyNumberFormat="1" applyFont="1" applyFill="1" applyBorder="1" applyProtection="1">
      <protection locked="0"/>
    </xf>
    <xf numFmtId="3" fontId="0" fillId="4" borderId="3" xfId="0" applyNumberFormat="1" applyFill="1" applyBorder="1" applyProtection="1">
      <protection locked="0"/>
    </xf>
    <xf numFmtId="3" fontId="0" fillId="4" borderId="4" xfId="0" applyNumberFormat="1" applyFill="1" applyBorder="1" applyProtection="1">
      <protection locked="0"/>
    </xf>
    <xf numFmtId="3" fontId="0" fillId="4" borderId="2" xfId="0" applyNumberFormat="1" applyFont="1" applyFill="1" applyBorder="1" applyProtection="1">
      <protection locked="0"/>
    </xf>
    <xf numFmtId="3" fontId="0" fillId="4" borderId="2" xfId="0" applyNumberFormat="1" applyFill="1" applyBorder="1" applyProtection="1">
      <protection locked="0"/>
    </xf>
    <xf numFmtId="165" fontId="0" fillId="0" borderId="1" xfId="44" applyNumberFormat="1" applyFont="1" applyFill="1" applyBorder="1"/>
    <xf numFmtId="164" fontId="0" fillId="0" borderId="0" xfId="0" applyNumberFormat="1" applyFill="1" applyBorder="1"/>
    <xf numFmtId="164" fontId="0" fillId="0" borderId="0" xfId="0" applyNumberFormat="1" applyFill="1"/>
    <xf numFmtId="0" fontId="0" fillId="4" borderId="4" xfId="0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3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5" fontId="0" fillId="4" borderId="2" xfId="44" applyNumberFormat="1" applyFont="1" applyFill="1" applyBorder="1" applyProtection="1">
      <protection locked="0"/>
    </xf>
    <xf numFmtId="165" fontId="0" fillId="4" borderId="3" xfId="44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11" fillId="4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3" fillId="0" borderId="0" xfId="33" applyFont="1" applyAlignment="1">
      <alignment horizontal="center" vertical="center"/>
    </xf>
    <xf numFmtId="0" fontId="22" fillId="0" borderId="0" xfId="0" applyFont="1"/>
  </cellXfs>
  <cellStyles count="87">
    <cellStyle name="20% - Accent1" xfId="64" builtinId="30" customBuiltin="1"/>
    <cellStyle name="20% - Accent2" xfId="68" builtinId="34" customBuiltin="1"/>
    <cellStyle name="20% - Accent3" xfId="72" builtinId="38" customBuiltin="1"/>
    <cellStyle name="20% - Accent4" xfId="76" builtinId="42" customBuiltin="1"/>
    <cellStyle name="20% - Accent5" xfId="80" builtinId="46" customBuiltin="1"/>
    <cellStyle name="20% - Accent6" xfId="84" builtinId="50" customBuiltin="1"/>
    <cellStyle name="40% - Accent1" xfId="65" builtinId="31" customBuiltin="1"/>
    <cellStyle name="40% - Accent2" xfId="69" builtinId="35" customBuiltin="1"/>
    <cellStyle name="40% - Accent3" xfId="73" builtinId="39" customBuiltin="1"/>
    <cellStyle name="40% - Accent4" xfId="77" builtinId="43" customBuiltin="1"/>
    <cellStyle name="40% - Accent5" xfId="81" builtinId="47" customBuiltin="1"/>
    <cellStyle name="40% - Accent6" xfId="85" builtinId="51" customBuiltin="1"/>
    <cellStyle name="60% - Accent1" xfId="66" builtinId="32" customBuiltin="1"/>
    <cellStyle name="60% - Accent2" xfId="70" builtinId="36" customBuiltin="1"/>
    <cellStyle name="60% - Accent3" xfId="74" builtinId="40" customBuiltin="1"/>
    <cellStyle name="60% - Accent4" xfId="78" builtinId="44" customBuiltin="1"/>
    <cellStyle name="60% - Accent5" xfId="82" builtinId="48" customBuiltin="1"/>
    <cellStyle name="60% - Accent6" xfId="86" builtinId="52" customBuiltin="1"/>
    <cellStyle name="Accent1" xfId="63" builtinId="29" customBuiltin="1"/>
    <cellStyle name="Accent2" xfId="67" builtinId="33" customBuiltin="1"/>
    <cellStyle name="Accent3" xfId="71" builtinId="37" customBuiltin="1"/>
    <cellStyle name="Accent4" xfId="75" builtinId="41" customBuiltin="1"/>
    <cellStyle name="Accent5" xfId="79" builtinId="45" customBuiltin="1"/>
    <cellStyle name="Accent6" xfId="83" builtinId="49" customBuiltin="1"/>
    <cellStyle name="Bad" xfId="52" builtinId="27" customBuiltin="1"/>
    <cellStyle name="Calculation" xfId="56" builtinId="22" customBuiltin="1"/>
    <cellStyle name="Check Cell" xfId="58" builtinId="23" customBuiltin="1"/>
    <cellStyle name="Currency" xfId="44" builtinId="4"/>
    <cellStyle name="Explanatory Text" xfId="61" builtinId="53" customBuiltin="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Good" xfId="51" builtinId="26" customBuiltin="1"/>
    <cellStyle name="Heading 1" xfId="47" builtinId="16" customBuiltin="1"/>
    <cellStyle name="Heading 2" xfId="48" builtinId="17" customBuiltin="1"/>
    <cellStyle name="Heading 3" xfId="49" builtinId="18" customBuiltin="1"/>
    <cellStyle name="Heading 4" xfId="50" builtinId="19" customBuilti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5" builtinId="8"/>
    <cellStyle name="Input" xfId="54" builtinId="20" customBuiltin="1"/>
    <cellStyle name="Linked Cell" xfId="57" builtinId="24" customBuiltin="1"/>
    <cellStyle name="Neutral" xfId="53" builtinId="28" customBuiltin="1"/>
    <cellStyle name="Normal" xfId="0" builtinId="0"/>
    <cellStyle name="Normal 2" xfId="33"/>
    <cellStyle name="Note" xfId="60" builtinId="10" customBuiltin="1"/>
    <cellStyle name="Output" xfId="55" builtinId="21" customBuiltin="1"/>
    <cellStyle name="Title" xfId="46" builtinId="15" customBuiltin="1"/>
    <cellStyle name="Total" xfId="62" builtinId="25" customBuiltin="1"/>
    <cellStyle name="Warning Text" xfId="5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33411</xdr:colOff>
      <xdr:row>10</xdr:row>
      <xdr:rowOff>145548</xdr:rowOff>
    </xdr:from>
    <xdr:ext cx="4124206" cy="1595052"/>
    <xdr:sp macro="" textlink="">
      <xdr:nvSpPr>
        <xdr:cNvPr id="2" name="Rectangle 1"/>
        <xdr:cNvSpPr/>
      </xdr:nvSpPr>
      <xdr:spPr>
        <a:xfrm>
          <a:off x="5119761" y="2098173"/>
          <a:ext cx="4124206" cy="15950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Några</a:t>
          </a:r>
          <a:r>
            <a:rPr lang="en-US" sz="2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exempel är ifyllda för </a:t>
          </a:r>
        </a:p>
        <a:p>
          <a:pPr algn="ctr"/>
          <a:r>
            <a:rPr lang="en-US" sz="2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att visa hur ni skall fylla i.</a:t>
          </a:r>
        </a:p>
        <a:p>
          <a:pPr algn="ctr"/>
          <a:r>
            <a:rPr lang="en-US" sz="2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Dessa dyker automatiskt upp i </a:t>
          </a:r>
        </a:p>
        <a:p>
          <a:pPr algn="ctr"/>
          <a:r>
            <a:rPr lang="en-US" sz="2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fliken Hall-Domare-kostnader.</a:t>
          </a:r>
          <a:endParaRPr lang="en-US" sz="2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nebandy.se/Global/SDF/Goteborg/Lokala%20f%c3%b6ruts%c3%a4ttningar%202017-2018%20orginal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K23" sqref="K23"/>
    </sheetView>
  </sheetViews>
  <sheetFormatPr defaultRowHeight="15" x14ac:dyDescent="0.25"/>
  <sheetData>
    <row r="1" spans="1:10" s="33" customFormat="1" ht="18.75" x14ac:dyDescent="0.3">
      <c r="A1" s="34" t="s">
        <v>244</v>
      </c>
    </row>
    <row r="2" spans="1:10" s="33" customFormat="1" ht="18.75" x14ac:dyDescent="0.3">
      <c r="A2" s="34"/>
    </row>
    <row r="3" spans="1:10" s="32" customFormat="1" ht="15.75" x14ac:dyDescent="0.25">
      <c r="A3" s="29" t="s">
        <v>251</v>
      </c>
    </row>
    <row r="4" spans="1:10" x14ac:dyDescent="0.25">
      <c r="A4" s="46" t="s">
        <v>304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80" customFormat="1" x14ac:dyDescent="0.25">
      <c r="A5" s="46" t="s">
        <v>406</v>
      </c>
      <c r="B5" s="46"/>
      <c r="C5" s="46"/>
      <c r="D5" s="46"/>
      <c r="E5" s="46"/>
      <c r="F5" s="46"/>
      <c r="G5" s="46"/>
      <c r="H5" s="46"/>
      <c r="I5" s="46"/>
      <c r="J5" s="46"/>
    </row>
    <row r="7" spans="1:10" x14ac:dyDescent="0.25">
      <c r="A7" t="s">
        <v>247</v>
      </c>
    </row>
    <row r="8" spans="1:10" x14ac:dyDescent="0.25">
      <c r="A8" s="63" t="s">
        <v>245</v>
      </c>
      <c r="B8" s="63"/>
      <c r="C8" s="63"/>
      <c r="D8" s="63"/>
      <c r="E8" s="63"/>
      <c r="F8" s="63"/>
      <c r="G8" s="63"/>
      <c r="H8" s="63"/>
      <c r="I8" s="63"/>
      <c r="J8" s="63"/>
    </row>
    <row r="9" spans="1:10" x14ac:dyDescent="0.25">
      <c r="A9" s="64" t="s">
        <v>246</v>
      </c>
      <c r="B9" s="64"/>
      <c r="C9" s="64"/>
      <c r="D9" s="64"/>
      <c r="E9" s="64"/>
      <c r="F9" s="64"/>
      <c r="G9" s="64"/>
      <c r="H9" s="64"/>
      <c r="I9" s="64"/>
      <c r="J9" s="64"/>
    </row>
    <row r="11" spans="1:10" x14ac:dyDescent="0.25">
      <c r="A11" s="65" t="s">
        <v>248</v>
      </c>
      <c r="B11" s="65"/>
      <c r="C11" s="65"/>
      <c r="D11" s="65"/>
      <c r="E11" s="65"/>
      <c r="F11" s="65"/>
      <c r="G11" s="65"/>
      <c r="H11" s="65"/>
      <c r="I11" s="65"/>
      <c r="J11" s="65"/>
    </row>
    <row r="13" spans="1:10" s="80" customFormat="1" x14ac:dyDescent="0.25"/>
    <row r="14" spans="1:10" s="80" customFormat="1" x14ac:dyDescent="0.25">
      <c r="A14" s="110" t="s">
        <v>412</v>
      </c>
    </row>
    <row r="15" spans="1:10" s="80" customFormat="1" x14ac:dyDescent="0.25">
      <c r="A15" s="22"/>
    </row>
    <row r="17" spans="1:1" ht="15.75" x14ac:dyDescent="0.25">
      <c r="A17" s="29" t="s">
        <v>252</v>
      </c>
    </row>
    <row r="18" spans="1:1" x14ac:dyDescent="0.25">
      <c r="A18" t="s">
        <v>349</v>
      </c>
    </row>
    <row r="19" spans="1:1" x14ac:dyDescent="0.25">
      <c r="A19" t="s">
        <v>405</v>
      </c>
    </row>
    <row r="20" spans="1:1" x14ac:dyDescent="0.25">
      <c r="A20" t="s">
        <v>253</v>
      </c>
    </row>
    <row r="22" spans="1:1" x14ac:dyDescent="0.25">
      <c r="A22" t="s">
        <v>254</v>
      </c>
    </row>
    <row r="23" spans="1:1" x14ac:dyDescent="0.25">
      <c r="A23" t="s">
        <v>350</v>
      </c>
    </row>
    <row r="24" spans="1:1" x14ac:dyDescent="0.25">
      <c r="A24" t="s">
        <v>255</v>
      </c>
    </row>
    <row r="26" spans="1:1" s="59" customFormat="1" x14ac:dyDescent="0.25">
      <c r="A26" s="59" t="s">
        <v>319</v>
      </c>
    </row>
    <row r="27" spans="1:1" s="59" customFormat="1" x14ac:dyDescent="0.25">
      <c r="A27" s="59" t="s">
        <v>351</v>
      </c>
    </row>
  </sheetData>
  <sheetProtection sheet="1" objects="1" scenarios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"/>
  <sheetViews>
    <sheetView workbookViewId="0">
      <selection activeCell="F3" sqref="F3"/>
    </sheetView>
  </sheetViews>
  <sheetFormatPr defaultColWidth="8.85546875" defaultRowHeight="15" x14ac:dyDescent="0.25"/>
  <cols>
    <col min="1" max="1" width="5.140625" bestFit="1" customWidth="1"/>
    <col min="2" max="2" width="26.7109375" customWidth="1"/>
    <col min="3" max="3" width="3.140625" customWidth="1"/>
    <col min="4" max="4" width="2.28515625" customWidth="1"/>
    <col min="5" max="5" width="17.7109375" customWidth="1"/>
    <col min="6" max="6" width="6.7109375" customWidth="1"/>
  </cols>
  <sheetData>
    <row r="1" spans="1:7" ht="27" customHeight="1" x14ac:dyDescent="0.4">
      <c r="A1" s="49" t="s">
        <v>352</v>
      </c>
    </row>
    <row r="2" spans="1:7" ht="10.5" customHeight="1" x14ac:dyDescent="0.4">
      <c r="A2" s="49"/>
    </row>
    <row r="3" spans="1:7" s="32" customFormat="1" ht="18.75" x14ac:dyDescent="0.3">
      <c r="A3" s="34" t="s">
        <v>224</v>
      </c>
      <c r="B3" s="87" t="s">
        <v>336</v>
      </c>
      <c r="E3" s="29" t="s">
        <v>250</v>
      </c>
      <c r="F3" s="88">
        <v>25</v>
      </c>
      <c r="G3" s="22" t="s">
        <v>240</v>
      </c>
    </row>
    <row r="4" spans="1:7" ht="20.25" customHeight="1" x14ac:dyDescent="0.25"/>
    <row r="5" spans="1:7" ht="15.75" x14ac:dyDescent="0.25">
      <c r="A5" s="106" t="s">
        <v>225</v>
      </c>
      <c r="B5" s="106"/>
      <c r="D5" s="1"/>
      <c r="E5" s="2" t="str">
        <f>B3</f>
        <v>&lt;Ange lag (tex "F02")&gt;</v>
      </c>
    </row>
    <row r="6" spans="1:7" ht="6" customHeight="1" x14ac:dyDescent="0.25">
      <c r="D6" s="3"/>
      <c r="E6" s="3"/>
    </row>
    <row r="7" spans="1:7" x14ac:dyDescent="0.25">
      <c r="A7">
        <v>3110</v>
      </c>
      <c r="B7" t="s">
        <v>231</v>
      </c>
      <c r="D7" s="3"/>
      <c r="E7" s="14">
        <f>INTÄKTER!K33</f>
        <v>0</v>
      </c>
    </row>
    <row r="8" spans="1:7" x14ac:dyDescent="0.25">
      <c r="A8">
        <v>3220</v>
      </c>
      <c r="B8" t="s">
        <v>134</v>
      </c>
      <c r="D8" s="3"/>
      <c r="E8" s="15">
        <f>INTÄKTER!K44</f>
        <v>4000</v>
      </c>
      <c r="F8" s="39" t="s">
        <v>337</v>
      </c>
    </row>
    <row r="9" spans="1:7" x14ac:dyDescent="0.25">
      <c r="A9">
        <v>3230</v>
      </c>
      <c r="B9" t="s">
        <v>1</v>
      </c>
      <c r="D9" s="3"/>
      <c r="E9" s="15">
        <f>INTÄKTER!C33+INTÄKTER!G33</f>
        <v>0</v>
      </c>
    </row>
    <row r="10" spans="1:7" x14ac:dyDescent="0.25">
      <c r="A10">
        <v>3985</v>
      </c>
      <c r="B10" t="s">
        <v>2</v>
      </c>
      <c r="D10" s="3"/>
      <c r="E10" s="7">
        <f>INTÄKTER!G16</f>
        <v>2394</v>
      </c>
      <c r="F10" s="39"/>
    </row>
    <row r="11" spans="1:7" x14ac:dyDescent="0.25">
      <c r="A11">
        <v>3987</v>
      </c>
      <c r="B11" t="s">
        <v>232</v>
      </c>
      <c r="D11" s="3"/>
      <c r="E11" s="7">
        <f>INTÄKTER!K16</f>
        <v>1238.3999999999999</v>
      </c>
    </row>
    <row r="12" spans="1:7" x14ac:dyDescent="0.25">
      <c r="B12" s="39" t="s">
        <v>268</v>
      </c>
      <c r="D12" s="3"/>
      <c r="E12" s="89"/>
    </row>
    <row r="13" spans="1:7" x14ac:dyDescent="0.25">
      <c r="B13" s="39" t="s">
        <v>268</v>
      </c>
      <c r="D13" s="3"/>
      <c r="E13" s="89"/>
    </row>
    <row r="14" spans="1:7" x14ac:dyDescent="0.25">
      <c r="B14" s="39" t="s">
        <v>268</v>
      </c>
      <c r="D14" s="3"/>
      <c r="E14" s="89"/>
    </row>
    <row r="15" spans="1:7" x14ac:dyDescent="0.25">
      <c r="B15" s="39" t="s">
        <v>268</v>
      </c>
      <c r="D15" s="3"/>
      <c r="E15" s="90"/>
    </row>
    <row r="16" spans="1:7" ht="7.5" customHeight="1" x14ac:dyDescent="0.25">
      <c r="D16" s="3"/>
      <c r="E16" s="3"/>
    </row>
    <row r="17" spans="1:14" s="4" customFormat="1" x14ac:dyDescent="0.25">
      <c r="A17" s="5" t="s">
        <v>3</v>
      </c>
      <c r="D17" s="9"/>
      <c r="E17" s="24">
        <f>SUM(E7:E15)</f>
        <v>7632.4</v>
      </c>
    </row>
    <row r="18" spans="1:14" x14ac:dyDescent="0.25">
      <c r="D18" s="3"/>
      <c r="E18" s="3"/>
    </row>
    <row r="19" spans="1:14" x14ac:dyDescent="0.25">
      <c r="A19">
        <v>4010</v>
      </c>
      <c r="B19" t="s">
        <v>4</v>
      </c>
      <c r="D19" s="3"/>
      <c r="E19" s="6">
        <f>'HALL-DOMAR-KOSTNADER '!C38</f>
        <v>1500</v>
      </c>
    </row>
    <row r="20" spans="1:14" x14ac:dyDescent="0.25">
      <c r="A20">
        <v>4012</v>
      </c>
      <c r="B20" t="s">
        <v>13</v>
      </c>
      <c r="D20" s="3"/>
      <c r="E20" s="7">
        <f>'HALL-DOMAR-KOSTNADER '!I38</f>
        <v>0</v>
      </c>
    </row>
    <row r="21" spans="1:14" x14ac:dyDescent="0.25">
      <c r="A21">
        <v>4020</v>
      </c>
      <c r="B21" t="s">
        <v>17</v>
      </c>
      <c r="D21" s="3"/>
      <c r="E21" s="7">
        <f>'DIVERSE KOSTNADER'!D10</f>
        <v>0</v>
      </c>
    </row>
    <row r="22" spans="1:14" x14ac:dyDescent="0.25">
      <c r="A22">
        <v>4030</v>
      </c>
      <c r="B22" t="s">
        <v>22</v>
      </c>
      <c r="D22" s="3"/>
      <c r="E22" s="7">
        <f>'DIVERSE KOSTNADER'!H17</f>
        <v>0</v>
      </c>
    </row>
    <row r="23" spans="1:14" x14ac:dyDescent="0.25">
      <c r="A23">
        <v>4090</v>
      </c>
      <c r="B23" t="s">
        <v>26</v>
      </c>
      <c r="D23" s="3"/>
      <c r="E23" s="91"/>
      <c r="F23" s="39" t="s">
        <v>300</v>
      </c>
    </row>
    <row r="24" spans="1:14" x14ac:dyDescent="0.25">
      <c r="A24">
        <v>4230</v>
      </c>
      <c r="B24" t="s">
        <v>335</v>
      </c>
      <c r="D24" s="3"/>
      <c r="E24" s="15">
        <f>'DIVERSE KOSTNADER'!L22</f>
        <v>12500</v>
      </c>
      <c r="F24" s="39" t="s">
        <v>353</v>
      </c>
    </row>
    <row r="25" spans="1:14" x14ac:dyDescent="0.25">
      <c r="A25">
        <v>4310</v>
      </c>
      <c r="B25" t="s">
        <v>27</v>
      </c>
      <c r="D25" s="3"/>
      <c r="E25" s="91"/>
      <c r="F25" s="39" t="s">
        <v>289</v>
      </c>
    </row>
    <row r="26" spans="1:14" x14ac:dyDescent="0.25">
      <c r="A26">
        <v>4510</v>
      </c>
      <c r="B26" t="s">
        <v>28</v>
      </c>
      <c r="D26" s="3"/>
      <c r="E26" s="7">
        <f>'DIVERSE KOSTNADER'!L13</f>
        <v>0</v>
      </c>
    </row>
    <row r="27" spans="1:14" x14ac:dyDescent="0.25">
      <c r="A27">
        <v>5010</v>
      </c>
      <c r="B27" t="s">
        <v>48</v>
      </c>
      <c r="D27" s="3"/>
      <c r="E27" s="7">
        <f>'HALL-DOMAR-KOSTNADER '!E38</f>
        <v>300</v>
      </c>
    </row>
    <row r="28" spans="1:14" x14ac:dyDescent="0.25">
      <c r="A28">
        <v>7611</v>
      </c>
      <c r="B28" t="s">
        <v>33</v>
      </c>
      <c r="D28" s="3"/>
      <c r="E28" s="91"/>
      <c r="F28" s="39" t="s">
        <v>290</v>
      </c>
      <c r="G28" s="61"/>
      <c r="H28" s="61"/>
      <c r="I28" s="61"/>
      <c r="J28" s="61"/>
      <c r="K28" s="61"/>
      <c r="L28" s="61"/>
      <c r="M28" s="61"/>
      <c r="N28" s="61"/>
    </row>
    <row r="29" spans="1:14" x14ac:dyDescent="0.25">
      <c r="B29" s="39" t="s">
        <v>269</v>
      </c>
      <c r="E29" s="91"/>
    </row>
    <row r="30" spans="1:14" x14ac:dyDescent="0.25">
      <c r="B30" s="39" t="s">
        <v>269</v>
      </c>
      <c r="D30" s="3"/>
      <c r="E30" s="91"/>
    </row>
    <row r="31" spans="1:14" x14ac:dyDescent="0.25">
      <c r="B31" s="39" t="s">
        <v>269</v>
      </c>
      <c r="D31" s="3"/>
      <c r="E31" s="91"/>
    </row>
    <row r="32" spans="1:14" x14ac:dyDescent="0.25">
      <c r="B32" s="39" t="s">
        <v>269</v>
      </c>
      <c r="D32" s="3"/>
      <c r="E32" s="92"/>
    </row>
    <row r="33" spans="1:6" ht="6" customHeight="1" x14ac:dyDescent="0.25">
      <c r="D33" s="3"/>
      <c r="E33" s="3"/>
    </row>
    <row r="34" spans="1:6" x14ac:dyDescent="0.25">
      <c r="A34" s="5" t="s">
        <v>223</v>
      </c>
      <c r="D34" s="3"/>
      <c r="E34" s="23">
        <f>SUM(E19:E32)</f>
        <v>14300</v>
      </c>
    </row>
    <row r="35" spans="1:6" ht="6" customHeight="1" x14ac:dyDescent="0.25">
      <c r="D35" s="3"/>
      <c r="E35" s="3"/>
    </row>
    <row r="36" spans="1:6" x14ac:dyDescent="0.25">
      <c r="A36">
        <v>8999</v>
      </c>
      <c r="B36" t="s">
        <v>34</v>
      </c>
      <c r="D36" s="3"/>
      <c r="E36" s="13">
        <f>E17-E34</f>
        <v>-6667.6</v>
      </c>
      <c r="F36" s="56" t="s">
        <v>249</v>
      </c>
    </row>
    <row r="37" spans="1:6" s="22" customFormat="1" x14ac:dyDescent="0.25">
      <c r="D37" s="21"/>
      <c r="F37" s="39" t="s">
        <v>303</v>
      </c>
    </row>
    <row r="38" spans="1:6" x14ac:dyDescent="0.25">
      <c r="D38" s="3"/>
      <c r="E38" s="48" t="str">
        <f>IF(E36&lt;0,"OBS!! Resultatet måste vara positivt, Ni får ej lägga budget med negativt resultat","")</f>
        <v>OBS!! Resultatet måste vara positivt, Ni får ej lägga budget med negativt resultat</v>
      </c>
    </row>
    <row r="39" spans="1:6" x14ac:dyDescent="0.25">
      <c r="D39" s="3"/>
      <c r="E39" s="47"/>
    </row>
    <row r="40" spans="1:6" x14ac:dyDescent="0.25">
      <c r="D40" s="3"/>
      <c r="E40" s="3"/>
    </row>
    <row r="41" spans="1:6" x14ac:dyDescent="0.25">
      <c r="D41" s="3"/>
      <c r="E41" s="3"/>
    </row>
    <row r="42" spans="1:6" x14ac:dyDescent="0.25">
      <c r="D42" s="3"/>
      <c r="E42" s="3"/>
    </row>
    <row r="43" spans="1:6" x14ac:dyDescent="0.25">
      <c r="D43" s="3"/>
      <c r="E43" s="3"/>
    </row>
    <row r="44" spans="1:6" x14ac:dyDescent="0.25">
      <c r="D44" s="3"/>
      <c r="E44" s="3"/>
    </row>
    <row r="45" spans="1:6" x14ac:dyDescent="0.25">
      <c r="D45" s="3"/>
      <c r="E45" s="3"/>
    </row>
    <row r="46" spans="1:6" x14ac:dyDescent="0.25">
      <c r="D46" s="3"/>
      <c r="E46" s="3"/>
    </row>
    <row r="47" spans="1:6" x14ac:dyDescent="0.25">
      <c r="D47" s="3"/>
      <c r="E47" s="3"/>
    </row>
    <row r="48" spans="1:6" x14ac:dyDescent="0.25">
      <c r="D48" s="3"/>
      <c r="E48" s="3"/>
    </row>
    <row r="49" spans="4:5" x14ac:dyDescent="0.25">
      <c r="D49" s="3"/>
      <c r="E49" s="3"/>
    </row>
    <row r="50" spans="4:5" x14ac:dyDescent="0.25">
      <c r="D50" s="3"/>
      <c r="E50" s="3"/>
    </row>
    <row r="51" spans="4:5" x14ac:dyDescent="0.25">
      <c r="D51" s="3"/>
      <c r="E51" s="3"/>
    </row>
    <row r="52" spans="4:5" x14ac:dyDescent="0.25">
      <c r="D52" s="3"/>
      <c r="E52" s="3"/>
    </row>
    <row r="53" spans="4:5" x14ac:dyDescent="0.25">
      <c r="D53" s="3"/>
      <c r="E53" s="3"/>
    </row>
    <row r="54" spans="4:5" x14ac:dyDescent="0.25">
      <c r="D54" s="3"/>
      <c r="E54" s="3"/>
    </row>
    <row r="55" spans="4:5" x14ac:dyDescent="0.25">
      <c r="D55" s="3"/>
      <c r="E55" s="3"/>
    </row>
    <row r="56" spans="4:5" x14ac:dyDescent="0.25">
      <c r="D56" s="3"/>
      <c r="E56" s="3"/>
    </row>
    <row r="57" spans="4:5" x14ac:dyDescent="0.25">
      <c r="D57" s="3"/>
      <c r="E57" s="3"/>
    </row>
    <row r="58" spans="4:5" x14ac:dyDescent="0.25">
      <c r="D58" s="3"/>
      <c r="E58" s="3"/>
    </row>
    <row r="59" spans="4:5" x14ac:dyDescent="0.25">
      <c r="D59" s="3"/>
      <c r="E59" s="3"/>
    </row>
    <row r="60" spans="4:5" x14ac:dyDescent="0.25">
      <c r="D60" s="3"/>
      <c r="E60" s="3"/>
    </row>
    <row r="61" spans="4:5" x14ac:dyDescent="0.25">
      <c r="D61" s="3"/>
      <c r="E61" s="3"/>
    </row>
    <row r="62" spans="4:5" x14ac:dyDescent="0.25">
      <c r="D62" s="3"/>
      <c r="E62" s="3"/>
    </row>
    <row r="63" spans="4:5" x14ac:dyDescent="0.25">
      <c r="D63" s="3"/>
      <c r="E63" s="3"/>
    </row>
    <row r="64" spans="4:5" x14ac:dyDescent="0.25">
      <c r="D64" s="3"/>
      <c r="E64" s="3"/>
    </row>
    <row r="65" spans="4:5" x14ac:dyDescent="0.25">
      <c r="D65" s="3"/>
      <c r="E65" s="3"/>
    </row>
    <row r="66" spans="4:5" x14ac:dyDescent="0.25">
      <c r="D66" s="3"/>
      <c r="E66" s="3"/>
    </row>
    <row r="67" spans="4:5" x14ac:dyDescent="0.25">
      <c r="D67" s="3"/>
      <c r="E67" s="3"/>
    </row>
    <row r="68" spans="4:5" x14ac:dyDescent="0.25">
      <c r="D68" s="3"/>
      <c r="E68" s="3"/>
    </row>
    <row r="69" spans="4:5" x14ac:dyDescent="0.25">
      <c r="D69" s="3"/>
      <c r="E69" s="3"/>
    </row>
    <row r="70" spans="4:5" x14ac:dyDescent="0.25">
      <c r="D70" s="3"/>
      <c r="E70" s="3"/>
    </row>
    <row r="71" spans="4:5" x14ac:dyDescent="0.25">
      <c r="D71" s="3"/>
      <c r="E71" s="3"/>
    </row>
    <row r="72" spans="4:5" x14ac:dyDescent="0.25">
      <c r="D72" s="3"/>
      <c r="E72" s="3"/>
    </row>
    <row r="73" spans="4:5" x14ac:dyDescent="0.25">
      <c r="D73" s="3"/>
      <c r="E73" s="3"/>
    </row>
    <row r="74" spans="4:5" x14ac:dyDescent="0.25">
      <c r="D74" s="3"/>
      <c r="E74" s="3"/>
    </row>
    <row r="75" spans="4:5" x14ac:dyDescent="0.25">
      <c r="D75" s="3"/>
      <c r="E75" s="3"/>
    </row>
    <row r="76" spans="4:5" x14ac:dyDescent="0.25">
      <c r="D76" s="3"/>
      <c r="E76" s="3"/>
    </row>
    <row r="77" spans="4:5" x14ac:dyDescent="0.25">
      <c r="D77" s="3"/>
      <c r="E77" s="3"/>
    </row>
    <row r="78" spans="4:5" x14ac:dyDescent="0.25">
      <c r="D78" s="3"/>
      <c r="E78" s="3"/>
    </row>
    <row r="79" spans="4:5" x14ac:dyDescent="0.25">
      <c r="D79" s="3"/>
      <c r="E79" s="3"/>
    </row>
    <row r="80" spans="4:5" x14ac:dyDescent="0.25">
      <c r="D80" s="3"/>
      <c r="E80" s="3"/>
    </row>
    <row r="81" spans="4:5" x14ac:dyDescent="0.25">
      <c r="D81" s="3"/>
      <c r="E81" s="3"/>
    </row>
    <row r="82" spans="4:5" x14ac:dyDescent="0.25">
      <c r="D82" s="3"/>
      <c r="E82" s="3"/>
    </row>
    <row r="83" spans="4:5" x14ac:dyDescent="0.25">
      <c r="D83" s="3"/>
      <c r="E83" s="3"/>
    </row>
    <row r="84" spans="4:5" x14ac:dyDescent="0.25">
      <c r="D84" s="3"/>
      <c r="E84" s="3"/>
    </row>
    <row r="85" spans="4:5" x14ac:dyDescent="0.25">
      <c r="D85" s="3"/>
      <c r="E85" s="3"/>
    </row>
    <row r="86" spans="4:5" x14ac:dyDescent="0.25">
      <c r="D86" s="3"/>
      <c r="E86" s="3"/>
    </row>
    <row r="87" spans="4:5" x14ac:dyDescent="0.25">
      <c r="D87" s="3"/>
      <c r="E87" s="3"/>
    </row>
    <row r="88" spans="4:5" x14ac:dyDescent="0.25">
      <c r="D88" s="3"/>
      <c r="E88" s="3"/>
    </row>
    <row r="89" spans="4:5" x14ac:dyDescent="0.25">
      <c r="D89" s="3"/>
      <c r="E89" s="3"/>
    </row>
    <row r="90" spans="4:5" x14ac:dyDescent="0.25">
      <c r="D90" s="3"/>
      <c r="E90" s="3"/>
    </row>
    <row r="91" spans="4:5" x14ac:dyDescent="0.25">
      <c r="D91" s="3"/>
      <c r="E91" s="3"/>
    </row>
    <row r="92" spans="4:5" x14ac:dyDescent="0.25">
      <c r="D92" s="3"/>
      <c r="E92" s="3"/>
    </row>
    <row r="93" spans="4:5" x14ac:dyDescent="0.25">
      <c r="D93" s="3"/>
      <c r="E93" s="3"/>
    </row>
    <row r="94" spans="4:5" x14ac:dyDescent="0.25">
      <c r="D94" s="3"/>
      <c r="E94" s="3"/>
    </row>
    <row r="95" spans="4:5" x14ac:dyDescent="0.25">
      <c r="D95" s="3"/>
      <c r="E95" s="3"/>
    </row>
    <row r="96" spans="4:5" x14ac:dyDescent="0.25">
      <c r="D96" s="3"/>
      <c r="E96" s="3"/>
    </row>
    <row r="97" spans="4:5" x14ac:dyDescent="0.25">
      <c r="D97" s="3"/>
      <c r="E97" s="3"/>
    </row>
    <row r="98" spans="4:5" x14ac:dyDescent="0.25">
      <c r="D98" s="3"/>
      <c r="E98" s="3"/>
    </row>
    <row r="99" spans="4:5" x14ac:dyDescent="0.25">
      <c r="D99" s="3"/>
      <c r="E99" s="3"/>
    </row>
    <row r="100" spans="4:5" x14ac:dyDescent="0.25">
      <c r="D100" s="3"/>
      <c r="E100" s="3"/>
    </row>
    <row r="101" spans="4:5" x14ac:dyDescent="0.25">
      <c r="D101" s="3"/>
      <c r="E101" s="3"/>
    </row>
    <row r="102" spans="4:5" x14ac:dyDescent="0.25">
      <c r="D102" s="3"/>
      <c r="E102" s="3"/>
    </row>
  </sheetData>
  <sheetProtection sheet="1" objects="1" scenarios="1"/>
  <mergeCells count="1">
    <mergeCell ref="A5:B5"/>
  </mergeCells>
  <phoneticPr fontId="13" type="noConversion"/>
  <pageMargins left="0.7" right="0.7" top="0.75" bottom="0.75" header="0.3" footer="0.3"/>
  <pageSetup paperSize="9" scale="87" orientation="landscape"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opLeftCell="A19" workbookViewId="0">
      <selection activeCell="I47" sqref="I47"/>
    </sheetView>
  </sheetViews>
  <sheetFormatPr defaultColWidth="8.85546875" defaultRowHeight="15" x14ac:dyDescent="0.25"/>
  <cols>
    <col min="1" max="1" width="30.5703125" customWidth="1"/>
    <col min="2" max="2" width="4.42578125" customWidth="1"/>
    <col min="3" max="3" width="19" bestFit="1" customWidth="1"/>
    <col min="4" max="4" width="4.85546875" customWidth="1"/>
    <col min="5" max="5" width="26.28515625" customWidth="1"/>
    <col min="6" max="6" width="2.7109375" customWidth="1"/>
    <col min="7" max="7" width="19" bestFit="1" customWidth="1"/>
    <col min="8" max="8" width="4.28515625" customWidth="1"/>
    <col min="9" max="9" width="26.28515625" customWidth="1"/>
    <col min="10" max="10" width="2.7109375" customWidth="1"/>
    <col min="11" max="11" width="20.85546875" bestFit="1" customWidth="1"/>
    <col min="12" max="12" width="3.7109375" customWidth="1"/>
    <col min="13" max="13" width="22.28515625" bestFit="1" customWidth="1"/>
    <col min="14" max="14" width="2.7109375" customWidth="1"/>
    <col min="15" max="15" width="20" customWidth="1"/>
    <col min="16" max="16" width="2.85546875" customWidth="1"/>
    <col min="17" max="17" width="23.140625" customWidth="1"/>
    <col min="18" max="18" width="2.7109375" customWidth="1"/>
    <col min="19" max="19" width="16.85546875" customWidth="1"/>
    <col min="20" max="20" width="2.85546875" customWidth="1"/>
    <col min="21" max="21" width="22.28515625" customWidth="1"/>
    <col min="22" max="22" width="2.7109375" customWidth="1"/>
    <col min="23" max="23" width="20" customWidth="1"/>
  </cols>
  <sheetData>
    <row r="1" spans="1:11" s="34" customFormat="1" ht="18.75" x14ac:dyDescent="0.3">
      <c r="A1" s="34" t="s">
        <v>239</v>
      </c>
    </row>
    <row r="3" spans="1:11" x14ac:dyDescent="0.25">
      <c r="C3" s="27" t="s">
        <v>39</v>
      </c>
      <c r="G3" s="27" t="s">
        <v>38</v>
      </c>
      <c r="K3" s="27" t="s">
        <v>44</v>
      </c>
    </row>
    <row r="4" spans="1:11" x14ac:dyDescent="0.25">
      <c r="C4" s="31" t="str">
        <f>'BUDGET 2017-2018'!$B$3</f>
        <v>&lt;Ange lag (tex "F02")&gt;</v>
      </c>
      <c r="G4" s="31" t="str">
        <f>'BUDGET 2017-2018'!$B$3</f>
        <v>&lt;Ange lag (tex "F02")&gt;</v>
      </c>
      <c r="K4" s="31" t="str">
        <f>'BUDGET 2017-2018'!$B$3</f>
        <v>&lt;Ange lag (tex "F02")&gt;</v>
      </c>
    </row>
    <row r="5" spans="1:11" x14ac:dyDescent="0.25">
      <c r="A5" s="12" t="s">
        <v>35</v>
      </c>
      <c r="C5" s="12"/>
      <c r="E5" s="12" t="s">
        <v>37</v>
      </c>
      <c r="G5" s="12"/>
      <c r="I5" s="12" t="s">
        <v>37</v>
      </c>
      <c r="K5" s="12"/>
    </row>
    <row r="6" spans="1:11" x14ac:dyDescent="0.25">
      <c r="A6" s="74" t="s">
        <v>340</v>
      </c>
      <c r="C6" s="62"/>
      <c r="E6" t="s">
        <v>40</v>
      </c>
      <c r="G6" s="14">
        <f>'HALL-DOMAR-KOSTNADER '!E21</f>
        <v>8</v>
      </c>
      <c r="I6" t="s">
        <v>40</v>
      </c>
      <c r="K6" s="14">
        <f>G6</f>
        <v>8</v>
      </c>
    </row>
    <row r="7" spans="1:11" x14ac:dyDescent="0.25">
      <c r="A7" s="67" t="s">
        <v>341</v>
      </c>
      <c r="B7" s="61"/>
      <c r="C7" s="62"/>
      <c r="E7" t="s">
        <v>41</v>
      </c>
      <c r="G7" s="15">
        <f>TRÄNINGAR!$I$64</f>
        <v>0</v>
      </c>
      <c r="I7" t="s">
        <v>41</v>
      </c>
      <c r="K7" s="15">
        <f>G7</f>
        <v>0</v>
      </c>
    </row>
    <row r="8" spans="1:11" x14ac:dyDescent="0.25">
      <c r="A8" s="39" t="s">
        <v>343</v>
      </c>
      <c r="B8" s="61"/>
      <c r="C8" s="75"/>
      <c r="E8" t="s">
        <v>42</v>
      </c>
      <c r="G8" s="15">
        <f>'HALL-DOMAR-KOSTNADER '!C21+'DIVERSE KOSTNADER'!H6</f>
        <v>10</v>
      </c>
      <c r="I8" t="s">
        <v>42</v>
      </c>
      <c r="K8" s="15">
        <f>G8</f>
        <v>10</v>
      </c>
    </row>
    <row r="9" spans="1:11" x14ac:dyDescent="0.25">
      <c r="A9" s="67" t="s">
        <v>342</v>
      </c>
      <c r="B9" s="61"/>
      <c r="C9" s="72"/>
      <c r="E9" t="s">
        <v>43</v>
      </c>
      <c r="G9" s="92"/>
      <c r="I9" t="s">
        <v>43</v>
      </c>
      <c r="K9" s="18">
        <f>G9</f>
        <v>0</v>
      </c>
    </row>
    <row r="10" spans="1:11" x14ac:dyDescent="0.25">
      <c r="G10" s="11"/>
      <c r="K10" s="11"/>
    </row>
    <row r="11" spans="1:11" x14ac:dyDescent="0.25">
      <c r="E11" t="s">
        <v>36</v>
      </c>
      <c r="G11" s="14">
        <f>G6+G7+G8+G9</f>
        <v>18</v>
      </c>
      <c r="I11" t="s">
        <v>36</v>
      </c>
      <c r="K11" s="14">
        <f>G11</f>
        <v>18</v>
      </c>
    </row>
    <row r="12" spans="1:11" x14ac:dyDescent="0.25">
      <c r="A12" s="61"/>
      <c r="B12" s="61"/>
      <c r="C12" s="61"/>
      <c r="D12" s="61"/>
      <c r="E12" t="s">
        <v>302</v>
      </c>
      <c r="G12" s="91">
        <v>16</v>
      </c>
      <c r="I12" t="s">
        <v>302</v>
      </c>
      <c r="K12" s="15">
        <f>G12</f>
        <v>16</v>
      </c>
    </row>
    <row r="13" spans="1:11" x14ac:dyDescent="0.25">
      <c r="A13" s="61"/>
      <c r="B13" s="61"/>
      <c r="C13" s="61"/>
      <c r="D13" s="61"/>
      <c r="E13" t="s">
        <v>19</v>
      </c>
      <c r="G13" s="51">
        <v>7</v>
      </c>
      <c r="I13" t="s">
        <v>19</v>
      </c>
      <c r="K13" s="42">
        <v>4.3</v>
      </c>
    </row>
    <row r="14" spans="1:11" x14ac:dyDescent="0.25">
      <c r="A14" s="76"/>
      <c r="B14" s="61"/>
      <c r="C14" s="61"/>
      <c r="D14" s="61"/>
      <c r="E14" t="s">
        <v>257</v>
      </c>
      <c r="G14" s="42">
        <v>21</v>
      </c>
      <c r="K14" s="11"/>
    </row>
    <row r="15" spans="1:11" x14ac:dyDescent="0.25">
      <c r="A15" s="74"/>
      <c r="B15" s="61"/>
      <c r="C15" s="61"/>
      <c r="D15" s="61"/>
    </row>
    <row r="16" spans="1:11" x14ac:dyDescent="0.25">
      <c r="A16" s="52"/>
      <c r="E16" t="s">
        <v>38</v>
      </c>
      <c r="G16" s="13">
        <f>(G11*G12*G13)+(G11*G14)</f>
        <v>2394</v>
      </c>
      <c r="I16" t="s">
        <v>44</v>
      </c>
      <c r="K16" s="13">
        <f>K11*K12*K13</f>
        <v>1238.3999999999999</v>
      </c>
    </row>
    <row r="19" spans="1:11" x14ac:dyDescent="0.25">
      <c r="E19" s="25"/>
      <c r="K19" s="25"/>
    </row>
    <row r="20" spans="1:11" x14ac:dyDescent="0.25">
      <c r="C20" s="27" t="s">
        <v>103</v>
      </c>
      <c r="G20" s="31" t="s">
        <v>258</v>
      </c>
      <c r="K20" s="31" t="s">
        <v>233</v>
      </c>
    </row>
    <row r="21" spans="1:11" x14ac:dyDescent="0.25">
      <c r="C21" s="31" t="str">
        <f>'BUDGET 2017-2018'!$B$3</f>
        <v>&lt;Ange lag (tex "F02")&gt;</v>
      </c>
      <c r="G21" s="31" t="str">
        <f>'BUDGET 2017-2018'!$B$3</f>
        <v>&lt;Ange lag (tex "F02")&gt;</v>
      </c>
      <c r="K21" s="31" t="str">
        <f>'BUDGET 2017-2018'!$B$3</f>
        <v>&lt;Ange lag (tex "F02")&gt;</v>
      </c>
    </row>
    <row r="22" spans="1:11" x14ac:dyDescent="0.25">
      <c r="A22" s="12" t="s">
        <v>323</v>
      </c>
      <c r="C22" s="12"/>
      <c r="E22" s="12" t="s">
        <v>327</v>
      </c>
      <c r="G22" s="12"/>
      <c r="I22" s="12" t="s">
        <v>238</v>
      </c>
      <c r="K22" s="12"/>
    </row>
    <row r="23" spans="1:11" x14ac:dyDescent="0.25">
      <c r="A23" t="s">
        <v>354</v>
      </c>
      <c r="C23" s="93"/>
      <c r="E23" t="s">
        <v>356</v>
      </c>
      <c r="G23" s="93"/>
      <c r="I23" t="s">
        <v>234</v>
      </c>
      <c r="K23" s="93"/>
    </row>
    <row r="24" spans="1:11" x14ac:dyDescent="0.25">
      <c r="A24" t="s">
        <v>359</v>
      </c>
      <c r="C24" s="91"/>
      <c r="E24" t="s">
        <v>357</v>
      </c>
      <c r="G24" s="91"/>
      <c r="I24" t="s">
        <v>235</v>
      </c>
      <c r="K24" s="91"/>
    </row>
    <row r="25" spans="1:11" x14ac:dyDescent="0.25">
      <c r="A25" t="s">
        <v>360</v>
      </c>
      <c r="C25" s="91"/>
      <c r="E25" t="s">
        <v>355</v>
      </c>
      <c r="G25" s="91"/>
      <c r="I25" t="s">
        <v>236</v>
      </c>
      <c r="K25" s="91"/>
    </row>
    <row r="26" spans="1:11" x14ac:dyDescent="0.25">
      <c r="C26" s="91"/>
      <c r="E26" s="61" t="s">
        <v>358</v>
      </c>
      <c r="G26" s="91"/>
      <c r="K26" s="91"/>
    </row>
    <row r="27" spans="1:11" x14ac:dyDescent="0.25">
      <c r="A27" s="80"/>
      <c r="B27" s="80"/>
      <c r="C27" s="91"/>
      <c r="D27" s="80"/>
      <c r="E27" s="61"/>
      <c r="F27" s="80"/>
      <c r="G27" s="91"/>
      <c r="H27" s="80"/>
      <c r="I27" s="25"/>
      <c r="K27" s="91"/>
    </row>
    <row r="28" spans="1:11" x14ac:dyDescent="0.25">
      <c r="A28" s="80"/>
      <c r="B28" s="80"/>
      <c r="C28" s="91"/>
      <c r="D28" s="80"/>
      <c r="E28" s="61"/>
      <c r="F28" s="80"/>
      <c r="G28" s="91"/>
      <c r="H28" s="80"/>
      <c r="I28" s="25"/>
      <c r="K28" s="91"/>
    </row>
    <row r="29" spans="1:11" x14ac:dyDescent="0.25">
      <c r="A29" s="80"/>
      <c r="B29" s="80"/>
      <c r="C29" s="91"/>
      <c r="D29" s="80"/>
      <c r="E29" s="61"/>
      <c r="F29" s="80"/>
      <c r="G29" s="91"/>
      <c r="H29" s="80"/>
      <c r="K29" s="91"/>
    </row>
    <row r="30" spans="1:11" x14ac:dyDescent="0.25">
      <c r="A30" s="61" t="s">
        <v>376</v>
      </c>
      <c r="C30" s="91"/>
      <c r="G30" s="91"/>
      <c r="K30" s="91"/>
    </row>
    <row r="31" spans="1:11" x14ac:dyDescent="0.25">
      <c r="A31" t="s">
        <v>311</v>
      </c>
      <c r="C31" s="92"/>
      <c r="E31" t="s">
        <v>328</v>
      </c>
      <c r="G31" s="92"/>
      <c r="K31" s="92"/>
    </row>
    <row r="32" spans="1:11" x14ac:dyDescent="0.25">
      <c r="C32" s="11"/>
      <c r="G32" s="11"/>
      <c r="K32" s="11"/>
    </row>
    <row r="33" spans="1:11" x14ac:dyDescent="0.25">
      <c r="A33" t="s">
        <v>108</v>
      </c>
      <c r="C33" s="13">
        <f>SUM(C23:C31)</f>
        <v>0</v>
      </c>
      <c r="D33" s="50" t="s">
        <v>301</v>
      </c>
      <c r="E33" t="s">
        <v>259</v>
      </c>
      <c r="G33" s="13">
        <f>SUM(G23:G31)</f>
        <v>0</v>
      </c>
      <c r="H33" s="50" t="s">
        <v>256</v>
      </c>
      <c r="I33" t="s">
        <v>237</v>
      </c>
      <c r="K33" s="13">
        <f>SUM(K23:K31)</f>
        <v>0</v>
      </c>
    </row>
    <row r="34" spans="1:11" x14ac:dyDescent="0.25">
      <c r="E34" s="52"/>
      <c r="K34" s="72"/>
    </row>
    <row r="35" spans="1:11" x14ac:dyDescent="0.25">
      <c r="A35" s="53" t="s">
        <v>317</v>
      </c>
      <c r="E35" s="22" t="s">
        <v>316</v>
      </c>
    </row>
    <row r="36" spans="1:11" x14ac:dyDescent="0.25">
      <c r="A36" t="s">
        <v>324</v>
      </c>
      <c r="E36" s="5" t="s">
        <v>314</v>
      </c>
      <c r="K36" s="107" t="s">
        <v>292</v>
      </c>
    </row>
    <row r="37" spans="1:11" x14ac:dyDescent="0.25">
      <c r="A37" t="s">
        <v>361</v>
      </c>
      <c r="K37" s="107"/>
    </row>
    <row r="38" spans="1:11" x14ac:dyDescent="0.25">
      <c r="A38" t="s">
        <v>362</v>
      </c>
      <c r="K38" s="31" t="str">
        <f>'BUDGET 2017-2018'!$B$3</f>
        <v>&lt;Ange lag (tex "F02")&gt;</v>
      </c>
    </row>
    <row r="39" spans="1:11" ht="15" customHeight="1" x14ac:dyDescent="0.25">
      <c r="A39" t="s">
        <v>363</v>
      </c>
      <c r="E39" s="52"/>
      <c r="I39" s="12" t="s">
        <v>134</v>
      </c>
      <c r="K39" s="12"/>
    </row>
    <row r="40" spans="1:11" x14ac:dyDescent="0.25">
      <c r="A40" t="s">
        <v>364</v>
      </c>
      <c r="I40" t="s">
        <v>294</v>
      </c>
      <c r="K40" s="41">
        <v>4000</v>
      </c>
    </row>
    <row r="41" spans="1:11" x14ac:dyDescent="0.25">
      <c r="A41" t="s">
        <v>326</v>
      </c>
      <c r="I41" t="s">
        <v>321</v>
      </c>
      <c r="K41" s="16"/>
    </row>
    <row r="42" spans="1:11" x14ac:dyDescent="0.25">
      <c r="A42" t="s">
        <v>313</v>
      </c>
      <c r="I42" s="39" t="s">
        <v>295</v>
      </c>
      <c r="K42" s="17"/>
    </row>
    <row r="43" spans="1:11" x14ac:dyDescent="0.25">
      <c r="A43" t="s">
        <v>365</v>
      </c>
      <c r="G43" s="60"/>
      <c r="H43" s="61"/>
      <c r="K43" s="11"/>
    </row>
    <row r="44" spans="1:11" x14ac:dyDescent="0.25">
      <c r="A44" t="s">
        <v>366</v>
      </c>
      <c r="G44" s="60"/>
      <c r="H44" s="61"/>
      <c r="I44" t="s">
        <v>293</v>
      </c>
      <c r="K44" s="13">
        <f>SUM(K40:K42)</f>
        <v>4000</v>
      </c>
    </row>
    <row r="45" spans="1:11" x14ac:dyDescent="0.25">
      <c r="A45" t="s">
        <v>325</v>
      </c>
      <c r="G45" s="60"/>
      <c r="H45" s="61"/>
    </row>
    <row r="46" spans="1:11" x14ac:dyDescent="0.25">
      <c r="G46" s="60"/>
      <c r="H46" s="61"/>
      <c r="I46" s="39" t="s">
        <v>411</v>
      </c>
    </row>
    <row r="47" spans="1:11" x14ac:dyDescent="0.25">
      <c r="I47" s="55" t="s">
        <v>344</v>
      </c>
    </row>
    <row r="48" spans="1:11" x14ac:dyDescent="0.25">
      <c r="I48" s="55" t="s">
        <v>345</v>
      </c>
    </row>
    <row r="49" spans="9:9" x14ac:dyDescent="0.25">
      <c r="I49" s="39" t="s">
        <v>346</v>
      </c>
    </row>
    <row r="50" spans="9:9" x14ac:dyDescent="0.25">
      <c r="I50" s="39" t="s">
        <v>347</v>
      </c>
    </row>
    <row r="51" spans="9:9" x14ac:dyDescent="0.25">
      <c r="I51" s="39" t="s">
        <v>348</v>
      </c>
    </row>
  </sheetData>
  <sheetProtection sheet="1" objects="1" scenarios="1"/>
  <mergeCells count="1">
    <mergeCell ref="K36:K37"/>
  </mergeCells>
  <pageMargins left="0.7" right="0.7" top="0.75" bottom="0.75" header="0.3" footer="0.3"/>
  <pageSetup paperSize="9" scale="6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activeCell="D8" sqref="D8"/>
    </sheetView>
  </sheetViews>
  <sheetFormatPr defaultColWidth="8.85546875" defaultRowHeight="15" x14ac:dyDescent="0.25"/>
  <cols>
    <col min="1" max="1" width="14.7109375" customWidth="1"/>
    <col min="2" max="2" width="16.42578125" customWidth="1"/>
    <col min="3" max="3" width="2.7109375" customWidth="1"/>
    <col min="4" max="4" width="17.42578125" customWidth="1"/>
    <col min="5" max="5" width="3.7109375" customWidth="1"/>
    <col min="6" max="6" width="23.7109375" bestFit="1" customWidth="1"/>
    <col min="7" max="7" width="2.7109375" customWidth="1"/>
    <col min="8" max="8" width="17.7109375" customWidth="1"/>
    <col min="9" max="9" width="4.85546875" customWidth="1"/>
    <col min="10" max="10" width="22.28515625" customWidth="1"/>
    <col min="11" max="11" width="2.7109375" customWidth="1"/>
    <col min="12" max="12" width="17.7109375" customWidth="1"/>
  </cols>
  <sheetData>
    <row r="1" spans="1:12" s="34" customFormat="1" ht="18.75" x14ac:dyDescent="0.3">
      <c r="A1" s="34" t="s">
        <v>226</v>
      </c>
    </row>
    <row r="3" spans="1:12" x14ac:dyDescent="0.25">
      <c r="D3" s="27" t="s">
        <v>21</v>
      </c>
      <c r="H3" s="27" t="s">
        <v>23</v>
      </c>
      <c r="L3" s="27" t="s">
        <v>45</v>
      </c>
    </row>
    <row r="4" spans="1:12" x14ac:dyDescent="0.25">
      <c r="D4" s="31" t="str">
        <f>'BUDGET 2017-2018'!$B$3</f>
        <v>&lt;Ange lag (tex "F02")&gt;</v>
      </c>
      <c r="H4" s="31" t="str">
        <f>'BUDGET 2017-2018'!$B$3</f>
        <v>&lt;Ange lag (tex "F02")&gt;</v>
      </c>
      <c r="L4" s="31" t="str">
        <f>'BUDGET 2017-2018'!$B$3</f>
        <v>&lt;Ange lag (tex "F02")&gt;</v>
      </c>
    </row>
    <row r="5" spans="1:12" x14ac:dyDescent="0.25">
      <c r="A5" s="12" t="s">
        <v>20</v>
      </c>
      <c r="B5" s="12"/>
      <c r="D5" s="12"/>
      <c r="F5" s="12" t="s">
        <v>22</v>
      </c>
      <c r="H5" s="12"/>
      <c r="J5" s="12" t="s">
        <v>332</v>
      </c>
      <c r="L5" s="12"/>
    </row>
    <row r="6" spans="1:12" x14ac:dyDescent="0.25">
      <c r="A6" t="s">
        <v>296</v>
      </c>
      <c r="D6" s="94"/>
      <c r="F6" t="s">
        <v>18</v>
      </c>
      <c r="H6" s="94"/>
      <c r="J6" t="s">
        <v>118</v>
      </c>
      <c r="L6" s="94"/>
    </row>
    <row r="7" spans="1:12" x14ac:dyDescent="0.25">
      <c r="A7" t="s">
        <v>338</v>
      </c>
      <c r="D7" s="91"/>
      <c r="F7" t="s">
        <v>102</v>
      </c>
      <c r="H7" s="92"/>
      <c r="J7" t="s">
        <v>119</v>
      </c>
      <c r="L7" s="91"/>
    </row>
    <row r="8" spans="1:12" x14ac:dyDescent="0.25">
      <c r="A8" t="s">
        <v>339</v>
      </c>
      <c r="D8" s="92"/>
      <c r="H8" s="11"/>
      <c r="J8" t="s">
        <v>120</v>
      </c>
      <c r="L8" s="91"/>
    </row>
    <row r="9" spans="1:12" x14ac:dyDescent="0.25">
      <c r="D9" s="11"/>
      <c r="F9" s="12" t="s">
        <v>24</v>
      </c>
      <c r="H9" s="12"/>
      <c r="J9" t="s">
        <v>121</v>
      </c>
      <c r="L9" s="91"/>
    </row>
    <row r="10" spans="1:12" x14ac:dyDescent="0.25">
      <c r="A10" t="s">
        <v>291</v>
      </c>
      <c r="D10" s="13">
        <f>SUM(D6:D8)</f>
        <v>0</v>
      </c>
      <c r="F10" t="s">
        <v>114</v>
      </c>
      <c r="H10" s="94"/>
      <c r="J10" t="s">
        <v>46</v>
      </c>
      <c r="L10" s="91"/>
    </row>
    <row r="11" spans="1:12" x14ac:dyDescent="0.25">
      <c r="F11" t="s">
        <v>115</v>
      </c>
      <c r="H11" s="92"/>
      <c r="J11" t="s">
        <v>47</v>
      </c>
      <c r="L11" s="92"/>
    </row>
    <row r="12" spans="1:12" x14ac:dyDescent="0.25">
      <c r="A12" s="25"/>
      <c r="B12" s="25"/>
      <c r="L12" s="11"/>
    </row>
    <row r="13" spans="1:12" x14ac:dyDescent="0.25">
      <c r="A13" s="39" t="s">
        <v>297</v>
      </c>
      <c r="B13" s="39"/>
      <c r="F13" s="12" t="s">
        <v>25</v>
      </c>
      <c r="H13" s="12"/>
      <c r="J13" t="s">
        <v>333</v>
      </c>
      <c r="L13" s="13">
        <f>(L6*L7)+(L8*L9)+L10+L11</f>
        <v>0</v>
      </c>
    </row>
    <row r="14" spans="1:12" x14ac:dyDescent="0.25">
      <c r="A14" s="39" t="s">
        <v>298</v>
      </c>
      <c r="B14" s="39"/>
      <c r="F14" t="s">
        <v>116</v>
      </c>
      <c r="H14" s="14">
        <f>H10*H6</f>
        <v>0</v>
      </c>
    </row>
    <row r="15" spans="1:12" x14ac:dyDescent="0.25">
      <c r="A15" s="39" t="s">
        <v>299</v>
      </c>
      <c r="B15" s="39"/>
      <c r="F15" t="s">
        <v>117</v>
      </c>
      <c r="H15" s="18">
        <f t="shared" ref="H15" si="0">H11*H7</f>
        <v>0</v>
      </c>
    </row>
    <row r="16" spans="1:12" x14ac:dyDescent="0.25">
      <c r="L16" s="66" t="s">
        <v>329</v>
      </c>
    </row>
    <row r="17" spans="1:12" x14ac:dyDescent="0.25">
      <c r="F17" t="s">
        <v>334</v>
      </c>
      <c r="H17" s="13">
        <f>SUM(H14:H16)</f>
        <v>0</v>
      </c>
      <c r="L17" s="66" t="str">
        <f>'BUDGET 2017-2018'!$B$3</f>
        <v>&lt;Ange lag (tex "F02")&gt;</v>
      </c>
    </row>
    <row r="18" spans="1:12" x14ac:dyDescent="0.25">
      <c r="J18" s="12" t="s">
        <v>330</v>
      </c>
      <c r="L18" s="12"/>
    </row>
    <row r="19" spans="1:12" x14ac:dyDescent="0.25">
      <c r="A19" s="56"/>
      <c r="B19" s="56"/>
      <c r="F19" s="55" t="s">
        <v>267</v>
      </c>
      <c r="J19" t="s">
        <v>118</v>
      </c>
      <c r="L19" s="14">
        <f>'BUDGET 2017-2018'!F3</f>
        <v>25</v>
      </c>
    </row>
    <row r="20" spans="1:12" x14ac:dyDescent="0.25">
      <c r="A20" s="57"/>
      <c r="B20" s="58"/>
      <c r="C20" s="39"/>
      <c r="F20" s="55" t="s">
        <v>260</v>
      </c>
      <c r="J20" t="s">
        <v>375</v>
      </c>
      <c r="L20" s="18">
        <v>500</v>
      </c>
    </row>
    <row r="21" spans="1:12" x14ac:dyDescent="0.25">
      <c r="A21" s="68" t="s">
        <v>367</v>
      </c>
      <c r="B21" s="68" t="s">
        <v>307</v>
      </c>
      <c r="C21" s="68"/>
      <c r="D21" s="68" t="s">
        <v>308</v>
      </c>
      <c r="F21" s="55" t="s">
        <v>261</v>
      </c>
      <c r="L21" s="11"/>
    </row>
    <row r="22" spans="1:12" x14ac:dyDescent="0.25">
      <c r="A22" s="67" t="s">
        <v>370</v>
      </c>
      <c r="B22" s="69">
        <v>2200</v>
      </c>
      <c r="C22" s="67"/>
      <c r="D22" s="69" t="s">
        <v>306</v>
      </c>
      <c r="F22" s="55" t="s">
        <v>262</v>
      </c>
      <c r="J22" t="s">
        <v>331</v>
      </c>
      <c r="L22" s="13">
        <f>(L19*L20)</f>
        <v>12500</v>
      </c>
    </row>
    <row r="23" spans="1:12" x14ac:dyDescent="0.25">
      <c r="A23" s="67" t="s">
        <v>370</v>
      </c>
      <c r="B23" s="69">
        <v>2200</v>
      </c>
      <c r="C23" s="67"/>
      <c r="D23" s="69" t="s">
        <v>371</v>
      </c>
      <c r="F23" s="55" t="s">
        <v>263</v>
      </c>
    </row>
    <row r="24" spans="1:12" x14ac:dyDescent="0.25">
      <c r="A24" s="67"/>
      <c r="B24" s="70"/>
      <c r="C24" s="67"/>
      <c r="D24" s="70"/>
      <c r="F24" s="55" t="s">
        <v>264</v>
      </c>
    </row>
    <row r="25" spans="1:12" x14ac:dyDescent="0.25">
      <c r="A25" s="67" t="s">
        <v>372</v>
      </c>
      <c r="B25" s="69">
        <v>1600</v>
      </c>
      <c r="C25" s="67"/>
      <c r="D25" s="69">
        <v>110</v>
      </c>
      <c r="F25" s="55" t="s">
        <v>265</v>
      </c>
    </row>
    <row r="26" spans="1:12" x14ac:dyDescent="0.25">
      <c r="A26" s="67"/>
      <c r="B26" s="70"/>
      <c r="C26" s="67"/>
      <c r="D26" s="70"/>
      <c r="F26" s="55" t="s">
        <v>266</v>
      </c>
      <c r="J26" s="39"/>
      <c r="K26" s="39"/>
      <c r="L26" s="39"/>
    </row>
    <row r="27" spans="1:12" x14ac:dyDescent="0.25">
      <c r="A27" s="67" t="s">
        <v>373</v>
      </c>
      <c r="B27" s="70" t="s">
        <v>305</v>
      </c>
      <c r="C27" s="67"/>
      <c r="D27" s="69">
        <v>55</v>
      </c>
      <c r="J27" s="39"/>
      <c r="K27" s="39"/>
      <c r="L27" s="39"/>
    </row>
    <row r="28" spans="1:12" x14ac:dyDescent="0.25">
      <c r="A28" s="67"/>
      <c r="B28" s="70"/>
      <c r="C28" s="67"/>
      <c r="D28" s="70"/>
      <c r="F28" s="40"/>
      <c r="J28" s="39"/>
      <c r="K28" s="39"/>
      <c r="L28" s="39"/>
    </row>
    <row r="29" spans="1:12" x14ac:dyDescent="0.25">
      <c r="A29" s="67" t="s">
        <v>374</v>
      </c>
      <c r="B29" s="69">
        <v>500</v>
      </c>
      <c r="C29" s="67"/>
      <c r="D29" s="69">
        <v>100</v>
      </c>
      <c r="F29" s="40"/>
      <c r="J29" s="39"/>
      <c r="K29" s="39"/>
      <c r="L29" s="39"/>
    </row>
    <row r="30" spans="1:12" x14ac:dyDescent="0.25">
      <c r="A30" s="67"/>
      <c r="B30" s="67"/>
      <c r="C30" s="67"/>
      <c r="D30" s="67"/>
      <c r="J30" s="39"/>
      <c r="K30" s="39"/>
      <c r="L30" s="39"/>
    </row>
    <row r="31" spans="1:12" x14ac:dyDescent="0.25">
      <c r="A31" s="67" t="s">
        <v>322</v>
      </c>
      <c r="B31" s="67"/>
      <c r="C31" s="67"/>
      <c r="D31" s="67"/>
      <c r="J31" s="39"/>
      <c r="K31" s="39"/>
      <c r="L31" s="39"/>
    </row>
    <row r="32" spans="1:12" x14ac:dyDescent="0.25">
      <c r="A32" s="67" t="s">
        <v>368</v>
      </c>
      <c r="B32" s="71"/>
      <c r="C32" s="67"/>
      <c r="D32" s="61"/>
      <c r="J32" s="39"/>
      <c r="K32" s="39"/>
      <c r="L32" s="39"/>
    </row>
    <row r="33" spans="1:12" x14ac:dyDescent="0.25">
      <c r="A33" s="77" t="s">
        <v>369</v>
      </c>
      <c r="B33" s="71"/>
      <c r="C33" s="61"/>
      <c r="D33" s="61"/>
      <c r="J33" s="39"/>
      <c r="K33" s="39"/>
      <c r="L33" s="39"/>
    </row>
    <row r="34" spans="1:12" s="39" customFormat="1" x14ac:dyDescent="0.25">
      <c r="A34" s="61"/>
      <c r="B34" s="61"/>
      <c r="C34" s="61"/>
      <c r="D34" s="61"/>
      <c r="E34"/>
    </row>
    <row r="35" spans="1:12" s="39" customFormat="1" x14ac:dyDescent="0.25">
      <c r="A35" s="59"/>
      <c r="B35"/>
      <c r="C35"/>
      <c r="D35"/>
      <c r="E35"/>
    </row>
    <row r="36" spans="1:12" s="39" customFormat="1" x14ac:dyDescent="0.25">
      <c r="J36"/>
      <c r="K36"/>
      <c r="L36"/>
    </row>
    <row r="37" spans="1:12" s="39" customFormat="1" x14ac:dyDescent="0.25">
      <c r="J37"/>
      <c r="K37"/>
      <c r="L37"/>
    </row>
    <row r="38" spans="1:12" s="39" customFormat="1" x14ac:dyDescent="0.25">
      <c r="J38"/>
      <c r="K38"/>
      <c r="L38"/>
    </row>
    <row r="39" spans="1:12" s="39" customFormat="1" x14ac:dyDescent="0.25">
      <c r="J39"/>
      <c r="K39"/>
      <c r="L39"/>
    </row>
    <row r="40" spans="1:12" s="39" customFormat="1" x14ac:dyDescent="0.25">
      <c r="J40"/>
      <c r="K40"/>
      <c r="L40"/>
    </row>
    <row r="41" spans="1:12" s="39" customFormat="1" x14ac:dyDescent="0.25">
      <c r="J41"/>
      <c r="K41"/>
      <c r="L41"/>
    </row>
    <row r="42" spans="1:12" s="39" customFormat="1" x14ac:dyDescent="0.25">
      <c r="J42"/>
      <c r="K42"/>
      <c r="L42"/>
    </row>
    <row r="43" spans="1:12" s="39" customFormat="1" x14ac:dyDescent="0.25">
      <c r="J43"/>
      <c r="K43"/>
      <c r="L43"/>
    </row>
    <row r="44" spans="1:12" x14ac:dyDescent="0.25">
      <c r="A44" s="39"/>
      <c r="B44" s="39"/>
      <c r="C44" s="39"/>
      <c r="D44" s="39"/>
      <c r="E44" s="39"/>
    </row>
    <row r="45" spans="1:12" x14ac:dyDescent="0.25">
      <c r="A45" s="39"/>
      <c r="B45" s="39"/>
      <c r="C45" s="39"/>
      <c r="D45" s="39"/>
      <c r="E45" s="39"/>
    </row>
  </sheetData>
  <sheetProtection sheet="1" objects="1" scenarios="1"/>
  <hyperlinks>
    <hyperlink ref="A33" r:id="rId1"/>
  </hyperlinks>
  <pageMargins left="0.7" right="0.7" top="0.75" bottom="0.75" header="0.3" footer="0.3"/>
  <pageSetup paperSize="9" scale="84" orientation="landscape"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workbookViewId="0">
      <selection activeCell="I6" sqref="I6"/>
    </sheetView>
  </sheetViews>
  <sheetFormatPr defaultColWidth="8.85546875" defaultRowHeight="15" x14ac:dyDescent="0.25"/>
  <cols>
    <col min="1" max="1" width="17.5703125" customWidth="1"/>
    <col min="2" max="2" width="1.42578125" customWidth="1"/>
    <col min="3" max="3" width="25.7109375" bestFit="1" customWidth="1"/>
    <col min="4" max="4" width="2" customWidth="1"/>
    <col min="5" max="5" width="25.140625" bestFit="1" customWidth="1"/>
    <col min="6" max="6" width="5.7109375" customWidth="1"/>
    <col min="7" max="7" width="36.5703125" bestFit="1" customWidth="1"/>
    <col min="8" max="8" width="1.42578125" customWidth="1"/>
    <col min="9" max="9" width="19.28515625" customWidth="1"/>
    <col min="10" max="10" width="2" customWidth="1"/>
  </cols>
  <sheetData>
    <row r="1" spans="1:16" ht="18.75" x14ac:dyDescent="0.3">
      <c r="A1" s="34" t="s">
        <v>284</v>
      </c>
    </row>
    <row r="3" spans="1:16" x14ac:dyDescent="0.25">
      <c r="C3" s="27" t="s">
        <v>11</v>
      </c>
      <c r="E3" s="27" t="s">
        <v>12</v>
      </c>
      <c r="I3" s="27" t="s">
        <v>14</v>
      </c>
    </row>
    <row r="4" spans="1:16" x14ac:dyDescent="0.25">
      <c r="C4" s="31" t="str">
        <f>'BUDGET 2017-2018'!$B$3</f>
        <v>&lt;Ange lag (tex "F02")&gt;</v>
      </c>
      <c r="E4" s="31" t="str">
        <f>'BUDGET 2017-2018'!$B$3</f>
        <v>&lt;Ange lag (tex "F02")&gt;</v>
      </c>
      <c r="I4" s="31" t="str">
        <f>'BUDGET 2017-2018'!$B$3</f>
        <v>&lt;Ange lag (tex "F02")&gt;</v>
      </c>
    </row>
    <row r="5" spans="1:16" ht="15" customHeight="1" x14ac:dyDescent="0.25">
      <c r="C5" s="12" t="s">
        <v>10</v>
      </c>
      <c r="E5" s="12" t="s">
        <v>10</v>
      </c>
      <c r="I5" s="12" t="s">
        <v>109</v>
      </c>
    </row>
    <row r="6" spans="1:16" x14ac:dyDescent="0.25">
      <c r="A6" t="s">
        <v>5</v>
      </c>
      <c r="C6" s="14">
        <v>120</v>
      </c>
      <c r="D6" s="61"/>
      <c r="E6" s="14">
        <v>120</v>
      </c>
      <c r="G6" t="s">
        <v>270</v>
      </c>
      <c r="I6" s="103"/>
      <c r="K6" s="55" t="s">
        <v>310</v>
      </c>
    </row>
    <row r="7" spans="1:16" x14ac:dyDescent="0.25">
      <c r="A7" t="s">
        <v>6</v>
      </c>
      <c r="C7" s="15">
        <v>100</v>
      </c>
      <c r="D7" s="61"/>
      <c r="E7" s="15">
        <v>100</v>
      </c>
      <c r="G7" t="s">
        <v>271</v>
      </c>
      <c r="I7" s="104"/>
      <c r="K7" s="55"/>
    </row>
    <row r="8" spans="1:16" x14ac:dyDescent="0.25">
      <c r="A8" t="s">
        <v>312</v>
      </c>
      <c r="C8" s="15">
        <v>100</v>
      </c>
      <c r="D8" s="61"/>
      <c r="E8" s="15">
        <v>100</v>
      </c>
      <c r="G8" t="s">
        <v>272</v>
      </c>
      <c r="I8" s="104"/>
    </row>
    <row r="9" spans="1:16" x14ac:dyDescent="0.25">
      <c r="A9" t="s">
        <v>377</v>
      </c>
      <c r="C9" s="15">
        <v>100</v>
      </c>
      <c r="D9" s="61"/>
      <c r="E9" s="15">
        <v>100</v>
      </c>
      <c r="G9" s="80" t="s">
        <v>407</v>
      </c>
      <c r="H9" s="80"/>
      <c r="I9" s="104"/>
      <c r="J9" s="80"/>
      <c r="K9" s="80"/>
      <c r="L9" s="80"/>
    </row>
    <row r="10" spans="1:16" x14ac:dyDescent="0.25">
      <c r="A10" t="s">
        <v>7</v>
      </c>
      <c r="C10" s="15">
        <v>80</v>
      </c>
      <c r="D10" s="61"/>
      <c r="E10" s="15">
        <v>80</v>
      </c>
      <c r="G10" t="s">
        <v>122</v>
      </c>
      <c r="I10" s="104"/>
      <c r="K10" s="54" t="s">
        <v>273</v>
      </c>
    </row>
    <row r="11" spans="1:16" x14ac:dyDescent="0.25">
      <c r="A11" t="s">
        <v>8</v>
      </c>
      <c r="C11" s="26">
        <v>80</v>
      </c>
      <c r="D11" s="61"/>
      <c r="E11" s="26">
        <v>80</v>
      </c>
      <c r="G11" t="s">
        <v>112</v>
      </c>
      <c r="I11" s="95">
        <v>26</v>
      </c>
      <c r="K11" s="67" t="s">
        <v>309</v>
      </c>
      <c r="M11" s="61"/>
      <c r="N11" s="61"/>
      <c r="O11" s="61"/>
      <c r="P11" s="59"/>
    </row>
    <row r="12" spans="1:16" ht="7.5" customHeight="1" x14ac:dyDescent="0.25">
      <c r="C12" s="11"/>
      <c r="E12" s="11"/>
      <c r="L12" s="61"/>
    </row>
    <row r="13" spans="1:16" ht="15" customHeight="1" x14ac:dyDescent="0.25">
      <c r="C13" s="12" t="s">
        <v>15</v>
      </c>
      <c r="E13" s="12" t="s">
        <v>16</v>
      </c>
      <c r="I13" s="12" t="s">
        <v>15</v>
      </c>
    </row>
    <row r="14" spans="1:16" x14ac:dyDescent="0.25">
      <c r="A14" t="s">
        <v>5</v>
      </c>
      <c r="C14" s="94"/>
      <c r="E14" s="14">
        <f>TRÄNINGAR!C64</f>
        <v>0</v>
      </c>
      <c r="G14" t="s">
        <v>274</v>
      </c>
      <c r="I14" s="94">
        <v>10</v>
      </c>
    </row>
    <row r="15" spans="1:16" x14ac:dyDescent="0.25">
      <c r="A15" t="s">
        <v>6</v>
      </c>
      <c r="C15" s="91">
        <v>10</v>
      </c>
      <c r="E15" s="15">
        <f>TRÄNINGAR!D64</f>
        <v>2</v>
      </c>
      <c r="G15" t="s">
        <v>275</v>
      </c>
      <c r="I15" s="91"/>
    </row>
    <row r="16" spans="1:16" x14ac:dyDescent="0.25">
      <c r="A16" t="s">
        <v>312</v>
      </c>
      <c r="C16" s="91"/>
      <c r="E16" s="15">
        <f>TRÄNINGAR!E64</f>
        <v>0</v>
      </c>
      <c r="G16" t="s">
        <v>276</v>
      </c>
      <c r="I16" s="91"/>
    </row>
    <row r="17" spans="1:12" x14ac:dyDescent="0.25">
      <c r="A17" t="s">
        <v>377</v>
      </c>
      <c r="C17" s="91"/>
      <c r="E17" s="15">
        <f>TRÄNINGAR!F64</f>
        <v>0</v>
      </c>
      <c r="G17" s="80" t="s">
        <v>408</v>
      </c>
      <c r="H17" s="80"/>
      <c r="I17" s="91"/>
      <c r="J17" s="80"/>
      <c r="K17" s="80"/>
      <c r="L17" s="80"/>
    </row>
    <row r="18" spans="1:12" x14ac:dyDescent="0.25">
      <c r="A18" t="s">
        <v>7</v>
      </c>
      <c r="C18" s="91"/>
      <c r="E18" s="15">
        <f>TRÄNINGAR!G64</f>
        <v>4</v>
      </c>
      <c r="G18" t="s">
        <v>110</v>
      </c>
      <c r="I18" s="92"/>
    </row>
    <row r="19" spans="1:12" ht="15" customHeight="1" x14ac:dyDescent="0.25">
      <c r="A19" t="s">
        <v>8</v>
      </c>
      <c r="C19" s="98"/>
      <c r="E19" s="26">
        <f>TRÄNINGAR!H64</f>
        <v>2</v>
      </c>
      <c r="I19" s="75"/>
    </row>
    <row r="20" spans="1:12" ht="7.5" customHeight="1" x14ac:dyDescent="0.25">
      <c r="C20" s="11"/>
      <c r="E20" s="11"/>
      <c r="I20" s="11"/>
    </row>
    <row r="21" spans="1:12" ht="15" customHeight="1" x14ac:dyDescent="0.25">
      <c r="C21" s="23">
        <f>SUM(C14:C19)</f>
        <v>10</v>
      </c>
      <c r="E21" s="23">
        <f>SUM(E14:E19)</f>
        <v>8</v>
      </c>
      <c r="I21" s="23">
        <f>SUM(I14:I18)</f>
        <v>10</v>
      </c>
    </row>
    <row r="22" spans="1:12" ht="7.5" customHeight="1" x14ac:dyDescent="0.25">
      <c r="C22" s="11"/>
      <c r="E22" s="11"/>
      <c r="I22" s="11"/>
    </row>
    <row r="23" spans="1:12" x14ac:dyDescent="0.25">
      <c r="C23" s="12" t="s">
        <v>107</v>
      </c>
      <c r="E23" s="12" t="s">
        <v>107</v>
      </c>
      <c r="I23" s="12" t="s">
        <v>113</v>
      </c>
    </row>
    <row r="24" spans="1:12" x14ac:dyDescent="0.25">
      <c r="A24" t="s">
        <v>5</v>
      </c>
      <c r="C24" s="99"/>
      <c r="E24" s="99"/>
      <c r="G24" t="s">
        <v>277</v>
      </c>
      <c r="I24" s="94"/>
    </row>
    <row r="25" spans="1:12" x14ac:dyDescent="0.25">
      <c r="A25" t="s">
        <v>6</v>
      </c>
      <c r="C25" s="100">
        <v>1.5</v>
      </c>
      <c r="E25" s="100">
        <v>1.5</v>
      </c>
      <c r="G25" t="s">
        <v>278</v>
      </c>
      <c r="I25" s="91"/>
    </row>
    <row r="26" spans="1:12" x14ac:dyDescent="0.25">
      <c r="A26" t="s">
        <v>312</v>
      </c>
      <c r="C26" s="100"/>
      <c r="E26" s="100"/>
      <c r="G26" t="s">
        <v>279</v>
      </c>
      <c r="I26" s="91"/>
    </row>
    <row r="27" spans="1:12" x14ac:dyDescent="0.25">
      <c r="A27" t="s">
        <v>7</v>
      </c>
      <c r="C27" s="100"/>
      <c r="E27" s="100"/>
      <c r="G27" s="80" t="s">
        <v>410</v>
      </c>
      <c r="H27" s="80"/>
      <c r="I27" s="91"/>
      <c r="J27" s="80"/>
      <c r="K27" s="80"/>
      <c r="L27" s="80"/>
    </row>
    <row r="28" spans="1:12" ht="15" customHeight="1" x14ac:dyDescent="0.25">
      <c r="A28" t="s">
        <v>8</v>
      </c>
      <c r="C28" s="101"/>
      <c r="E28" s="101"/>
      <c r="G28" t="s">
        <v>123</v>
      </c>
      <c r="I28" s="91"/>
    </row>
    <row r="29" spans="1:12" ht="15" customHeight="1" x14ac:dyDescent="0.25">
      <c r="A29" s="80"/>
      <c r="B29" s="80"/>
      <c r="C29" s="96"/>
      <c r="D29" s="61"/>
      <c r="E29" s="96"/>
      <c r="F29" s="80"/>
      <c r="G29" t="s">
        <v>286</v>
      </c>
      <c r="I29" s="102"/>
      <c r="K29" t="s">
        <v>124</v>
      </c>
    </row>
    <row r="30" spans="1:12" x14ac:dyDescent="0.25">
      <c r="C30" s="97"/>
      <c r="D30" s="61"/>
      <c r="E30" s="61"/>
    </row>
    <row r="31" spans="1:12" x14ac:dyDescent="0.25">
      <c r="A31" s="12" t="s">
        <v>9</v>
      </c>
    </row>
    <row r="32" spans="1:12" x14ac:dyDescent="0.25">
      <c r="A32" t="s">
        <v>5</v>
      </c>
      <c r="C32" s="6">
        <f>C6*C14*C24</f>
        <v>0</v>
      </c>
      <c r="D32" s="3"/>
      <c r="E32" s="6">
        <f>E6*E14*E24</f>
        <v>0</v>
      </c>
      <c r="G32" t="s">
        <v>280</v>
      </c>
      <c r="I32" s="6">
        <f>(I6+(I11*I29))*I14*I24</f>
        <v>0</v>
      </c>
      <c r="J32" s="3"/>
    </row>
    <row r="33" spans="1:12" x14ac:dyDescent="0.25">
      <c r="A33" t="s">
        <v>6</v>
      </c>
      <c r="C33" s="7">
        <f>C7*C15*C25</f>
        <v>1500</v>
      </c>
      <c r="D33" s="3"/>
      <c r="E33" s="7">
        <f>E7*E15*E25</f>
        <v>300</v>
      </c>
      <c r="G33" t="s">
        <v>281</v>
      </c>
      <c r="I33" s="7">
        <f>(I7+(I11*I29))*I15*I25</f>
        <v>0</v>
      </c>
      <c r="J33" s="3"/>
    </row>
    <row r="34" spans="1:12" x14ac:dyDescent="0.25">
      <c r="A34" t="s">
        <v>312</v>
      </c>
      <c r="C34" s="7">
        <f>C8*C16*C26</f>
        <v>0</v>
      </c>
      <c r="D34" s="3"/>
      <c r="E34" s="7">
        <f>E8*E16*E26</f>
        <v>0</v>
      </c>
      <c r="G34" t="s">
        <v>282</v>
      </c>
      <c r="I34" s="7">
        <f>(I8+(I11*I29))*I16*I26</f>
        <v>0</v>
      </c>
      <c r="J34" s="3"/>
    </row>
    <row r="35" spans="1:12" x14ac:dyDescent="0.25">
      <c r="A35" t="s">
        <v>7</v>
      </c>
      <c r="C35" s="7">
        <f>C10*C18*C27</f>
        <v>0</v>
      </c>
      <c r="D35" s="3"/>
      <c r="E35" s="7">
        <f>E10*E18*E27</f>
        <v>0</v>
      </c>
      <c r="G35" s="80" t="s">
        <v>409</v>
      </c>
      <c r="H35" s="80"/>
      <c r="I35" s="7">
        <f>(I9+(I11*I29))*I17*I27</f>
        <v>0</v>
      </c>
      <c r="J35" s="3"/>
      <c r="K35" s="80"/>
      <c r="L35" s="80"/>
    </row>
    <row r="36" spans="1:12" x14ac:dyDescent="0.25">
      <c r="A36" t="s">
        <v>8</v>
      </c>
      <c r="C36" s="8">
        <f>C11*C19*C28</f>
        <v>0</v>
      </c>
      <c r="D36" s="3"/>
      <c r="E36" s="8">
        <f>E11*E19*E28</f>
        <v>0</v>
      </c>
      <c r="G36" t="s">
        <v>111</v>
      </c>
      <c r="I36" s="8">
        <f>I10*I18*I28</f>
        <v>0</v>
      </c>
      <c r="J36" s="3"/>
    </row>
    <row r="38" spans="1:12" x14ac:dyDescent="0.25">
      <c r="A38" t="s">
        <v>0</v>
      </c>
      <c r="C38" s="13">
        <f>SUM(C32:C37)</f>
        <v>1500</v>
      </c>
      <c r="E38" s="13">
        <f>SUM(E32:E37)</f>
        <v>300</v>
      </c>
      <c r="G38" t="s">
        <v>283</v>
      </c>
      <c r="I38" s="13">
        <f>SUM(I32:I36)</f>
        <v>0</v>
      </c>
    </row>
    <row r="40" spans="1:12" x14ac:dyDescent="0.25">
      <c r="C40" s="25"/>
    </row>
    <row r="41" spans="1:12" x14ac:dyDescent="0.25">
      <c r="G41" s="39" t="s">
        <v>288</v>
      </c>
    </row>
    <row r="42" spans="1:12" x14ac:dyDescent="0.25">
      <c r="G42" s="39" t="s">
        <v>287</v>
      </c>
    </row>
    <row r="43" spans="1:12" x14ac:dyDescent="0.25">
      <c r="G43" s="39"/>
    </row>
  </sheetData>
  <sheetProtection sheet="1" objects="1" scenarios="1"/>
  <pageMargins left="0.7" right="0.7" top="0.75" bottom="0.75" header="0.3" footer="0.3"/>
  <pageSetup paperSize="9" scale="72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K56" sqref="K56"/>
    </sheetView>
  </sheetViews>
  <sheetFormatPr defaultColWidth="8.85546875" defaultRowHeight="15" x14ac:dyDescent="0.25"/>
  <cols>
    <col min="2" max="2" width="3.42578125" customWidth="1"/>
    <col min="3" max="3" width="13.42578125" customWidth="1"/>
    <col min="4" max="4" width="10" customWidth="1"/>
    <col min="5" max="5" width="9.85546875" customWidth="1"/>
    <col min="6" max="6" width="10.5703125" customWidth="1"/>
    <col min="7" max="7" width="9.7109375" customWidth="1"/>
    <col min="8" max="8" width="10.140625" bestFit="1" customWidth="1"/>
    <col min="9" max="9" width="10.85546875" bestFit="1" customWidth="1"/>
    <col min="10" max="10" width="3.85546875" customWidth="1"/>
  </cols>
  <sheetData>
    <row r="1" spans="1:9" ht="18.75" x14ac:dyDescent="0.3">
      <c r="A1" s="34" t="s">
        <v>241</v>
      </c>
    </row>
    <row r="2" spans="1:9" x14ac:dyDescent="0.25">
      <c r="A2" t="s">
        <v>285</v>
      </c>
    </row>
    <row r="3" spans="1:9" x14ac:dyDescent="0.25">
      <c r="A3" s="39" t="s">
        <v>242</v>
      </c>
    </row>
    <row r="4" spans="1:9" x14ac:dyDescent="0.25">
      <c r="A4" s="39" t="s">
        <v>243</v>
      </c>
    </row>
    <row r="6" spans="1:9" x14ac:dyDescent="0.25">
      <c r="C6" s="108" t="s">
        <v>227</v>
      </c>
      <c r="D6" s="108"/>
      <c r="E6" s="108"/>
      <c r="F6" s="108"/>
      <c r="G6" s="108"/>
      <c r="H6" s="108"/>
      <c r="I6" s="108"/>
    </row>
    <row r="7" spans="1:9" x14ac:dyDescent="0.25">
      <c r="C7" s="108" t="str">
        <f>'BUDGET 2017-2018'!$B$3</f>
        <v>&lt;Ange lag (tex "F02")&gt;</v>
      </c>
      <c r="D7" s="108" t="e">
        <f>'BUDGET 2017-2018'!#REF!</f>
        <v>#REF!</v>
      </c>
      <c r="E7" s="108" t="e">
        <f>'BUDGET 2017-2018'!#REF!</f>
        <v>#REF!</v>
      </c>
      <c r="F7" s="108"/>
      <c r="G7" s="108" t="e">
        <f>'BUDGET 2017-2018'!#REF!</f>
        <v>#REF!</v>
      </c>
      <c r="H7" s="108" t="e">
        <f>'BUDGET 2017-2018'!#REF!</f>
        <v>#REF!</v>
      </c>
      <c r="I7" s="108" t="e">
        <f>'BUDGET 2017-2018'!#REF!</f>
        <v>#REF!</v>
      </c>
    </row>
    <row r="8" spans="1:9" x14ac:dyDescent="0.25">
      <c r="C8" s="10" t="s">
        <v>228</v>
      </c>
      <c r="D8" s="20" t="s">
        <v>104</v>
      </c>
      <c r="E8" s="20" t="s">
        <v>315</v>
      </c>
      <c r="F8" s="73" t="s">
        <v>378</v>
      </c>
      <c r="G8" s="20" t="s">
        <v>105</v>
      </c>
      <c r="H8" s="20" t="s">
        <v>106</v>
      </c>
      <c r="I8" s="10" t="s">
        <v>101</v>
      </c>
    </row>
    <row r="9" spans="1:9" x14ac:dyDescent="0.25">
      <c r="C9" s="19"/>
      <c r="D9" s="19"/>
      <c r="E9" s="19"/>
      <c r="F9" s="19"/>
      <c r="G9" s="19"/>
      <c r="H9" s="19"/>
      <c r="I9" s="19"/>
    </row>
    <row r="10" spans="1:9" x14ac:dyDescent="0.25">
      <c r="A10" t="s">
        <v>49</v>
      </c>
      <c r="C10" s="105"/>
      <c r="D10" s="105"/>
      <c r="E10" s="105"/>
      <c r="F10" s="105"/>
      <c r="G10" s="105"/>
      <c r="H10" s="105"/>
      <c r="I10" s="105"/>
    </row>
    <row r="11" spans="1:9" x14ac:dyDescent="0.25">
      <c r="A11" t="s">
        <v>50</v>
      </c>
      <c r="C11" s="105"/>
      <c r="D11" s="105"/>
      <c r="E11" s="105"/>
      <c r="F11" s="105"/>
      <c r="G11" s="105"/>
      <c r="H11" s="105"/>
      <c r="I11" s="105"/>
    </row>
    <row r="12" spans="1:9" x14ac:dyDescent="0.25">
      <c r="A12" t="s">
        <v>51</v>
      </c>
      <c r="C12" s="105"/>
      <c r="D12" s="105"/>
      <c r="E12" s="105"/>
      <c r="F12" s="105"/>
      <c r="G12" s="105"/>
      <c r="H12" s="105"/>
      <c r="I12" s="105"/>
    </row>
    <row r="13" spans="1:9" x14ac:dyDescent="0.25">
      <c r="A13" t="s">
        <v>52</v>
      </c>
      <c r="C13" s="105"/>
      <c r="D13" s="105"/>
      <c r="E13" s="105"/>
      <c r="F13" s="105"/>
      <c r="G13" s="105"/>
      <c r="H13" s="105"/>
      <c r="I13" s="105"/>
    </row>
    <row r="14" spans="1:9" x14ac:dyDescent="0.25">
      <c r="A14" t="s">
        <v>53</v>
      </c>
      <c r="C14" s="105"/>
      <c r="D14" s="105"/>
      <c r="E14" s="105"/>
      <c r="F14" s="105"/>
      <c r="G14" s="105"/>
      <c r="H14" s="105"/>
      <c r="I14" s="105"/>
    </row>
    <row r="15" spans="1:9" x14ac:dyDescent="0.25">
      <c r="A15" t="s">
        <v>54</v>
      </c>
      <c r="C15" s="105"/>
      <c r="D15" s="105"/>
      <c r="E15" s="105"/>
      <c r="F15" s="105"/>
      <c r="G15" s="105"/>
      <c r="H15" s="105"/>
      <c r="I15" s="105"/>
    </row>
    <row r="16" spans="1:9" x14ac:dyDescent="0.25">
      <c r="A16" t="s">
        <v>55</v>
      </c>
      <c r="C16" s="105"/>
      <c r="D16" s="105">
        <v>1</v>
      </c>
      <c r="E16" s="105"/>
      <c r="F16" s="105"/>
      <c r="G16" s="105">
        <v>2</v>
      </c>
      <c r="H16" s="105">
        <v>1</v>
      </c>
      <c r="I16" s="105"/>
    </row>
    <row r="17" spans="1:9" x14ac:dyDescent="0.25">
      <c r="A17" t="s">
        <v>56</v>
      </c>
      <c r="C17" s="105"/>
      <c r="D17" s="105">
        <v>1</v>
      </c>
      <c r="E17" s="105"/>
      <c r="F17" s="105"/>
      <c r="G17" s="105">
        <v>2</v>
      </c>
      <c r="H17" s="105">
        <v>1</v>
      </c>
      <c r="I17" s="105"/>
    </row>
    <row r="18" spans="1:9" x14ac:dyDescent="0.25">
      <c r="A18" t="s">
        <v>57</v>
      </c>
      <c r="C18" s="105"/>
      <c r="D18" s="105"/>
      <c r="E18" s="105"/>
      <c r="F18" s="105"/>
      <c r="G18" s="105"/>
      <c r="H18" s="105"/>
      <c r="I18" s="105"/>
    </row>
    <row r="19" spans="1:9" x14ac:dyDescent="0.25">
      <c r="A19" t="s">
        <v>58</v>
      </c>
      <c r="C19" s="105"/>
      <c r="D19" s="105"/>
      <c r="E19" s="105"/>
      <c r="F19" s="105"/>
      <c r="G19" s="105"/>
      <c r="H19" s="105"/>
      <c r="I19" s="105"/>
    </row>
    <row r="20" spans="1:9" x14ac:dyDescent="0.25">
      <c r="A20" t="s">
        <v>59</v>
      </c>
      <c r="C20" s="105"/>
      <c r="D20" s="105"/>
      <c r="E20" s="105"/>
      <c r="F20" s="105"/>
      <c r="G20" s="105"/>
      <c r="H20" s="105"/>
      <c r="I20" s="105"/>
    </row>
    <row r="21" spans="1:9" x14ac:dyDescent="0.25">
      <c r="A21" t="s">
        <v>60</v>
      </c>
      <c r="C21" s="105"/>
      <c r="D21" s="105"/>
      <c r="E21" s="105"/>
      <c r="F21" s="105"/>
      <c r="G21" s="105"/>
      <c r="H21" s="105"/>
      <c r="I21" s="105"/>
    </row>
    <row r="22" spans="1:9" x14ac:dyDescent="0.25">
      <c r="A22" t="s">
        <v>61</v>
      </c>
      <c r="C22" s="105"/>
      <c r="D22" s="105"/>
      <c r="E22" s="105"/>
      <c r="F22" s="105"/>
      <c r="G22" s="105"/>
      <c r="H22" s="105"/>
      <c r="I22" s="105"/>
    </row>
    <row r="23" spans="1:9" x14ac:dyDescent="0.25">
      <c r="A23" t="s">
        <v>62</v>
      </c>
      <c r="C23" s="105"/>
      <c r="D23" s="105"/>
      <c r="E23" s="105"/>
      <c r="F23" s="105"/>
      <c r="G23" s="105"/>
      <c r="H23" s="105"/>
      <c r="I23" s="105"/>
    </row>
    <row r="24" spans="1:9" x14ac:dyDescent="0.25">
      <c r="A24" t="s">
        <v>63</v>
      </c>
      <c r="C24" s="105"/>
      <c r="D24" s="105"/>
      <c r="E24" s="105"/>
      <c r="F24" s="105"/>
      <c r="G24" s="105"/>
      <c r="H24" s="105"/>
      <c r="I24" s="105"/>
    </row>
    <row r="25" spans="1:9" x14ac:dyDescent="0.25">
      <c r="A25" t="s">
        <v>64</v>
      </c>
      <c r="C25" s="105"/>
      <c r="D25" s="105"/>
      <c r="E25" s="105"/>
      <c r="F25" s="105"/>
      <c r="G25" s="105"/>
      <c r="H25" s="105"/>
      <c r="I25" s="105"/>
    </row>
    <row r="26" spans="1:9" x14ac:dyDescent="0.25">
      <c r="A26" t="s">
        <v>65</v>
      </c>
      <c r="C26" s="105"/>
      <c r="D26" s="105"/>
      <c r="E26" s="105"/>
      <c r="F26" s="105"/>
      <c r="G26" s="105"/>
      <c r="H26" s="105"/>
      <c r="I26" s="105"/>
    </row>
    <row r="27" spans="1:9" x14ac:dyDescent="0.25">
      <c r="A27" t="s">
        <v>66</v>
      </c>
      <c r="C27" s="105"/>
      <c r="D27" s="105"/>
      <c r="E27" s="105"/>
      <c r="F27" s="105"/>
      <c r="G27" s="105"/>
      <c r="H27" s="105"/>
      <c r="I27" s="105"/>
    </row>
    <row r="28" spans="1:9" x14ac:dyDescent="0.25">
      <c r="A28" t="s">
        <v>67</v>
      </c>
      <c r="C28" s="105"/>
      <c r="D28" s="105"/>
      <c r="E28" s="105"/>
      <c r="F28" s="105"/>
      <c r="G28" s="105"/>
      <c r="H28" s="105"/>
      <c r="I28" s="105"/>
    </row>
    <row r="29" spans="1:9" x14ac:dyDescent="0.25">
      <c r="A29" t="s">
        <v>68</v>
      </c>
      <c r="C29" s="105"/>
      <c r="D29" s="105"/>
      <c r="E29" s="105"/>
      <c r="F29" s="105"/>
      <c r="G29" s="105"/>
      <c r="H29" s="105"/>
      <c r="I29" s="105"/>
    </row>
    <row r="30" spans="1:9" x14ac:dyDescent="0.25">
      <c r="A30" t="s">
        <v>69</v>
      </c>
      <c r="C30" s="105"/>
      <c r="D30" s="105"/>
      <c r="E30" s="105"/>
      <c r="F30" s="105"/>
      <c r="G30" s="105"/>
      <c r="H30" s="105"/>
      <c r="I30" s="105"/>
    </row>
    <row r="31" spans="1:9" x14ac:dyDescent="0.25">
      <c r="A31" t="s">
        <v>70</v>
      </c>
      <c r="C31" s="105"/>
      <c r="D31" s="105"/>
      <c r="E31" s="105"/>
      <c r="F31" s="105"/>
      <c r="G31" s="105"/>
      <c r="H31" s="105"/>
      <c r="I31" s="105"/>
    </row>
    <row r="32" spans="1:9" x14ac:dyDescent="0.25">
      <c r="A32" t="s">
        <v>71</v>
      </c>
      <c r="C32" s="105"/>
      <c r="D32" s="105"/>
      <c r="E32" s="105"/>
      <c r="F32" s="105"/>
      <c r="G32" s="105"/>
      <c r="H32" s="105"/>
      <c r="I32" s="105"/>
    </row>
    <row r="33" spans="1:9" x14ac:dyDescent="0.25">
      <c r="A33" t="s">
        <v>72</v>
      </c>
      <c r="C33" s="105"/>
      <c r="D33" s="105"/>
      <c r="E33" s="105"/>
      <c r="F33" s="105"/>
      <c r="G33" s="105"/>
      <c r="H33" s="105"/>
      <c r="I33" s="105"/>
    </row>
    <row r="34" spans="1:9" x14ac:dyDescent="0.25">
      <c r="A34" t="s">
        <v>73</v>
      </c>
      <c r="C34" s="105"/>
      <c r="D34" s="105"/>
      <c r="E34" s="105"/>
      <c r="F34" s="105"/>
      <c r="G34" s="105"/>
      <c r="H34" s="105"/>
      <c r="I34" s="105"/>
    </row>
    <row r="35" spans="1:9" x14ac:dyDescent="0.25">
      <c r="A35" t="s">
        <v>74</v>
      </c>
      <c r="C35" s="105"/>
      <c r="D35" s="105"/>
      <c r="E35" s="105"/>
      <c r="F35" s="105"/>
      <c r="G35" s="105"/>
      <c r="H35" s="105"/>
      <c r="I35" s="105"/>
    </row>
    <row r="36" spans="1:9" x14ac:dyDescent="0.25">
      <c r="A36" t="s">
        <v>318</v>
      </c>
      <c r="C36" s="105"/>
      <c r="D36" s="105"/>
      <c r="E36" s="105"/>
      <c r="F36" s="105"/>
      <c r="G36" s="105"/>
      <c r="H36" s="105"/>
      <c r="I36" s="105"/>
    </row>
    <row r="37" spans="1:9" x14ac:dyDescent="0.25">
      <c r="A37" t="s">
        <v>75</v>
      </c>
      <c r="C37" s="105"/>
      <c r="D37" s="105"/>
      <c r="E37" s="105"/>
      <c r="F37" s="105"/>
      <c r="G37" s="105"/>
      <c r="H37" s="105"/>
      <c r="I37" s="105"/>
    </row>
    <row r="38" spans="1:9" x14ac:dyDescent="0.25">
      <c r="A38" t="s">
        <v>76</v>
      </c>
      <c r="C38" s="105"/>
      <c r="D38" s="105"/>
      <c r="E38" s="105"/>
      <c r="F38" s="105"/>
      <c r="G38" s="105"/>
      <c r="H38" s="105"/>
      <c r="I38" s="105"/>
    </row>
    <row r="39" spans="1:9" x14ac:dyDescent="0.25">
      <c r="A39" t="s">
        <v>77</v>
      </c>
      <c r="C39" s="105"/>
      <c r="D39" s="105"/>
      <c r="E39" s="105"/>
      <c r="F39" s="105"/>
      <c r="G39" s="105"/>
      <c r="H39" s="105"/>
      <c r="I39" s="105"/>
    </row>
    <row r="40" spans="1:9" x14ac:dyDescent="0.25">
      <c r="A40" t="s">
        <v>78</v>
      </c>
      <c r="C40" s="105"/>
      <c r="D40" s="105"/>
      <c r="E40" s="105"/>
      <c r="F40" s="105"/>
      <c r="G40" s="105"/>
      <c r="H40" s="105"/>
      <c r="I40" s="105"/>
    </row>
    <row r="41" spans="1:9" x14ac:dyDescent="0.25">
      <c r="A41" t="s">
        <v>79</v>
      </c>
      <c r="C41" s="105"/>
      <c r="D41" s="105"/>
      <c r="E41" s="105"/>
      <c r="F41" s="105"/>
      <c r="G41" s="105"/>
      <c r="H41" s="105"/>
      <c r="I41" s="105"/>
    </row>
    <row r="42" spans="1:9" x14ac:dyDescent="0.25">
      <c r="A42" t="s">
        <v>80</v>
      </c>
      <c r="C42" s="105"/>
      <c r="D42" s="105"/>
      <c r="E42" s="105"/>
      <c r="F42" s="105"/>
      <c r="G42" s="105"/>
      <c r="H42" s="105"/>
      <c r="I42" s="105"/>
    </row>
    <row r="43" spans="1:9" x14ac:dyDescent="0.25">
      <c r="A43" t="s">
        <v>81</v>
      </c>
      <c r="C43" s="105"/>
      <c r="D43" s="105"/>
      <c r="E43" s="105"/>
      <c r="F43" s="105"/>
      <c r="G43" s="105"/>
      <c r="H43" s="105"/>
      <c r="I43" s="105"/>
    </row>
    <row r="44" spans="1:9" x14ac:dyDescent="0.25">
      <c r="A44" t="s">
        <v>82</v>
      </c>
      <c r="C44" s="105"/>
      <c r="D44" s="105"/>
      <c r="E44" s="105"/>
      <c r="F44" s="105"/>
      <c r="G44" s="105"/>
      <c r="H44" s="105"/>
      <c r="I44" s="105"/>
    </row>
    <row r="45" spans="1:9" x14ac:dyDescent="0.25">
      <c r="A45" t="s">
        <v>83</v>
      </c>
      <c r="C45" s="105"/>
      <c r="D45" s="105"/>
      <c r="E45" s="105"/>
      <c r="F45" s="105"/>
      <c r="G45" s="105"/>
      <c r="H45" s="105"/>
      <c r="I45" s="105"/>
    </row>
    <row r="46" spans="1:9" x14ac:dyDescent="0.25">
      <c r="A46" t="s">
        <v>84</v>
      </c>
      <c r="C46" s="105"/>
      <c r="D46" s="105"/>
      <c r="E46" s="105"/>
      <c r="F46" s="105"/>
      <c r="G46" s="105"/>
      <c r="H46" s="105"/>
      <c r="I46" s="105"/>
    </row>
    <row r="47" spans="1:9" x14ac:dyDescent="0.25">
      <c r="A47" t="s">
        <v>85</v>
      </c>
      <c r="C47" s="105"/>
      <c r="D47" s="105"/>
      <c r="E47" s="105"/>
      <c r="F47" s="105"/>
      <c r="G47" s="105"/>
      <c r="H47" s="105"/>
      <c r="I47" s="105"/>
    </row>
    <row r="48" spans="1:9" x14ac:dyDescent="0.25">
      <c r="A48" t="s">
        <v>86</v>
      </c>
      <c r="C48" s="105"/>
      <c r="D48" s="105"/>
      <c r="E48" s="105"/>
      <c r="F48" s="105"/>
      <c r="G48" s="105"/>
      <c r="H48" s="105"/>
      <c r="I48" s="105"/>
    </row>
    <row r="49" spans="1:9" x14ac:dyDescent="0.25">
      <c r="A49" t="s">
        <v>87</v>
      </c>
      <c r="C49" s="105"/>
      <c r="D49" s="105"/>
      <c r="E49" s="105"/>
      <c r="F49" s="105"/>
      <c r="G49" s="105"/>
      <c r="H49" s="105"/>
      <c r="I49" s="105"/>
    </row>
    <row r="50" spans="1:9" x14ac:dyDescent="0.25">
      <c r="A50" t="s">
        <v>88</v>
      </c>
      <c r="C50" s="105"/>
      <c r="D50" s="105"/>
      <c r="E50" s="105"/>
      <c r="F50" s="105"/>
      <c r="G50" s="105"/>
      <c r="H50" s="105"/>
      <c r="I50" s="105"/>
    </row>
    <row r="51" spans="1:9" x14ac:dyDescent="0.25">
      <c r="A51" t="s">
        <v>89</v>
      </c>
      <c r="C51" s="105"/>
      <c r="D51" s="105"/>
      <c r="E51" s="105"/>
      <c r="F51" s="105"/>
      <c r="G51" s="105"/>
      <c r="H51" s="105"/>
      <c r="I51" s="105"/>
    </row>
    <row r="52" spans="1:9" x14ac:dyDescent="0.25">
      <c r="A52" t="s">
        <v>90</v>
      </c>
      <c r="C52" s="105"/>
      <c r="D52" s="105"/>
      <c r="E52" s="105"/>
      <c r="F52" s="105"/>
      <c r="G52" s="105"/>
      <c r="H52" s="105"/>
      <c r="I52" s="105"/>
    </row>
    <row r="53" spans="1:9" x14ac:dyDescent="0.25">
      <c r="A53" t="s">
        <v>91</v>
      </c>
      <c r="C53" s="105"/>
      <c r="D53" s="105"/>
      <c r="E53" s="105"/>
      <c r="F53" s="105"/>
      <c r="G53" s="105"/>
      <c r="H53" s="105"/>
      <c r="I53" s="105"/>
    </row>
    <row r="54" spans="1:9" x14ac:dyDescent="0.25">
      <c r="A54" t="s">
        <v>92</v>
      </c>
      <c r="C54" s="105"/>
      <c r="D54" s="105"/>
      <c r="E54" s="105"/>
      <c r="F54" s="105"/>
      <c r="G54" s="105"/>
      <c r="H54" s="105"/>
      <c r="I54" s="105"/>
    </row>
    <row r="55" spans="1:9" x14ac:dyDescent="0.25">
      <c r="A55" t="s">
        <v>93</v>
      </c>
      <c r="C55" s="105"/>
      <c r="D55" s="105"/>
      <c r="E55" s="105"/>
      <c r="F55" s="105"/>
      <c r="G55" s="105"/>
      <c r="H55" s="105"/>
      <c r="I55" s="105"/>
    </row>
    <row r="56" spans="1:9" x14ac:dyDescent="0.25">
      <c r="A56" t="s">
        <v>94</v>
      </c>
      <c r="C56" s="105"/>
      <c r="D56" s="105"/>
      <c r="E56" s="105"/>
      <c r="F56" s="105"/>
      <c r="G56" s="105"/>
      <c r="H56" s="105"/>
      <c r="I56" s="105"/>
    </row>
    <row r="57" spans="1:9" x14ac:dyDescent="0.25">
      <c r="A57" t="s">
        <v>95</v>
      </c>
      <c r="C57" s="105"/>
      <c r="D57" s="105"/>
      <c r="E57" s="105"/>
      <c r="F57" s="105"/>
      <c r="G57" s="105"/>
      <c r="H57" s="105"/>
      <c r="I57" s="105"/>
    </row>
    <row r="58" spans="1:9" x14ac:dyDescent="0.25">
      <c r="A58" t="s">
        <v>96</v>
      </c>
      <c r="C58" s="105"/>
      <c r="D58" s="105"/>
      <c r="E58" s="105"/>
      <c r="F58" s="105"/>
      <c r="G58" s="105"/>
      <c r="H58" s="105"/>
      <c r="I58" s="105"/>
    </row>
    <row r="59" spans="1:9" x14ac:dyDescent="0.25">
      <c r="A59" t="s">
        <v>97</v>
      </c>
      <c r="C59" s="105"/>
      <c r="D59" s="105"/>
      <c r="E59" s="105"/>
      <c r="F59" s="105"/>
      <c r="G59" s="105"/>
      <c r="H59" s="105"/>
      <c r="I59" s="105"/>
    </row>
    <row r="60" spans="1:9" x14ac:dyDescent="0.25">
      <c r="A60" t="s">
        <v>98</v>
      </c>
      <c r="C60" s="105"/>
      <c r="D60" s="105"/>
      <c r="E60" s="105"/>
      <c r="F60" s="105"/>
      <c r="G60" s="105"/>
      <c r="H60" s="105"/>
      <c r="I60" s="105"/>
    </row>
    <row r="61" spans="1:9" x14ac:dyDescent="0.25">
      <c r="A61" t="s">
        <v>99</v>
      </c>
      <c r="C61" s="105"/>
      <c r="D61" s="105"/>
      <c r="E61" s="105"/>
      <c r="F61" s="105"/>
      <c r="G61" s="105"/>
      <c r="H61" s="105"/>
      <c r="I61" s="105"/>
    </row>
    <row r="62" spans="1:9" x14ac:dyDescent="0.25">
      <c r="A62" t="s">
        <v>100</v>
      </c>
      <c r="C62" s="105"/>
      <c r="D62" s="105"/>
      <c r="E62" s="105"/>
      <c r="F62" s="105"/>
      <c r="G62" s="105"/>
      <c r="H62" s="105"/>
      <c r="I62" s="105"/>
    </row>
    <row r="63" spans="1:9" ht="15.75" thickBot="1" x14ac:dyDescent="0.3">
      <c r="C63" s="19"/>
      <c r="D63" s="19"/>
      <c r="E63" s="19"/>
      <c r="F63" s="19"/>
      <c r="G63" s="19"/>
      <c r="H63" s="19"/>
      <c r="I63" s="19"/>
    </row>
    <row r="64" spans="1:9" ht="15.75" thickBot="1" x14ac:dyDescent="0.3">
      <c r="C64" s="43">
        <f>SUM(C10:C63)</f>
        <v>0</v>
      </c>
      <c r="D64" s="44">
        <f t="shared" ref="D64:I64" si="0">SUM(D10:D63)</f>
        <v>2</v>
      </c>
      <c r="E64" s="44">
        <f t="shared" si="0"/>
        <v>0</v>
      </c>
      <c r="F64" s="44">
        <f t="shared" si="0"/>
        <v>0</v>
      </c>
      <c r="G64" s="44">
        <f t="shared" si="0"/>
        <v>4</v>
      </c>
      <c r="H64" s="44">
        <f t="shared" si="0"/>
        <v>2</v>
      </c>
      <c r="I64" s="45">
        <f t="shared" si="0"/>
        <v>0</v>
      </c>
    </row>
  </sheetData>
  <sheetProtection sheet="1" objects="1" scenarios="1"/>
  <mergeCells count="2">
    <mergeCell ref="C6:I6"/>
    <mergeCell ref="C7:I7"/>
  </mergeCell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6"/>
  <sheetViews>
    <sheetView workbookViewId="0">
      <selection activeCell="K11" sqref="K11"/>
    </sheetView>
  </sheetViews>
  <sheetFormatPr defaultColWidth="10.85546875" defaultRowHeight="15.75" x14ac:dyDescent="0.25"/>
  <cols>
    <col min="1" max="1" width="5.140625" style="28" customWidth="1"/>
    <col min="2" max="2" width="7.7109375" style="38" customWidth="1"/>
    <col min="3" max="10" width="10.85546875" style="28"/>
    <col min="11" max="11" width="23.42578125" style="28" bestFit="1" customWidth="1"/>
    <col min="12" max="12" width="8.5703125" style="28" customWidth="1"/>
    <col min="13" max="13" width="10.85546875" style="28"/>
    <col min="14" max="14" width="40.28515625" style="28" bestFit="1" customWidth="1"/>
    <col min="15" max="16384" width="10.85546875" style="28"/>
  </cols>
  <sheetData>
    <row r="1" spans="2:14" ht="24.95" customHeight="1" x14ac:dyDescent="0.35">
      <c r="B1" s="78" t="s">
        <v>403</v>
      </c>
    </row>
    <row r="2" spans="2:14" s="35" customFormat="1" x14ac:dyDescent="0.25">
      <c r="B2" s="36" t="s">
        <v>229</v>
      </c>
    </row>
    <row r="3" spans="2:14" x14ac:dyDescent="0.25">
      <c r="B3" s="36" t="s">
        <v>230</v>
      </c>
    </row>
    <row r="4" spans="2:14" x14ac:dyDescent="0.25">
      <c r="B4" s="36" t="s">
        <v>320</v>
      </c>
    </row>
    <row r="6" spans="2:14" s="30" customFormat="1" x14ac:dyDescent="0.25">
      <c r="B6" s="37">
        <v>30</v>
      </c>
      <c r="C6" s="30" t="s">
        <v>125</v>
      </c>
    </row>
    <row r="7" spans="2:14" x14ac:dyDescent="0.25">
      <c r="B7" s="38">
        <v>3010</v>
      </c>
      <c r="C7" s="28" t="s">
        <v>126</v>
      </c>
      <c r="J7" s="109" t="s">
        <v>404</v>
      </c>
      <c r="K7" s="109"/>
      <c r="L7" s="109"/>
      <c r="M7" s="109"/>
      <c r="N7" s="109"/>
    </row>
    <row r="8" spans="2:14" x14ac:dyDescent="0.25">
      <c r="B8" s="38">
        <v>3020</v>
      </c>
      <c r="C8" s="28" t="s">
        <v>127</v>
      </c>
      <c r="J8" s="109"/>
      <c r="K8" s="109"/>
      <c r="L8" s="109"/>
      <c r="M8" s="109"/>
      <c r="N8" s="109"/>
    </row>
    <row r="9" spans="2:14" x14ac:dyDescent="0.25">
      <c r="B9" s="38">
        <v>3070</v>
      </c>
      <c r="C9" s="28" t="s">
        <v>128</v>
      </c>
    </row>
    <row r="10" spans="2:14" ht="18.75" x14ac:dyDescent="0.3">
      <c r="J10" s="79" t="s">
        <v>393</v>
      </c>
      <c r="M10" s="79" t="s">
        <v>394</v>
      </c>
    </row>
    <row r="11" spans="2:14" s="30" customFormat="1" ht="16.5" thickBot="1" x14ac:dyDescent="0.3">
      <c r="B11" s="37">
        <v>31</v>
      </c>
      <c r="C11" s="30" t="s">
        <v>129</v>
      </c>
      <c r="J11" s="80"/>
      <c r="K11" s="80"/>
    </row>
    <row r="12" spans="2:14" ht="18.75" x14ac:dyDescent="0.3">
      <c r="B12" s="38">
        <v>3110</v>
      </c>
      <c r="C12" s="28" t="s">
        <v>130</v>
      </c>
      <c r="J12" s="81" t="s">
        <v>379</v>
      </c>
      <c r="K12" s="81" t="s">
        <v>380</v>
      </c>
      <c r="M12" s="84" t="s">
        <v>379</v>
      </c>
      <c r="N12" s="84" t="s">
        <v>380</v>
      </c>
    </row>
    <row r="13" spans="2:14" ht="18.75" x14ac:dyDescent="0.3">
      <c r="B13" s="38">
        <v>3160</v>
      </c>
      <c r="C13" s="28" t="s">
        <v>131</v>
      </c>
      <c r="J13" s="82">
        <v>437</v>
      </c>
      <c r="K13" s="83" t="s">
        <v>381</v>
      </c>
      <c r="M13" s="85">
        <v>654</v>
      </c>
      <c r="N13" s="86" t="s">
        <v>395</v>
      </c>
    </row>
    <row r="14" spans="2:14" ht="18.75" x14ac:dyDescent="0.3">
      <c r="J14" s="82">
        <v>439</v>
      </c>
      <c r="K14" s="83" t="s">
        <v>382</v>
      </c>
      <c r="M14" s="85">
        <v>655</v>
      </c>
      <c r="N14" s="86" t="s">
        <v>396</v>
      </c>
    </row>
    <row r="15" spans="2:14" s="30" customFormat="1" ht="18.75" x14ac:dyDescent="0.3">
      <c r="B15" s="37">
        <v>32</v>
      </c>
      <c r="C15" s="30" t="s">
        <v>132</v>
      </c>
      <c r="J15" s="82">
        <v>440</v>
      </c>
      <c r="K15" s="83" t="s">
        <v>383</v>
      </c>
      <c r="M15" s="85">
        <v>656</v>
      </c>
      <c r="N15" s="86" t="s">
        <v>397</v>
      </c>
    </row>
    <row r="16" spans="2:14" ht="18.75" x14ac:dyDescent="0.3">
      <c r="B16" s="38">
        <v>3210</v>
      </c>
      <c r="C16" s="28" t="s">
        <v>133</v>
      </c>
      <c r="J16" s="82">
        <v>441</v>
      </c>
      <c r="K16" s="83" t="s">
        <v>384</v>
      </c>
      <c r="M16" s="85">
        <v>657</v>
      </c>
      <c r="N16" s="86" t="s">
        <v>398</v>
      </c>
    </row>
    <row r="17" spans="2:14" ht="18.75" x14ac:dyDescent="0.3">
      <c r="B17" s="38">
        <v>3220</v>
      </c>
      <c r="C17" s="28" t="s">
        <v>134</v>
      </c>
      <c r="J17" s="82">
        <v>442</v>
      </c>
      <c r="K17" s="83" t="s">
        <v>385</v>
      </c>
      <c r="M17" s="85">
        <v>663</v>
      </c>
      <c r="N17" s="86" t="s">
        <v>399</v>
      </c>
    </row>
    <row r="18" spans="2:14" ht="18.75" x14ac:dyDescent="0.3">
      <c r="B18" s="38">
        <v>3230</v>
      </c>
      <c r="C18" s="28" t="s">
        <v>1</v>
      </c>
      <c r="J18" s="82">
        <v>460</v>
      </c>
      <c r="K18" s="83" t="s">
        <v>386</v>
      </c>
      <c r="M18" s="85">
        <v>664</v>
      </c>
      <c r="N18" s="86" t="s">
        <v>400</v>
      </c>
    </row>
    <row r="19" spans="2:14" ht="18.75" x14ac:dyDescent="0.3">
      <c r="J19" s="82">
        <v>461</v>
      </c>
      <c r="K19" s="83" t="s">
        <v>387</v>
      </c>
      <c r="M19" s="85">
        <v>665</v>
      </c>
      <c r="N19" s="86" t="s">
        <v>401</v>
      </c>
    </row>
    <row r="20" spans="2:14" s="30" customFormat="1" ht="18.75" x14ac:dyDescent="0.3">
      <c r="B20" s="37">
        <v>33</v>
      </c>
      <c r="C20" s="30" t="s">
        <v>135</v>
      </c>
      <c r="J20" s="82">
        <v>462</v>
      </c>
      <c r="K20" s="83" t="s">
        <v>388</v>
      </c>
      <c r="M20" s="85">
        <v>666</v>
      </c>
      <c r="N20" s="86" t="s">
        <v>402</v>
      </c>
    </row>
    <row r="21" spans="2:14" ht="18.75" x14ac:dyDescent="0.3">
      <c r="B21" s="38">
        <v>3310</v>
      </c>
      <c r="C21" s="28" t="s">
        <v>136</v>
      </c>
      <c r="J21" s="82">
        <v>470</v>
      </c>
      <c r="K21" s="83" t="s">
        <v>389</v>
      </c>
    </row>
    <row r="22" spans="2:14" ht="18.75" x14ac:dyDescent="0.3">
      <c r="B22" s="38">
        <v>3312</v>
      </c>
      <c r="C22" s="28" t="s">
        <v>137</v>
      </c>
      <c r="J22" s="82">
        <v>471</v>
      </c>
      <c r="K22" s="83" t="s">
        <v>390</v>
      </c>
      <c r="M22" s="30"/>
      <c r="N22" s="30"/>
    </row>
    <row r="23" spans="2:14" ht="18.75" x14ac:dyDescent="0.3">
      <c r="B23" s="38">
        <v>3320</v>
      </c>
      <c r="C23" s="28" t="s">
        <v>138</v>
      </c>
      <c r="J23" s="82">
        <v>472</v>
      </c>
      <c r="K23" s="83" t="s">
        <v>391</v>
      </c>
    </row>
    <row r="24" spans="2:14" ht="18.75" x14ac:dyDescent="0.3">
      <c r="J24" s="82">
        <v>473</v>
      </c>
      <c r="K24" s="83" t="s">
        <v>392</v>
      </c>
    </row>
    <row r="25" spans="2:14" s="30" customFormat="1" x14ac:dyDescent="0.25">
      <c r="B25" s="37">
        <v>34</v>
      </c>
      <c r="C25" s="30" t="s">
        <v>139</v>
      </c>
      <c r="J25" s="28"/>
      <c r="K25" s="28"/>
    </row>
    <row r="26" spans="2:14" x14ac:dyDescent="0.25">
      <c r="B26" s="38">
        <v>3410</v>
      </c>
      <c r="C26" s="28" t="s">
        <v>140</v>
      </c>
    </row>
    <row r="27" spans="2:14" x14ac:dyDescent="0.25">
      <c r="B27" s="38">
        <v>3411</v>
      </c>
      <c r="C27" s="28" t="s">
        <v>141</v>
      </c>
    </row>
    <row r="29" spans="2:14" s="30" customFormat="1" x14ac:dyDescent="0.25">
      <c r="B29" s="37">
        <v>36</v>
      </c>
      <c r="C29" s="30" t="s">
        <v>142</v>
      </c>
      <c r="J29" s="28"/>
      <c r="K29" s="28"/>
      <c r="M29" s="28"/>
      <c r="N29" s="28"/>
    </row>
    <row r="30" spans="2:14" x14ac:dyDescent="0.25">
      <c r="B30" s="38">
        <v>3610</v>
      </c>
      <c r="C30" s="28" t="s">
        <v>143</v>
      </c>
    </row>
    <row r="31" spans="2:14" x14ac:dyDescent="0.25">
      <c r="M31" s="30"/>
      <c r="N31" s="30"/>
    </row>
    <row r="32" spans="2:14" s="30" customFormat="1" x14ac:dyDescent="0.25">
      <c r="B32" s="37">
        <v>37</v>
      </c>
      <c r="C32" s="30" t="s">
        <v>144</v>
      </c>
      <c r="J32" s="28"/>
      <c r="K32" s="28"/>
      <c r="M32" s="28"/>
      <c r="N32" s="28"/>
    </row>
    <row r="33" spans="2:14" x14ac:dyDescent="0.25">
      <c r="B33" s="38">
        <v>3740</v>
      </c>
      <c r="C33" s="28" t="s">
        <v>145</v>
      </c>
    </row>
    <row r="34" spans="2:14" x14ac:dyDescent="0.25">
      <c r="J34" s="30"/>
      <c r="K34" s="30"/>
    </row>
    <row r="35" spans="2:14" s="30" customFormat="1" x14ac:dyDescent="0.25">
      <c r="B35" s="37">
        <v>39</v>
      </c>
      <c r="C35" s="30" t="s">
        <v>146</v>
      </c>
      <c r="J35" s="28"/>
      <c r="K35" s="28"/>
      <c r="M35" s="28"/>
      <c r="N35" s="28"/>
    </row>
    <row r="36" spans="2:14" x14ac:dyDescent="0.25">
      <c r="B36" s="38">
        <v>3911</v>
      </c>
      <c r="C36" s="28" t="s">
        <v>147</v>
      </c>
    </row>
    <row r="37" spans="2:14" x14ac:dyDescent="0.25">
      <c r="B37" s="38">
        <v>3913</v>
      </c>
      <c r="C37" s="28" t="s">
        <v>148</v>
      </c>
    </row>
    <row r="38" spans="2:14" x14ac:dyDescent="0.25">
      <c r="B38" s="38">
        <v>3985</v>
      </c>
      <c r="C38" s="28" t="s">
        <v>149</v>
      </c>
    </row>
    <row r="39" spans="2:14" x14ac:dyDescent="0.25">
      <c r="B39" s="38">
        <v>3987</v>
      </c>
      <c r="C39" s="28" t="s">
        <v>150</v>
      </c>
    </row>
    <row r="41" spans="2:14" s="30" customFormat="1" x14ac:dyDescent="0.25">
      <c r="B41" s="37">
        <v>40</v>
      </c>
      <c r="C41" s="30" t="s">
        <v>151</v>
      </c>
      <c r="J41" s="28"/>
      <c r="K41" s="28"/>
      <c r="M41" s="28"/>
      <c r="N41" s="28"/>
    </row>
    <row r="42" spans="2:14" x14ac:dyDescent="0.25">
      <c r="B42" s="38">
        <v>4010</v>
      </c>
      <c r="C42" s="28" t="s">
        <v>152</v>
      </c>
      <c r="M42" s="30"/>
      <c r="N42" s="30"/>
    </row>
    <row r="43" spans="2:14" x14ac:dyDescent="0.25">
      <c r="B43" s="38">
        <v>4011</v>
      </c>
      <c r="C43" s="28" t="s">
        <v>153</v>
      </c>
    </row>
    <row r="44" spans="2:14" x14ac:dyDescent="0.25">
      <c r="B44" s="38">
        <v>4012</v>
      </c>
      <c r="C44" s="28" t="s">
        <v>13</v>
      </c>
    </row>
    <row r="45" spans="2:14" x14ac:dyDescent="0.25">
      <c r="B45" s="38">
        <v>4020</v>
      </c>
      <c r="C45" s="28" t="s">
        <v>154</v>
      </c>
      <c r="J45" s="30"/>
      <c r="K45" s="30"/>
    </row>
    <row r="46" spans="2:14" x14ac:dyDescent="0.25">
      <c r="B46" s="38">
        <v>4030</v>
      </c>
      <c r="C46" s="28" t="s">
        <v>22</v>
      </c>
    </row>
    <row r="47" spans="2:14" x14ac:dyDescent="0.25">
      <c r="B47" s="38">
        <v>4031</v>
      </c>
      <c r="C47" s="28" t="s">
        <v>155</v>
      </c>
    </row>
    <row r="48" spans="2:14" x14ac:dyDescent="0.25">
      <c r="B48" s="38">
        <v>4032</v>
      </c>
      <c r="C48" s="28" t="s">
        <v>156</v>
      </c>
    </row>
    <row r="49" spans="2:14" x14ac:dyDescent="0.25">
      <c r="B49" s="38">
        <v>4070</v>
      </c>
      <c r="C49" s="28" t="s">
        <v>157</v>
      </c>
    </row>
    <row r="50" spans="2:14" x14ac:dyDescent="0.25">
      <c r="B50" s="38">
        <v>4090</v>
      </c>
      <c r="C50" s="28" t="s">
        <v>26</v>
      </c>
    </row>
    <row r="51" spans="2:14" x14ac:dyDescent="0.25">
      <c r="J51" s="30"/>
      <c r="K51" s="30"/>
    </row>
    <row r="52" spans="2:14" s="30" customFormat="1" x14ac:dyDescent="0.25">
      <c r="B52" s="37">
        <v>41</v>
      </c>
      <c r="C52" s="30" t="s">
        <v>129</v>
      </c>
      <c r="J52" s="28"/>
      <c r="K52" s="28"/>
      <c r="M52" s="28"/>
      <c r="N52" s="28"/>
    </row>
    <row r="53" spans="2:14" x14ac:dyDescent="0.25">
      <c r="B53" s="38">
        <v>4120</v>
      </c>
      <c r="C53" s="28" t="s">
        <v>158</v>
      </c>
      <c r="M53" s="30"/>
      <c r="N53" s="30"/>
    </row>
    <row r="54" spans="2:14" x14ac:dyDescent="0.25">
      <c r="B54" s="38">
        <v>4121</v>
      </c>
      <c r="C54" s="28" t="s">
        <v>159</v>
      </c>
    </row>
    <row r="55" spans="2:14" x14ac:dyDescent="0.25">
      <c r="B55" s="38">
        <v>4126</v>
      </c>
      <c r="C55" s="28" t="s">
        <v>160</v>
      </c>
      <c r="J55" s="30"/>
      <c r="K55" s="30"/>
    </row>
    <row r="56" spans="2:14" x14ac:dyDescent="0.25">
      <c r="B56" s="38">
        <v>4130</v>
      </c>
      <c r="C56" s="28" t="s">
        <v>161</v>
      </c>
    </row>
    <row r="57" spans="2:14" x14ac:dyDescent="0.25">
      <c r="B57" s="38">
        <v>4140</v>
      </c>
      <c r="C57" s="28" t="s">
        <v>162</v>
      </c>
    </row>
    <row r="58" spans="2:14" x14ac:dyDescent="0.25">
      <c r="B58" s="38">
        <v>4141</v>
      </c>
      <c r="C58" s="28" t="s">
        <v>163</v>
      </c>
    </row>
    <row r="59" spans="2:14" x14ac:dyDescent="0.25">
      <c r="B59" s="38">
        <v>4150</v>
      </c>
      <c r="C59" s="28" t="s">
        <v>164</v>
      </c>
      <c r="M59" s="30"/>
      <c r="N59" s="30"/>
    </row>
    <row r="60" spans="2:14" x14ac:dyDescent="0.25">
      <c r="B60" s="38">
        <v>4160</v>
      </c>
      <c r="C60" s="28" t="s">
        <v>165</v>
      </c>
      <c r="J60" s="30"/>
      <c r="K60" s="30"/>
    </row>
    <row r="61" spans="2:14" x14ac:dyDescent="0.25">
      <c r="B61" s="38">
        <v>4190</v>
      </c>
      <c r="C61" s="28" t="s">
        <v>166</v>
      </c>
    </row>
    <row r="63" spans="2:14" s="30" customFormat="1" x14ac:dyDescent="0.25">
      <c r="B63" s="37">
        <v>42</v>
      </c>
      <c r="C63" s="30" t="s">
        <v>132</v>
      </c>
      <c r="J63" s="28"/>
      <c r="K63" s="28"/>
    </row>
    <row r="64" spans="2:14" x14ac:dyDescent="0.25">
      <c r="B64" s="38">
        <v>4210</v>
      </c>
      <c r="C64" s="28" t="s">
        <v>133</v>
      </c>
    </row>
    <row r="65" spans="2:14" x14ac:dyDescent="0.25">
      <c r="B65" s="38">
        <v>4220</v>
      </c>
      <c r="C65" s="28" t="s">
        <v>134</v>
      </c>
    </row>
    <row r="66" spans="2:14" x14ac:dyDescent="0.25">
      <c r="B66" s="38">
        <v>4230</v>
      </c>
      <c r="C66" s="28" t="s">
        <v>1</v>
      </c>
      <c r="J66" s="30"/>
      <c r="K66" s="30"/>
    </row>
    <row r="67" spans="2:14" x14ac:dyDescent="0.25">
      <c r="B67" s="38">
        <v>4260</v>
      </c>
      <c r="C67" s="28" t="s">
        <v>167</v>
      </c>
    </row>
    <row r="68" spans="2:14" x14ac:dyDescent="0.25">
      <c r="M68" s="30"/>
      <c r="N68" s="30"/>
    </row>
    <row r="69" spans="2:14" s="30" customFormat="1" x14ac:dyDescent="0.25">
      <c r="B69" s="37">
        <v>43</v>
      </c>
      <c r="C69" s="30" t="s">
        <v>168</v>
      </c>
      <c r="M69" s="28"/>
      <c r="N69" s="28"/>
    </row>
    <row r="70" spans="2:14" x14ac:dyDescent="0.25">
      <c r="B70" s="38">
        <v>4310</v>
      </c>
      <c r="C70" s="28" t="s">
        <v>143</v>
      </c>
    </row>
    <row r="71" spans="2:14" x14ac:dyDescent="0.25">
      <c r="B71" s="38">
        <v>4320</v>
      </c>
      <c r="C71" s="28" t="s">
        <v>169</v>
      </c>
    </row>
    <row r="72" spans="2:14" x14ac:dyDescent="0.25">
      <c r="J72" s="30"/>
      <c r="K72" s="30"/>
    </row>
    <row r="73" spans="2:14" s="30" customFormat="1" x14ac:dyDescent="0.25">
      <c r="B73" s="37">
        <v>45</v>
      </c>
      <c r="C73" s="30" t="s">
        <v>170</v>
      </c>
      <c r="J73" s="28"/>
      <c r="K73" s="28"/>
      <c r="M73" s="28"/>
      <c r="N73" s="28"/>
    </row>
    <row r="74" spans="2:14" x14ac:dyDescent="0.25">
      <c r="B74" s="38">
        <v>4510</v>
      </c>
      <c r="C74" s="28" t="s">
        <v>28</v>
      </c>
      <c r="M74" s="30"/>
      <c r="N74" s="30"/>
    </row>
    <row r="75" spans="2:14" x14ac:dyDescent="0.25">
      <c r="B75" s="38">
        <v>4530</v>
      </c>
      <c r="C75" s="28" t="s">
        <v>171</v>
      </c>
      <c r="J75" s="30"/>
      <c r="K75" s="30"/>
    </row>
    <row r="76" spans="2:14" x14ac:dyDescent="0.25">
      <c r="B76" s="38">
        <v>4540</v>
      </c>
      <c r="C76" s="28" t="s">
        <v>172</v>
      </c>
    </row>
    <row r="77" spans="2:14" x14ac:dyDescent="0.25">
      <c r="M77" s="30"/>
      <c r="N77" s="30"/>
    </row>
    <row r="78" spans="2:14" s="30" customFormat="1" x14ac:dyDescent="0.25">
      <c r="B78" s="37">
        <v>50</v>
      </c>
      <c r="C78" s="30" t="s">
        <v>173</v>
      </c>
      <c r="M78" s="28"/>
      <c r="N78" s="28"/>
    </row>
    <row r="79" spans="2:14" x14ac:dyDescent="0.25">
      <c r="B79" s="38">
        <v>5010</v>
      </c>
      <c r="C79" s="28" t="s">
        <v>174</v>
      </c>
    </row>
    <row r="80" spans="2:14" x14ac:dyDescent="0.25">
      <c r="B80" s="38">
        <v>5020</v>
      </c>
      <c r="C80" s="28" t="s">
        <v>175</v>
      </c>
      <c r="M80" s="30"/>
      <c r="N80" s="30"/>
    </row>
    <row r="81" spans="2:14" x14ac:dyDescent="0.25">
      <c r="B81" s="38">
        <v>5060</v>
      </c>
      <c r="C81" s="28" t="s">
        <v>176</v>
      </c>
    </row>
    <row r="82" spans="2:14" x14ac:dyDescent="0.25">
      <c r="B82" s="38">
        <v>5090</v>
      </c>
      <c r="C82" s="28" t="s">
        <v>177</v>
      </c>
      <c r="J82" s="30"/>
      <c r="K82" s="30"/>
    </row>
    <row r="83" spans="2:14" x14ac:dyDescent="0.25">
      <c r="M83" s="30"/>
      <c r="N83" s="30"/>
    </row>
    <row r="84" spans="2:14" s="30" customFormat="1" x14ac:dyDescent="0.25">
      <c r="B84" s="37">
        <v>52</v>
      </c>
      <c r="C84" s="30" t="s">
        <v>178</v>
      </c>
      <c r="J84" s="28"/>
      <c r="K84" s="28"/>
      <c r="M84" s="28"/>
      <c r="N84" s="28"/>
    </row>
    <row r="85" spans="2:14" x14ac:dyDescent="0.25">
      <c r="B85" s="38">
        <v>5212</v>
      </c>
      <c r="C85" s="28" t="s">
        <v>179</v>
      </c>
    </row>
    <row r="86" spans="2:14" x14ac:dyDescent="0.25">
      <c r="J86" s="30"/>
      <c r="K86" s="30"/>
      <c r="M86" s="30"/>
      <c r="N86" s="30"/>
    </row>
    <row r="87" spans="2:14" s="30" customFormat="1" x14ac:dyDescent="0.25">
      <c r="B87" s="37">
        <v>54</v>
      </c>
      <c r="C87" s="30" t="s">
        <v>180</v>
      </c>
      <c r="J87" s="28"/>
      <c r="K87" s="28"/>
      <c r="M87" s="28"/>
      <c r="N87" s="28"/>
    </row>
    <row r="88" spans="2:14" x14ac:dyDescent="0.25">
      <c r="B88" s="38">
        <v>5410</v>
      </c>
      <c r="C88" s="28" t="s">
        <v>181</v>
      </c>
    </row>
    <row r="90" spans="2:14" s="30" customFormat="1" x14ac:dyDescent="0.25">
      <c r="B90" s="37">
        <v>55</v>
      </c>
      <c r="C90" s="30" t="s">
        <v>182</v>
      </c>
    </row>
    <row r="91" spans="2:14" x14ac:dyDescent="0.25">
      <c r="B91" s="38">
        <v>5510</v>
      </c>
      <c r="C91" s="28" t="s">
        <v>183</v>
      </c>
    </row>
    <row r="93" spans="2:14" s="30" customFormat="1" x14ac:dyDescent="0.25">
      <c r="B93" s="37">
        <v>58</v>
      </c>
      <c r="C93" s="30" t="s">
        <v>184</v>
      </c>
      <c r="J93" s="28"/>
      <c r="K93" s="28"/>
      <c r="M93" s="28"/>
      <c r="N93" s="28"/>
    </row>
    <row r="94" spans="2:14" x14ac:dyDescent="0.25">
      <c r="B94" s="38">
        <v>5890</v>
      </c>
      <c r="C94" s="28" t="s">
        <v>185</v>
      </c>
      <c r="J94" s="30"/>
      <c r="K94" s="30"/>
      <c r="M94" s="30"/>
      <c r="N94" s="30"/>
    </row>
    <row r="96" spans="2:14" s="30" customFormat="1" x14ac:dyDescent="0.25">
      <c r="B96" s="37">
        <v>61</v>
      </c>
      <c r="C96" s="30" t="s">
        <v>186</v>
      </c>
      <c r="J96" s="28"/>
      <c r="K96" s="28"/>
      <c r="M96" s="28"/>
      <c r="N96" s="28"/>
    </row>
    <row r="97" spans="2:14" x14ac:dyDescent="0.25">
      <c r="B97" s="38">
        <v>6110</v>
      </c>
      <c r="C97" s="28" t="s">
        <v>187</v>
      </c>
    </row>
    <row r="98" spans="2:14" x14ac:dyDescent="0.25">
      <c r="B98" s="38">
        <v>6150</v>
      </c>
      <c r="C98" s="28" t="s">
        <v>188</v>
      </c>
      <c r="J98" s="30"/>
      <c r="K98" s="30"/>
      <c r="M98" s="30"/>
      <c r="N98" s="30"/>
    </row>
    <row r="100" spans="2:14" s="30" customFormat="1" x14ac:dyDescent="0.25">
      <c r="B100" s="37">
        <v>62</v>
      </c>
      <c r="C100" s="30" t="s">
        <v>189</v>
      </c>
      <c r="J100" s="28"/>
      <c r="K100" s="28"/>
      <c r="M100" s="28"/>
      <c r="N100" s="28"/>
    </row>
    <row r="101" spans="2:14" x14ac:dyDescent="0.25">
      <c r="B101" s="38">
        <v>6211</v>
      </c>
      <c r="C101" s="28" t="s">
        <v>190</v>
      </c>
    </row>
    <row r="102" spans="2:14" x14ac:dyDescent="0.25">
      <c r="B102" s="38">
        <v>6250</v>
      </c>
      <c r="C102" s="28" t="s">
        <v>191</v>
      </c>
      <c r="J102" s="30"/>
      <c r="K102" s="30"/>
      <c r="M102" s="30"/>
      <c r="N102" s="30"/>
    </row>
    <row r="104" spans="2:14" s="30" customFormat="1" x14ac:dyDescent="0.25">
      <c r="B104" s="37">
        <v>63</v>
      </c>
      <c r="C104" s="30" t="s">
        <v>192</v>
      </c>
      <c r="J104" s="28"/>
      <c r="K104" s="28"/>
      <c r="M104" s="28"/>
      <c r="N104" s="28"/>
    </row>
    <row r="105" spans="2:14" x14ac:dyDescent="0.25">
      <c r="B105" s="38">
        <v>6310</v>
      </c>
      <c r="C105" s="28" t="s">
        <v>193</v>
      </c>
    </row>
    <row r="106" spans="2:14" x14ac:dyDescent="0.25">
      <c r="B106" s="38">
        <v>6350</v>
      </c>
      <c r="C106" s="28" t="s">
        <v>194</v>
      </c>
      <c r="M106" s="30"/>
      <c r="N106" s="30"/>
    </row>
    <row r="108" spans="2:14" s="30" customFormat="1" x14ac:dyDescent="0.25">
      <c r="B108" s="37">
        <v>64</v>
      </c>
      <c r="C108" s="30" t="s">
        <v>195</v>
      </c>
      <c r="M108" s="28"/>
      <c r="N108" s="28"/>
    </row>
    <row r="109" spans="2:14" x14ac:dyDescent="0.25">
      <c r="B109" s="38">
        <v>6420</v>
      </c>
      <c r="C109" s="28" t="s">
        <v>196</v>
      </c>
    </row>
    <row r="110" spans="2:14" x14ac:dyDescent="0.25">
      <c r="B110" s="38">
        <v>6460</v>
      </c>
      <c r="C110" s="28" t="s">
        <v>197</v>
      </c>
      <c r="M110" s="30"/>
      <c r="N110" s="30"/>
    </row>
    <row r="112" spans="2:14" s="30" customFormat="1" x14ac:dyDescent="0.25">
      <c r="B112" s="37">
        <v>65</v>
      </c>
      <c r="C112" s="30" t="s">
        <v>198</v>
      </c>
      <c r="M112" s="28"/>
      <c r="N112" s="28"/>
    </row>
    <row r="113" spans="2:14" x14ac:dyDescent="0.25">
      <c r="B113" s="38">
        <v>6550</v>
      </c>
      <c r="C113" s="28" t="s">
        <v>199</v>
      </c>
    </row>
    <row r="114" spans="2:14" x14ac:dyDescent="0.25">
      <c r="B114" s="38">
        <v>6570</v>
      </c>
      <c r="C114" s="28" t="s">
        <v>200</v>
      </c>
    </row>
    <row r="116" spans="2:14" s="30" customFormat="1" x14ac:dyDescent="0.25">
      <c r="B116" s="37">
        <v>69</v>
      </c>
      <c r="C116" s="30" t="s">
        <v>201</v>
      </c>
    </row>
    <row r="117" spans="2:14" x14ac:dyDescent="0.25">
      <c r="B117" s="38">
        <v>6991</v>
      </c>
      <c r="C117" s="28" t="s">
        <v>201</v>
      </c>
    </row>
    <row r="118" spans="2:14" x14ac:dyDescent="0.25">
      <c r="B118" s="38">
        <v>6993</v>
      </c>
      <c r="C118" s="28" t="s">
        <v>202</v>
      </c>
    </row>
    <row r="120" spans="2:14" s="30" customFormat="1" x14ac:dyDescent="0.25">
      <c r="B120" s="37">
        <v>70</v>
      </c>
      <c r="C120" s="30" t="s">
        <v>203</v>
      </c>
      <c r="J120" s="28"/>
      <c r="K120" s="28"/>
    </row>
    <row r="121" spans="2:14" x14ac:dyDescent="0.25">
      <c r="B121" s="38">
        <v>7010</v>
      </c>
      <c r="C121" s="28" t="s">
        <v>29</v>
      </c>
      <c r="J121" s="30"/>
      <c r="K121" s="30"/>
    </row>
    <row r="122" spans="2:14" x14ac:dyDescent="0.25">
      <c r="B122" s="38">
        <v>7012</v>
      </c>
      <c r="C122" s="28" t="s">
        <v>204</v>
      </c>
    </row>
    <row r="123" spans="2:14" x14ac:dyDescent="0.25">
      <c r="B123" s="38">
        <v>7013</v>
      </c>
      <c r="C123" s="28" t="s">
        <v>30</v>
      </c>
    </row>
    <row r="124" spans="2:14" x14ac:dyDescent="0.25">
      <c r="B124" s="38">
        <v>7020</v>
      </c>
      <c r="C124" s="28" t="s">
        <v>31</v>
      </c>
      <c r="M124" s="30"/>
      <c r="N124" s="30"/>
    </row>
    <row r="126" spans="2:14" s="30" customFormat="1" x14ac:dyDescent="0.25">
      <c r="B126" s="37">
        <v>72</v>
      </c>
      <c r="C126" s="30" t="s">
        <v>205</v>
      </c>
      <c r="M126" s="28"/>
      <c r="N126" s="28"/>
    </row>
    <row r="127" spans="2:14" x14ac:dyDescent="0.25">
      <c r="B127" s="38">
        <v>7210</v>
      </c>
      <c r="C127" s="28" t="s">
        <v>206</v>
      </c>
    </row>
    <row r="128" spans="2:14" x14ac:dyDescent="0.25">
      <c r="B128" s="38">
        <v>7290</v>
      </c>
      <c r="C128" s="28" t="s">
        <v>207</v>
      </c>
    </row>
    <row r="129" spans="2:14" x14ac:dyDescent="0.25">
      <c r="J129" s="30"/>
      <c r="K129" s="30"/>
      <c r="M129" s="30"/>
      <c r="N129" s="30"/>
    </row>
    <row r="130" spans="2:14" s="30" customFormat="1" x14ac:dyDescent="0.25">
      <c r="B130" s="37">
        <v>73</v>
      </c>
      <c r="C130" s="30" t="s">
        <v>208</v>
      </c>
      <c r="J130" s="28"/>
      <c r="K130" s="28"/>
      <c r="M130" s="28"/>
      <c r="N130" s="28"/>
    </row>
    <row r="131" spans="2:14" x14ac:dyDescent="0.25">
      <c r="B131" s="38">
        <v>7330</v>
      </c>
      <c r="C131" s="28" t="s">
        <v>32</v>
      </c>
    </row>
    <row r="132" spans="2:14" x14ac:dyDescent="0.25">
      <c r="B132" s="38">
        <v>7390</v>
      </c>
      <c r="C132" s="28" t="s">
        <v>209</v>
      </c>
    </row>
    <row r="133" spans="2:14" x14ac:dyDescent="0.25">
      <c r="J133" s="30"/>
      <c r="K133" s="30"/>
    </row>
    <row r="134" spans="2:14" s="30" customFormat="1" x14ac:dyDescent="0.25">
      <c r="B134" s="37">
        <v>75</v>
      </c>
      <c r="C134" s="30" t="s">
        <v>210</v>
      </c>
      <c r="J134" s="28"/>
      <c r="K134" s="28"/>
    </row>
    <row r="135" spans="2:14" x14ac:dyDescent="0.25">
      <c r="B135" s="38">
        <v>7510</v>
      </c>
      <c r="C135" s="28" t="s">
        <v>211</v>
      </c>
    </row>
    <row r="136" spans="2:14" x14ac:dyDescent="0.25">
      <c r="B136" s="38">
        <v>7530</v>
      </c>
      <c r="C136" s="28" t="s">
        <v>212</v>
      </c>
    </row>
    <row r="137" spans="2:14" x14ac:dyDescent="0.25">
      <c r="B137" s="38">
        <v>7570</v>
      </c>
      <c r="C137" s="28" t="s">
        <v>213</v>
      </c>
      <c r="J137" s="30"/>
      <c r="K137" s="30"/>
      <c r="M137" s="30"/>
      <c r="N137" s="30"/>
    </row>
    <row r="139" spans="2:14" s="30" customFormat="1" x14ac:dyDescent="0.25">
      <c r="B139" s="37">
        <v>76</v>
      </c>
      <c r="C139" s="30" t="s">
        <v>214</v>
      </c>
      <c r="J139" s="28"/>
      <c r="K139" s="28"/>
      <c r="M139" s="28"/>
      <c r="N139" s="28"/>
    </row>
    <row r="140" spans="2:14" x14ac:dyDescent="0.25">
      <c r="B140" s="38">
        <v>7611</v>
      </c>
      <c r="C140" s="28" t="s">
        <v>33</v>
      </c>
    </row>
    <row r="141" spans="2:14" x14ac:dyDescent="0.25">
      <c r="B141" s="38">
        <v>7612</v>
      </c>
      <c r="C141" s="28" t="s">
        <v>215</v>
      </c>
      <c r="M141" s="30"/>
      <c r="N141" s="30"/>
    </row>
    <row r="142" spans="2:14" x14ac:dyDescent="0.25">
      <c r="B142" s="38">
        <v>7620</v>
      </c>
      <c r="C142" s="28" t="s">
        <v>216</v>
      </c>
    </row>
    <row r="144" spans="2:14" s="30" customFormat="1" x14ac:dyDescent="0.25">
      <c r="B144" s="37">
        <v>78</v>
      </c>
      <c r="C144" s="30" t="s">
        <v>217</v>
      </c>
      <c r="J144" s="28"/>
      <c r="K144" s="28"/>
      <c r="M144" s="28"/>
      <c r="N144" s="28"/>
    </row>
    <row r="145" spans="2:14" x14ac:dyDescent="0.25">
      <c r="B145" s="38">
        <v>7830</v>
      </c>
      <c r="C145" s="28" t="s">
        <v>218</v>
      </c>
      <c r="M145" s="30"/>
      <c r="N145" s="30"/>
    </row>
    <row r="147" spans="2:14" s="30" customFormat="1" x14ac:dyDescent="0.25">
      <c r="B147" s="37">
        <v>83</v>
      </c>
      <c r="C147" s="30" t="s">
        <v>219</v>
      </c>
      <c r="J147" s="28"/>
      <c r="K147" s="28"/>
      <c r="M147" s="28"/>
      <c r="N147" s="28"/>
    </row>
    <row r="148" spans="2:14" x14ac:dyDescent="0.25">
      <c r="B148" s="38">
        <v>8300</v>
      </c>
      <c r="C148" s="28" t="s">
        <v>219</v>
      </c>
    </row>
    <row r="149" spans="2:14" x14ac:dyDescent="0.25">
      <c r="B149" s="38">
        <v>8330</v>
      </c>
      <c r="C149" s="28" t="s">
        <v>220</v>
      </c>
    </row>
    <row r="151" spans="2:14" s="30" customFormat="1" x14ac:dyDescent="0.25">
      <c r="B151" s="37">
        <v>84</v>
      </c>
      <c r="C151" s="30" t="s">
        <v>221</v>
      </c>
      <c r="J151" s="28"/>
      <c r="K151" s="28"/>
      <c r="M151" s="28"/>
      <c r="N151" s="28"/>
    </row>
    <row r="152" spans="2:14" x14ac:dyDescent="0.25">
      <c r="B152" s="38">
        <v>8400</v>
      </c>
      <c r="C152" s="28" t="s">
        <v>221</v>
      </c>
    </row>
    <row r="153" spans="2:14" x14ac:dyDescent="0.25">
      <c r="B153" s="38">
        <v>8430</v>
      </c>
      <c r="C153" s="28" t="s">
        <v>220</v>
      </c>
    </row>
    <row r="155" spans="2:14" s="30" customFormat="1" x14ac:dyDescent="0.25">
      <c r="B155" s="37">
        <v>89</v>
      </c>
      <c r="C155" s="30" t="s">
        <v>34</v>
      </c>
      <c r="J155" s="28"/>
      <c r="K155" s="28"/>
      <c r="M155" s="28"/>
      <c r="N155" s="28"/>
    </row>
    <row r="156" spans="2:14" x14ac:dyDescent="0.25">
      <c r="B156" s="38">
        <v>8999</v>
      </c>
      <c r="C156" s="28" t="s">
        <v>222</v>
      </c>
    </row>
  </sheetData>
  <mergeCells count="1">
    <mergeCell ref="J7:N8"/>
  </mergeCells>
  <pageMargins left="0.75" right="0.75" top="1" bottom="1" header="0.5" footer="0.5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INSTRUKTIONER</vt:lpstr>
      <vt:lpstr>BUDGET 2017-2018</vt:lpstr>
      <vt:lpstr>INTÄKTER</vt:lpstr>
      <vt:lpstr>DIVERSE KOSTNADER</vt:lpstr>
      <vt:lpstr>HALL-DOMAR-KOSTNADER </vt:lpstr>
      <vt:lpstr>TRÄNINGAR</vt:lpstr>
      <vt:lpstr>KONTOPLAN och RESULTATENHETER</vt:lpstr>
    </vt:vector>
  </TitlesOfParts>
  <Company>Swedavia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Gustafson, Tommy (Landvetter)</dc:creator>
  <cp:lastModifiedBy>Inge Nilsson</cp:lastModifiedBy>
  <cp:lastPrinted>2016-08-30T13:54:21Z</cp:lastPrinted>
  <dcterms:created xsi:type="dcterms:W3CDTF">2014-06-15T15:29:15Z</dcterms:created>
  <dcterms:modified xsi:type="dcterms:W3CDTF">2017-11-08T06:43:41Z</dcterms:modified>
</cp:coreProperties>
</file>