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ab4-my.sharepoint.com/personal/kurt_soderstrom_ssab_com/Documents/Documents/Kurt/Bowling/"/>
    </mc:Choice>
  </mc:AlternateContent>
  <xr:revisionPtr revIDLastSave="441" documentId="8_{25E9CD22-3A5B-4622-908E-5213FEAB0601}" xr6:coauthVersionLast="47" xr6:coauthVersionMax="47" xr10:uidLastSave="{4C8858AE-732B-438D-AD22-569014D6F9F5}"/>
  <bookViews>
    <workbookView xWindow="29040" yWindow="1860" windowWidth="27570" windowHeight="14760" xr2:uid="{930D5B69-012A-455D-800B-31D776FB08B7}"/>
  </bookViews>
  <sheets>
    <sheet name="HCP" sheetId="1" r:id="rId1"/>
    <sheet name="Scrat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9" i="1" l="1"/>
  <c r="E91" i="1"/>
  <c r="F91" i="1" s="1"/>
  <c r="E90" i="1"/>
  <c r="F90" i="1" s="1"/>
  <c r="E89" i="1"/>
  <c r="F89" i="1" s="1"/>
  <c r="E88" i="1"/>
  <c r="F88" i="1" s="1"/>
  <c r="E87" i="1"/>
  <c r="F87" i="1" s="1"/>
  <c r="E86" i="1"/>
  <c r="E85" i="1"/>
  <c r="E84" i="1"/>
  <c r="E83" i="1"/>
  <c r="E82" i="1"/>
  <c r="E81" i="1"/>
  <c r="E80" i="1"/>
  <c r="E79" i="1"/>
  <c r="E78" i="1"/>
  <c r="E77" i="1"/>
  <c r="F77" i="1" s="1"/>
  <c r="E76" i="1"/>
  <c r="F76" i="1" s="1"/>
  <c r="E75" i="1"/>
  <c r="F75" i="1" s="1"/>
  <c r="E74" i="1"/>
  <c r="F74" i="1" s="1"/>
  <c r="E73" i="1"/>
  <c r="F73" i="1" s="1"/>
  <c r="E72" i="1"/>
  <c r="E71" i="1"/>
  <c r="F71" i="1" s="1"/>
  <c r="E70" i="1"/>
  <c r="E69" i="1"/>
  <c r="E68" i="1"/>
  <c r="E67" i="1"/>
  <c r="E66" i="1"/>
  <c r="E65" i="1"/>
  <c r="D65" i="1"/>
  <c r="F65" i="1" s="1"/>
  <c r="D66" i="1"/>
  <c r="F66" i="1" s="1"/>
  <c r="D67" i="1"/>
  <c r="F67" i="1" s="1"/>
  <c r="D68" i="1"/>
  <c r="D69" i="1"/>
  <c r="D70" i="1"/>
  <c r="F70" i="1" s="1"/>
  <c r="D71" i="1"/>
  <c r="D72" i="1"/>
  <c r="D73" i="1"/>
  <c r="D74" i="1"/>
  <c r="D75" i="1"/>
  <c r="D76" i="1"/>
  <c r="D77" i="1"/>
  <c r="D78" i="1"/>
  <c r="D79" i="1"/>
  <c r="D80" i="1"/>
  <c r="F80" i="1" s="1"/>
  <c r="D81" i="1"/>
  <c r="F81" i="1" s="1"/>
  <c r="D82" i="1"/>
  <c r="F82" i="1" s="1"/>
  <c r="D83" i="1"/>
  <c r="F83" i="1" s="1"/>
  <c r="D84" i="1"/>
  <c r="F84" i="1" s="1"/>
  <c r="D85" i="1"/>
  <c r="F85" i="1" s="1"/>
  <c r="D86" i="1"/>
  <c r="F86" i="1" s="1"/>
  <c r="D87" i="1"/>
  <c r="D88" i="1"/>
  <c r="D89" i="1"/>
  <c r="D90" i="1"/>
  <c r="D91" i="1"/>
  <c r="N44" i="2"/>
  <c r="L44" i="2"/>
  <c r="N45" i="2"/>
  <c r="L45" i="2"/>
  <c r="P45" i="2" s="1"/>
  <c r="N43" i="2"/>
  <c r="L43" i="2"/>
  <c r="P43" i="2" s="1"/>
  <c r="N47" i="2"/>
  <c r="L47" i="2"/>
  <c r="L48" i="2"/>
  <c r="P48" i="2" s="1"/>
  <c r="N39" i="2"/>
  <c r="L39" i="2"/>
  <c r="N41" i="2"/>
  <c r="L41" i="2"/>
  <c r="P41" i="2" s="1"/>
  <c r="N34" i="2"/>
  <c r="L34" i="2"/>
  <c r="P34" i="2" s="1"/>
  <c r="N38" i="2"/>
  <c r="L38" i="2"/>
  <c r="P38" i="2" s="1"/>
  <c r="N46" i="2"/>
  <c r="L46" i="2"/>
  <c r="N36" i="2"/>
  <c r="L36" i="2"/>
  <c r="N40" i="2"/>
  <c r="L40" i="2"/>
  <c r="P40" i="2" s="1"/>
  <c r="N35" i="2"/>
  <c r="L35" i="2"/>
  <c r="P35" i="2" s="1"/>
  <c r="N42" i="2"/>
  <c r="L42" i="2"/>
  <c r="N32" i="2"/>
  <c r="L32" i="2"/>
  <c r="N37" i="2"/>
  <c r="L37" i="2"/>
  <c r="N30" i="2"/>
  <c r="L30" i="2"/>
  <c r="N31" i="2"/>
  <c r="L31" i="2"/>
  <c r="P31" i="2" s="1"/>
  <c r="N29" i="2"/>
  <c r="L29" i="2"/>
  <c r="P29" i="2" s="1"/>
  <c r="N33" i="2"/>
  <c r="L33" i="2"/>
  <c r="P33" i="2" s="1"/>
  <c r="K4" i="1"/>
  <c r="O4" i="1" s="1"/>
  <c r="K5" i="1"/>
  <c r="O5" i="1"/>
  <c r="K6" i="1"/>
  <c r="O6" i="1" s="1"/>
  <c r="K7" i="1"/>
  <c r="O7" i="1"/>
  <c r="K8" i="1"/>
  <c r="O8" i="1"/>
  <c r="K9" i="1"/>
  <c r="O9" i="1"/>
  <c r="K10" i="1"/>
  <c r="O10" i="1" s="1"/>
  <c r="K11" i="1"/>
  <c r="O11" i="1"/>
  <c r="K12" i="1"/>
  <c r="O12" i="1"/>
  <c r="K13" i="1"/>
  <c r="O13" i="1"/>
  <c r="K14" i="1"/>
  <c r="O14" i="1"/>
  <c r="K15" i="1"/>
  <c r="O15" i="1" s="1"/>
  <c r="K16" i="1"/>
  <c r="O16" i="1"/>
  <c r="K17" i="1"/>
  <c r="O17" i="1"/>
  <c r="K18" i="1"/>
  <c r="O18" i="1" s="1"/>
  <c r="K19" i="1"/>
  <c r="O19" i="1"/>
  <c r="K20" i="1"/>
  <c r="O20" i="1"/>
  <c r="K21" i="1"/>
  <c r="O21" i="1"/>
  <c r="K22" i="1"/>
  <c r="O22" i="1"/>
  <c r="K23" i="1"/>
  <c r="O23" i="1"/>
  <c r="K36" i="1"/>
  <c r="M36" i="1"/>
  <c r="O36" i="1"/>
  <c r="K37" i="1"/>
  <c r="O37" i="1" s="1"/>
  <c r="M37" i="1"/>
  <c r="K38" i="1"/>
  <c r="M38" i="1"/>
  <c r="O38" i="1"/>
  <c r="K39" i="1"/>
  <c r="M39" i="1"/>
  <c r="O39" i="1"/>
  <c r="K40" i="1"/>
  <c r="M40" i="1"/>
  <c r="O40" i="1"/>
  <c r="K41" i="1"/>
  <c r="O41" i="1" s="1"/>
  <c r="M41" i="1"/>
  <c r="K42" i="1"/>
  <c r="M42" i="1"/>
  <c r="O42" i="1"/>
  <c r="K43" i="1"/>
  <c r="M43" i="1"/>
  <c r="O43" i="1"/>
  <c r="K44" i="1"/>
  <c r="M44" i="1"/>
  <c r="O44" i="1"/>
  <c r="K45" i="1"/>
  <c r="M45" i="1"/>
  <c r="O45" i="1"/>
  <c r="K46" i="1"/>
  <c r="M46" i="1"/>
  <c r="O46" i="1"/>
  <c r="K47" i="1"/>
  <c r="M47" i="1"/>
  <c r="O47" i="1"/>
  <c r="K48" i="1"/>
  <c r="M48" i="1"/>
  <c r="O48" i="1"/>
  <c r="K49" i="1"/>
  <c r="M49" i="1"/>
  <c r="O49" i="1"/>
  <c r="K50" i="1"/>
  <c r="M50" i="1"/>
  <c r="O50" i="1"/>
  <c r="K51" i="1"/>
  <c r="O51" i="1"/>
  <c r="K52" i="1"/>
  <c r="M52" i="1"/>
  <c r="O52" i="1"/>
  <c r="K53" i="1"/>
  <c r="M53" i="1"/>
  <c r="O53" i="1"/>
  <c r="K54" i="1"/>
  <c r="M54" i="1"/>
  <c r="O54" i="1"/>
  <c r="K55" i="1"/>
  <c r="M55" i="1"/>
  <c r="O55" i="1"/>
  <c r="L23" i="2"/>
  <c r="P23" i="2" s="1"/>
  <c r="L19" i="2"/>
  <c r="P19" i="2" s="1"/>
  <c r="L22" i="2"/>
  <c r="P22" i="2" s="1"/>
  <c r="L21" i="2"/>
  <c r="P21" i="2" s="1"/>
  <c r="L17" i="2"/>
  <c r="P17" i="2" s="1"/>
  <c r="L20" i="2"/>
  <c r="P20" i="2" s="1"/>
  <c r="L18" i="2"/>
  <c r="P18" i="2" s="1"/>
  <c r="L14" i="2"/>
  <c r="P14" i="2" s="1"/>
  <c r="L12" i="2"/>
  <c r="P12" i="2" s="1"/>
  <c r="L11" i="2"/>
  <c r="P11" i="2" s="1"/>
  <c r="L16" i="2"/>
  <c r="P16" i="2" s="1"/>
  <c r="L10" i="2"/>
  <c r="P10" i="2" s="1"/>
  <c r="L15" i="2"/>
  <c r="P15" i="2" s="1"/>
  <c r="L13" i="2"/>
  <c r="P13" i="2" s="1"/>
  <c r="L6" i="2"/>
  <c r="P6" i="2" s="1"/>
  <c r="L9" i="2"/>
  <c r="P9" i="2" s="1"/>
  <c r="L8" i="2"/>
  <c r="P8" i="2" s="1"/>
  <c r="L7" i="2"/>
  <c r="P7" i="2" s="1"/>
  <c r="L4" i="2"/>
  <c r="P4" i="2" s="1"/>
  <c r="L5" i="2"/>
  <c r="P5" i="2" s="1"/>
  <c r="F68" i="1" l="1"/>
  <c r="F69" i="1"/>
  <c r="F78" i="1"/>
  <c r="F72" i="1"/>
  <c r="P30" i="2"/>
  <c r="P37" i="2"/>
  <c r="P39" i="2"/>
  <c r="P47" i="2"/>
  <c r="P42" i="2"/>
  <c r="P32" i="2"/>
  <c r="P46" i="2"/>
  <c r="P44" i="2"/>
  <c r="P36" i="2"/>
</calcChain>
</file>

<file path=xl/sharedStrings.xml><?xml version="1.0" encoding="utf-8"?>
<sst xmlns="http://schemas.openxmlformats.org/spreadsheetml/2006/main" count="245" uniqueCount="65">
  <si>
    <t>Klubbmästerskap MAC 2025-2026</t>
  </si>
  <si>
    <t xml:space="preserve">Kurt </t>
  </si>
  <si>
    <t>Söderström</t>
  </si>
  <si>
    <t>Jimmy</t>
  </si>
  <si>
    <t>Eriksson</t>
  </si>
  <si>
    <t>Tony</t>
  </si>
  <si>
    <t>Karlsson</t>
  </si>
  <si>
    <t>Rickard</t>
  </si>
  <si>
    <t>Lundström</t>
  </si>
  <si>
    <t>Ted</t>
  </si>
  <si>
    <t>Bermell</t>
  </si>
  <si>
    <t>Jan-Erik</t>
  </si>
  <si>
    <t>Tommy</t>
  </si>
  <si>
    <t>Andersson</t>
  </si>
  <si>
    <t>Peter</t>
  </si>
  <si>
    <t>Sipos</t>
  </si>
  <si>
    <t>Gunnar</t>
  </si>
  <si>
    <t>Westerberg</t>
  </si>
  <si>
    <t>Anders</t>
  </si>
  <si>
    <t>Hagberg</t>
  </si>
  <si>
    <t>Kristoffer</t>
  </si>
  <si>
    <t>Leon</t>
  </si>
  <si>
    <t>Lundell</t>
  </si>
  <si>
    <t>Rasmus</t>
  </si>
  <si>
    <t>Carlsson</t>
  </si>
  <si>
    <t>Martin</t>
  </si>
  <si>
    <t>Björk</t>
  </si>
  <si>
    <t>Klas</t>
  </si>
  <si>
    <t>Tobias</t>
  </si>
  <si>
    <t>Fredrik</t>
  </si>
  <si>
    <t>Haglund</t>
  </si>
  <si>
    <t>Kjell</t>
  </si>
  <si>
    <t>Hans</t>
  </si>
  <si>
    <t>hcp tot</t>
  </si>
  <si>
    <t>Hagen</t>
  </si>
  <si>
    <t>X</t>
  </si>
  <si>
    <t>-</t>
  </si>
  <si>
    <t>O</t>
  </si>
  <si>
    <t>/</t>
  </si>
  <si>
    <t>Strike</t>
  </si>
  <si>
    <t>Spärr</t>
  </si>
  <si>
    <t>Miss</t>
  </si>
  <si>
    <t>Hål</t>
  </si>
  <si>
    <t>HCP</t>
  </si>
  <si>
    <t>Scratch</t>
  </si>
  <si>
    <t>ESKILSTUNA</t>
  </si>
  <si>
    <t>Rent</t>
  </si>
  <si>
    <t>med HCP</t>
  </si>
  <si>
    <t xml:space="preserve">Jan </t>
  </si>
  <si>
    <t>Ågren</t>
  </si>
  <si>
    <t>Marcus</t>
  </si>
  <si>
    <t>Rosen</t>
  </si>
  <si>
    <t>Joakim</t>
  </si>
  <si>
    <t>Lundberg</t>
  </si>
  <si>
    <t>Håkan</t>
  </si>
  <si>
    <t>Åberg</t>
  </si>
  <si>
    <t>Sundberg</t>
  </si>
  <si>
    <t>Gustav</t>
  </si>
  <si>
    <t>Axelsson</t>
  </si>
  <si>
    <t>Emil</t>
  </si>
  <si>
    <t>Boden</t>
  </si>
  <si>
    <t>Nyköping</t>
  </si>
  <si>
    <t>Eskilstuna</t>
  </si>
  <si>
    <t>TOTALT</t>
  </si>
  <si>
    <t>hcp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</si>
</sst>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A18F-6EA2-4673-BD70-5995E8680498}">
  <sheetPr>
    <pageSetUpPr fitToPage="1"/>
  </sheetPr>
  <dimension ref="A2:S91"/>
  <sheetViews>
    <sheetView tabSelected="1" workbookViewId="0">
      <selection activeCell="W14" sqref="W14"/>
    </sheetView>
  </sheetViews>
  <sheetFormatPr defaultRowHeight="15" x14ac:dyDescent="0.25"/>
  <cols>
    <col min="2" max="2" width="10.140625" customWidth="1"/>
    <col min="3" max="3" width="11.140625" bestFit="1" customWidth="1"/>
    <col min="4" max="4" width="4.85546875" customWidth="1"/>
    <col min="5" max="11" width="9.140625" style="2"/>
    <col min="12" max="12" width="5" style="2" customWidth="1"/>
    <col min="13" max="13" width="9.140625" style="2"/>
    <col min="14" max="14" width="5.140625" style="2" customWidth="1"/>
    <col min="15" max="19" width="9.140625" style="2"/>
  </cols>
  <sheetData>
    <row r="2" spans="1:19" ht="21" x14ac:dyDescent="0.35">
      <c r="B2" s="1" t="s">
        <v>0</v>
      </c>
      <c r="G2" s="4" t="s">
        <v>43</v>
      </c>
      <c r="P2" s="2" t="s">
        <v>39</v>
      </c>
      <c r="Q2" s="2" t="s">
        <v>40</v>
      </c>
      <c r="R2" s="2" t="s">
        <v>41</v>
      </c>
      <c r="S2" s="2" t="s">
        <v>42</v>
      </c>
    </row>
    <row r="3" spans="1:19" x14ac:dyDescent="0.25">
      <c r="B3" s="9" t="s">
        <v>45</v>
      </c>
      <c r="K3" s="2" t="s">
        <v>46</v>
      </c>
      <c r="M3" s="2" t="s">
        <v>33</v>
      </c>
      <c r="O3" s="2" t="s">
        <v>47</v>
      </c>
      <c r="P3" s="2" t="s">
        <v>35</v>
      </c>
      <c r="Q3" s="3" t="s">
        <v>38</v>
      </c>
      <c r="R3" s="3" t="s">
        <v>36</v>
      </c>
      <c r="S3" s="2" t="s">
        <v>37</v>
      </c>
    </row>
    <row r="4" spans="1:19" x14ac:dyDescent="0.25">
      <c r="A4">
        <v>1</v>
      </c>
      <c r="B4" s="5" t="s">
        <v>20</v>
      </c>
      <c r="C4" s="5" t="s">
        <v>4</v>
      </c>
      <c r="D4" s="5"/>
      <c r="E4" s="6">
        <v>279</v>
      </c>
      <c r="F4" s="6">
        <v>226</v>
      </c>
      <c r="G4" s="6">
        <v>182</v>
      </c>
      <c r="H4" s="6">
        <v>247</v>
      </c>
      <c r="I4" s="6">
        <v>199</v>
      </c>
      <c r="J4" s="6">
        <v>234</v>
      </c>
      <c r="K4" s="6">
        <f t="shared" ref="K4:K23" si="0">SUM(E4:J4)</f>
        <v>1367</v>
      </c>
      <c r="L4" s="6"/>
      <c r="M4" s="6">
        <v>108</v>
      </c>
      <c r="N4" s="6"/>
      <c r="O4" s="6">
        <f t="shared" ref="O4:O23" si="1">SUM(K4:M4)</f>
        <v>1475</v>
      </c>
      <c r="P4" s="6">
        <v>44</v>
      </c>
      <c r="Q4" s="6">
        <v>19</v>
      </c>
      <c r="R4" s="6">
        <v>0</v>
      </c>
      <c r="S4" s="6">
        <v>3</v>
      </c>
    </row>
    <row r="5" spans="1:19" x14ac:dyDescent="0.25">
      <c r="A5">
        <v>2</v>
      </c>
      <c r="B5" s="7" t="s">
        <v>21</v>
      </c>
      <c r="C5" s="7" t="s">
        <v>22</v>
      </c>
      <c r="D5" s="7"/>
      <c r="E5" s="8">
        <v>237</v>
      </c>
      <c r="F5" s="8">
        <v>226</v>
      </c>
      <c r="G5" s="8">
        <v>257</v>
      </c>
      <c r="H5" s="8">
        <v>214</v>
      </c>
      <c r="I5" s="8">
        <v>214</v>
      </c>
      <c r="J5" s="8">
        <v>245</v>
      </c>
      <c r="K5" s="8">
        <f t="shared" si="0"/>
        <v>1393</v>
      </c>
      <c r="L5" s="8"/>
      <c r="M5" s="8">
        <v>42</v>
      </c>
      <c r="N5" s="8"/>
      <c r="O5" s="8">
        <f t="shared" si="1"/>
        <v>1435</v>
      </c>
      <c r="P5" s="8">
        <v>43</v>
      </c>
      <c r="Q5" s="8">
        <v>18</v>
      </c>
      <c r="R5" s="8">
        <v>1</v>
      </c>
      <c r="S5" s="8">
        <v>4</v>
      </c>
    </row>
    <row r="6" spans="1:19" x14ac:dyDescent="0.25">
      <c r="A6">
        <v>3</v>
      </c>
      <c r="B6" s="5" t="s">
        <v>3</v>
      </c>
      <c r="C6" s="5" t="s">
        <v>4</v>
      </c>
      <c r="D6" s="5"/>
      <c r="E6" s="6">
        <v>211</v>
      </c>
      <c r="F6" s="6">
        <v>204</v>
      </c>
      <c r="G6" s="6">
        <v>216</v>
      </c>
      <c r="H6" s="6">
        <v>222</v>
      </c>
      <c r="I6" s="6">
        <v>278</v>
      </c>
      <c r="J6" s="6">
        <v>232</v>
      </c>
      <c r="K6" s="6">
        <f t="shared" si="0"/>
        <v>1363</v>
      </c>
      <c r="L6" s="6"/>
      <c r="M6" s="6">
        <v>18</v>
      </c>
      <c r="N6" s="6"/>
      <c r="O6" s="6">
        <f t="shared" si="1"/>
        <v>1381</v>
      </c>
      <c r="P6" s="6">
        <v>40</v>
      </c>
      <c r="Q6" s="6">
        <v>21</v>
      </c>
      <c r="R6" s="6">
        <v>2</v>
      </c>
      <c r="S6" s="6">
        <v>1</v>
      </c>
    </row>
    <row r="7" spans="1:19" x14ac:dyDescent="0.25">
      <c r="A7">
        <v>4</v>
      </c>
      <c r="B7" s="7" t="s">
        <v>23</v>
      </c>
      <c r="C7" s="7" t="s">
        <v>24</v>
      </c>
      <c r="D7" s="7"/>
      <c r="E7" s="8">
        <v>185</v>
      </c>
      <c r="F7" s="8">
        <v>277</v>
      </c>
      <c r="G7" s="8">
        <v>216</v>
      </c>
      <c r="H7" s="8">
        <v>197</v>
      </c>
      <c r="I7" s="8">
        <v>249</v>
      </c>
      <c r="J7" s="8">
        <v>214</v>
      </c>
      <c r="K7" s="8">
        <f t="shared" si="0"/>
        <v>1338</v>
      </c>
      <c r="L7" s="8"/>
      <c r="M7" s="8">
        <v>36</v>
      </c>
      <c r="N7" s="8"/>
      <c r="O7" s="8">
        <f t="shared" si="1"/>
        <v>1374</v>
      </c>
      <c r="P7" s="8">
        <v>41</v>
      </c>
      <c r="Q7" s="8">
        <v>21</v>
      </c>
      <c r="R7" s="8">
        <v>0</v>
      </c>
      <c r="S7" s="8">
        <v>4</v>
      </c>
    </row>
    <row r="8" spans="1:19" x14ac:dyDescent="0.25">
      <c r="A8">
        <v>5</v>
      </c>
      <c r="B8" s="5" t="s">
        <v>18</v>
      </c>
      <c r="C8" s="5" t="s">
        <v>19</v>
      </c>
      <c r="D8" s="5"/>
      <c r="E8" s="6">
        <v>224</v>
      </c>
      <c r="F8" s="6">
        <v>193</v>
      </c>
      <c r="G8" s="6">
        <v>237</v>
      </c>
      <c r="H8" s="6">
        <v>194</v>
      </c>
      <c r="I8" s="6">
        <v>246</v>
      </c>
      <c r="J8" s="6">
        <v>227</v>
      </c>
      <c r="K8" s="6">
        <f t="shared" si="0"/>
        <v>1321</v>
      </c>
      <c r="L8" s="6"/>
      <c r="M8" s="6">
        <v>48</v>
      </c>
      <c r="N8" s="6"/>
      <c r="O8" s="6">
        <f t="shared" si="1"/>
        <v>1369</v>
      </c>
      <c r="P8" s="6">
        <v>42</v>
      </c>
      <c r="Q8" s="6">
        <v>20</v>
      </c>
      <c r="R8" s="6">
        <v>5</v>
      </c>
      <c r="S8" s="6">
        <v>0</v>
      </c>
    </row>
    <row r="9" spans="1:19" x14ac:dyDescent="0.25">
      <c r="A9">
        <v>6</v>
      </c>
      <c r="B9" s="7" t="s">
        <v>9</v>
      </c>
      <c r="C9" s="7" t="s">
        <v>10</v>
      </c>
      <c r="D9" s="7"/>
      <c r="E9" s="8">
        <v>245</v>
      </c>
      <c r="F9" s="8">
        <v>235</v>
      </c>
      <c r="G9" s="8">
        <v>184</v>
      </c>
      <c r="H9" s="8">
        <v>202</v>
      </c>
      <c r="I9" s="8">
        <v>246</v>
      </c>
      <c r="J9" s="8">
        <v>255</v>
      </c>
      <c r="K9" s="8">
        <f t="shared" si="0"/>
        <v>1367</v>
      </c>
      <c r="L9" s="8"/>
      <c r="M9" s="8">
        <v>0</v>
      </c>
      <c r="N9" s="8"/>
      <c r="O9" s="8">
        <f t="shared" si="1"/>
        <v>1367</v>
      </c>
      <c r="P9" s="8">
        <v>40</v>
      </c>
      <c r="Q9" s="8">
        <v>22</v>
      </c>
      <c r="R9" s="8">
        <v>0</v>
      </c>
      <c r="S9" s="8">
        <v>2</v>
      </c>
    </row>
    <row r="10" spans="1:19" x14ac:dyDescent="0.25">
      <c r="A10">
        <v>7</v>
      </c>
      <c r="B10" s="5" t="s">
        <v>11</v>
      </c>
      <c r="C10" s="5" t="s">
        <v>34</v>
      </c>
      <c r="D10" s="5"/>
      <c r="E10" s="6">
        <v>202</v>
      </c>
      <c r="F10" s="6">
        <v>147</v>
      </c>
      <c r="G10" s="6">
        <v>226</v>
      </c>
      <c r="H10" s="6">
        <v>176</v>
      </c>
      <c r="I10" s="6">
        <v>214</v>
      </c>
      <c r="J10" s="6">
        <v>191</v>
      </c>
      <c r="K10" s="6">
        <f t="shared" si="0"/>
        <v>1156</v>
      </c>
      <c r="L10" s="6"/>
      <c r="M10" s="6">
        <v>204</v>
      </c>
      <c r="N10" s="6"/>
      <c r="O10" s="6">
        <f t="shared" si="1"/>
        <v>1360</v>
      </c>
      <c r="P10" s="6">
        <v>33</v>
      </c>
      <c r="Q10" s="6">
        <v>15</v>
      </c>
      <c r="R10" s="6">
        <v>9</v>
      </c>
      <c r="S10" s="6">
        <v>5</v>
      </c>
    </row>
    <row r="11" spans="1:19" x14ac:dyDescent="0.25">
      <c r="A11">
        <v>8</v>
      </c>
      <c r="B11" s="7" t="s">
        <v>25</v>
      </c>
      <c r="C11" s="7" t="s">
        <v>26</v>
      </c>
      <c r="D11" s="7"/>
      <c r="E11" s="8">
        <v>182</v>
      </c>
      <c r="F11" s="8">
        <v>172</v>
      </c>
      <c r="G11" s="8">
        <v>175</v>
      </c>
      <c r="H11" s="8">
        <v>224</v>
      </c>
      <c r="I11" s="8">
        <v>210</v>
      </c>
      <c r="J11" s="8">
        <v>164</v>
      </c>
      <c r="K11" s="8">
        <f t="shared" si="0"/>
        <v>1127</v>
      </c>
      <c r="L11" s="8"/>
      <c r="M11" s="8">
        <v>204</v>
      </c>
      <c r="N11" s="8"/>
      <c r="O11" s="8">
        <f t="shared" si="1"/>
        <v>1331</v>
      </c>
      <c r="P11" s="8">
        <v>26</v>
      </c>
      <c r="Q11" s="8">
        <v>29</v>
      </c>
      <c r="R11" s="8">
        <v>3</v>
      </c>
      <c r="S11" s="8">
        <v>5</v>
      </c>
    </row>
    <row r="12" spans="1:19" x14ac:dyDescent="0.25">
      <c r="A12">
        <v>9</v>
      </c>
      <c r="B12" s="5" t="s">
        <v>7</v>
      </c>
      <c r="C12" s="5" t="s">
        <v>8</v>
      </c>
      <c r="D12" s="5"/>
      <c r="E12" s="6">
        <v>167</v>
      </c>
      <c r="F12" s="6">
        <v>235</v>
      </c>
      <c r="G12" s="6">
        <v>225</v>
      </c>
      <c r="H12" s="6">
        <v>227</v>
      </c>
      <c r="I12" s="6">
        <v>214</v>
      </c>
      <c r="J12" s="6">
        <v>193</v>
      </c>
      <c r="K12" s="6">
        <f t="shared" si="0"/>
        <v>1261</v>
      </c>
      <c r="L12" s="6"/>
      <c r="M12" s="6">
        <v>54</v>
      </c>
      <c r="N12" s="6"/>
      <c r="O12" s="6">
        <f t="shared" si="1"/>
        <v>1315</v>
      </c>
      <c r="P12" s="6">
        <v>35</v>
      </c>
      <c r="Q12" s="6">
        <v>23</v>
      </c>
      <c r="R12" s="6">
        <v>2</v>
      </c>
      <c r="S12" s="6">
        <v>4</v>
      </c>
    </row>
    <row r="13" spans="1:19" x14ac:dyDescent="0.25">
      <c r="A13">
        <v>10</v>
      </c>
      <c r="B13" s="7" t="s">
        <v>14</v>
      </c>
      <c r="C13" s="7" t="s">
        <v>15</v>
      </c>
      <c r="D13" s="7"/>
      <c r="E13" s="8">
        <v>141</v>
      </c>
      <c r="F13" s="8">
        <v>155</v>
      </c>
      <c r="G13" s="8">
        <v>167</v>
      </c>
      <c r="H13" s="8">
        <v>254</v>
      </c>
      <c r="I13" s="8">
        <v>225</v>
      </c>
      <c r="J13" s="8">
        <v>181</v>
      </c>
      <c r="K13" s="8">
        <f t="shared" si="0"/>
        <v>1123</v>
      </c>
      <c r="L13" s="8"/>
      <c r="M13" s="8">
        <v>180</v>
      </c>
      <c r="N13" s="8"/>
      <c r="O13" s="8">
        <f t="shared" si="1"/>
        <v>1303</v>
      </c>
      <c r="P13" s="8">
        <v>29</v>
      </c>
      <c r="Q13" s="8">
        <v>25</v>
      </c>
      <c r="R13" s="8">
        <v>5</v>
      </c>
      <c r="S13" s="8">
        <v>9</v>
      </c>
    </row>
    <row r="14" spans="1:19" x14ac:dyDescent="0.25">
      <c r="A14">
        <v>11</v>
      </c>
      <c r="B14" s="5" t="s">
        <v>1</v>
      </c>
      <c r="C14" s="5" t="s">
        <v>2</v>
      </c>
      <c r="D14" s="5"/>
      <c r="E14" s="6">
        <v>172</v>
      </c>
      <c r="F14" s="6">
        <v>192</v>
      </c>
      <c r="G14" s="6">
        <v>193</v>
      </c>
      <c r="H14" s="6">
        <v>194</v>
      </c>
      <c r="I14" s="6">
        <v>225</v>
      </c>
      <c r="J14" s="6">
        <v>205</v>
      </c>
      <c r="K14" s="6">
        <f t="shared" si="0"/>
        <v>1181</v>
      </c>
      <c r="L14" s="6"/>
      <c r="M14" s="6">
        <v>102</v>
      </c>
      <c r="N14" s="6"/>
      <c r="O14" s="6">
        <f t="shared" si="1"/>
        <v>1283</v>
      </c>
      <c r="P14" s="6">
        <v>36</v>
      </c>
      <c r="Q14" s="6">
        <v>17</v>
      </c>
      <c r="R14" s="6">
        <v>8</v>
      </c>
      <c r="S14" s="6">
        <v>5</v>
      </c>
    </row>
    <row r="15" spans="1:19" x14ac:dyDescent="0.25">
      <c r="A15">
        <v>12</v>
      </c>
      <c r="B15" s="7" t="s">
        <v>27</v>
      </c>
      <c r="C15" s="7" t="s">
        <v>6</v>
      </c>
      <c r="D15" s="7"/>
      <c r="E15" s="8">
        <v>235</v>
      </c>
      <c r="F15" s="8">
        <v>212</v>
      </c>
      <c r="G15" s="8">
        <v>169</v>
      </c>
      <c r="H15" s="8">
        <v>182</v>
      </c>
      <c r="I15" s="8">
        <v>179</v>
      </c>
      <c r="J15" s="8">
        <v>180</v>
      </c>
      <c r="K15" s="8">
        <f t="shared" si="0"/>
        <v>1157</v>
      </c>
      <c r="L15" s="8"/>
      <c r="M15" s="8">
        <v>84</v>
      </c>
      <c r="N15" s="8"/>
      <c r="O15" s="8">
        <f t="shared" si="1"/>
        <v>1241</v>
      </c>
      <c r="P15" s="8">
        <v>29</v>
      </c>
      <c r="Q15" s="8">
        <v>19</v>
      </c>
      <c r="R15" s="8">
        <v>10</v>
      </c>
      <c r="S15" s="8">
        <v>3</v>
      </c>
    </row>
    <row r="16" spans="1:19" x14ac:dyDescent="0.25">
      <c r="A16">
        <v>13</v>
      </c>
      <c r="B16" s="5" t="s">
        <v>28</v>
      </c>
      <c r="C16" s="5" t="s">
        <v>13</v>
      </c>
      <c r="D16" s="5"/>
      <c r="E16" s="6">
        <v>171</v>
      </c>
      <c r="F16" s="6">
        <v>221</v>
      </c>
      <c r="G16" s="6">
        <v>203</v>
      </c>
      <c r="H16" s="6">
        <v>169</v>
      </c>
      <c r="I16" s="6">
        <v>202</v>
      </c>
      <c r="J16" s="6">
        <v>172</v>
      </c>
      <c r="K16" s="6">
        <f t="shared" si="0"/>
        <v>1138</v>
      </c>
      <c r="L16" s="6"/>
      <c r="M16" s="6">
        <v>84</v>
      </c>
      <c r="N16" s="6"/>
      <c r="O16" s="6">
        <f t="shared" si="1"/>
        <v>1222</v>
      </c>
      <c r="P16" s="6">
        <v>30</v>
      </c>
      <c r="Q16" s="6">
        <v>22</v>
      </c>
      <c r="R16" s="6">
        <v>7</v>
      </c>
      <c r="S16" s="6">
        <v>5</v>
      </c>
    </row>
    <row r="17" spans="1:19" x14ac:dyDescent="0.25">
      <c r="A17">
        <v>14</v>
      </c>
      <c r="B17" s="7" t="s">
        <v>12</v>
      </c>
      <c r="C17" s="7" t="s">
        <v>13</v>
      </c>
      <c r="D17" s="7"/>
      <c r="E17" s="8">
        <v>181</v>
      </c>
      <c r="F17" s="8">
        <v>205</v>
      </c>
      <c r="G17" s="8">
        <v>135</v>
      </c>
      <c r="H17" s="8">
        <v>164</v>
      </c>
      <c r="I17" s="8">
        <v>148</v>
      </c>
      <c r="J17" s="8">
        <v>200</v>
      </c>
      <c r="K17" s="8">
        <f t="shared" si="0"/>
        <v>1033</v>
      </c>
      <c r="L17" s="8"/>
      <c r="M17" s="8">
        <v>186</v>
      </c>
      <c r="N17" s="8"/>
      <c r="O17" s="8">
        <f t="shared" si="1"/>
        <v>1219</v>
      </c>
      <c r="P17" s="8">
        <v>25</v>
      </c>
      <c r="Q17" s="8">
        <v>21</v>
      </c>
      <c r="R17" s="8">
        <v>14</v>
      </c>
      <c r="S17" s="8">
        <v>2</v>
      </c>
    </row>
    <row r="18" spans="1:19" x14ac:dyDescent="0.25">
      <c r="A18">
        <v>15</v>
      </c>
      <c r="B18" s="5" t="s">
        <v>16</v>
      </c>
      <c r="C18" s="5" t="s">
        <v>17</v>
      </c>
      <c r="D18" s="5"/>
      <c r="E18" s="6">
        <v>162</v>
      </c>
      <c r="F18" s="6">
        <v>169</v>
      </c>
      <c r="G18" s="6">
        <v>155</v>
      </c>
      <c r="H18" s="6">
        <v>203</v>
      </c>
      <c r="I18" s="6">
        <v>139</v>
      </c>
      <c r="J18" s="6">
        <v>160</v>
      </c>
      <c r="K18" s="6">
        <f t="shared" si="0"/>
        <v>988</v>
      </c>
      <c r="L18" s="6"/>
      <c r="M18" s="6">
        <v>210</v>
      </c>
      <c r="N18" s="6"/>
      <c r="O18" s="6">
        <f t="shared" si="1"/>
        <v>1198</v>
      </c>
      <c r="P18" s="6">
        <v>12</v>
      </c>
      <c r="Q18" s="6">
        <v>35</v>
      </c>
      <c r="R18" s="6">
        <v>13</v>
      </c>
      <c r="S18" s="6">
        <v>2</v>
      </c>
    </row>
    <row r="19" spans="1:19" x14ac:dyDescent="0.25">
      <c r="A19">
        <v>16</v>
      </c>
      <c r="B19" s="7" t="s">
        <v>5</v>
      </c>
      <c r="C19" s="7" t="s">
        <v>24</v>
      </c>
      <c r="D19" s="7"/>
      <c r="E19" s="8">
        <v>153</v>
      </c>
      <c r="F19" s="8">
        <v>160</v>
      </c>
      <c r="G19" s="8">
        <v>213</v>
      </c>
      <c r="H19" s="8">
        <v>193</v>
      </c>
      <c r="I19" s="8">
        <v>172</v>
      </c>
      <c r="J19" s="8">
        <v>194</v>
      </c>
      <c r="K19" s="8">
        <f t="shared" si="0"/>
        <v>1085</v>
      </c>
      <c r="L19" s="8"/>
      <c r="M19" s="8">
        <v>102</v>
      </c>
      <c r="N19" s="8"/>
      <c r="O19" s="8">
        <f t="shared" si="1"/>
        <v>1187</v>
      </c>
      <c r="P19" s="8">
        <v>26</v>
      </c>
      <c r="Q19" s="8">
        <v>21</v>
      </c>
      <c r="R19" s="8">
        <v>10</v>
      </c>
      <c r="S19" s="8">
        <v>5</v>
      </c>
    </row>
    <row r="20" spans="1:19" x14ac:dyDescent="0.25">
      <c r="A20">
        <v>17</v>
      </c>
      <c r="B20" s="5" t="s">
        <v>16</v>
      </c>
      <c r="C20" s="5" t="s">
        <v>13</v>
      </c>
      <c r="D20" s="5"/>
      <c r="E20" s="6">
        <v>143</v>
      </c>
      <c r="F20" s="6">
        <v>165</v>
      </c>
      <c r="G20" s="6">
        <v>194</v>
      </c>
      <c r="H20" s="6">
        <v>140</v>
      </c>
      <c r="I20" s="6">
        <v>159</v>
      </c>
      <c r="J20" s="6">
        <v>142</v>
      </c>
      <c r="K20" s="6">
        <f t="shared" si="0"/>
        <v>943</v>
      </c>
      <c r="L20" s="6"/>
      <c r="M20" s="6">
        <v>210</v>
      </c>
      <c r="N20" s="6"/>
      <c r="O20" s="6">
        <f t="shared" si="1"/>
        <v>1153</v>
      </c>
      <c r="P20" s="6">
        <v>19</v>
      </c>
      <c r="Q20" s="6">
        <v>23</v>
      </c>
      <c r="R20" s="6">
        <v>13</v>
      </c>
      <c r="S20" s="6">
        <v>7</v>
      </c>
    </row>
    <row r="21" spans="1:19" x14ac:dyDescent="0.25">
      <c r="A21">
        <v>18</v>
      </c>
      <c r="B21" s="7" t="s">
        <v>29</v>
      </c>
      <c r="C21" s="7" t="s">
        <v>30</v>
      </c>
      <c r="D21" s="7"/>
      <c r="E21" s="8">
        <v>170</v>
      </c>
      <c r="F21" s="8">
        <v>161</v>
      </c>
      <c r="G21" s="8">
        <v>147</v>
      </c>
      <c r="H21" s="8">
        <v>145</v>
      </c>
      <c r="I21" s="8">
        <v>181</v>
      </c>
      <c r="J21" s="8">
        <v>136</v>
      </c>
      <c r="K21" s="8">
        <f t="shared" si="0"/>
        <v>940</v>
      </c>
      <c r="L21" s="8"/>
      <c r="M21" s="8">
        <v>210</v>
      </c>
      <c r="N21" s="8"/>
      <c r="O21" s="8">
        <f t="shared" si="1"/>
        <v>1150</v>
      </c>
      <c r="P21" s="8">
        <v>22</v>
      </c>
      <c r="Q21" s="8">
        <v>22</v>
      </c>
      <c r="R21" s="8">
        <v>18</v>
      </c>
      <c r="S21" s="8">
        <v>3</v>
      </c>
    </row>
    <row r="22" spans="1:19" x14ac:dyDescent="0.25">
      <c r="A22">
        <v>19</v>
      </c>
      <c r="B22" s="5" t="s">
        <v>31</v>
      </c>
      <c r="C22" s="5" t="s">
        <v>4</v>
      </c>
      <c r="D22" s="5"/>
      <c r="E22" s="6">
        <v>144</v>
      </c>
      <c r="F22" s="6">
        <v>190</v>
      </c>
      <c r="G22" s="6">
        <v>169</v>
      </c>
      <c r="H22" s="6">
        <v>166</v>
      </c>
      <c r="I22" s="6">
        <v>150</v>
      </c>
      <c r="J22" s="6">
        <v>183</v>
      </c>
      <c r="K22" s="6">
        <f t="shared" si="0"/>
        <v>1002</v>
      </c>
      <c r="L22" s="6"/>
      <c r="M22" s="6">
        <v>120</v>
      </c>
      <c r="N22" s="6"/>
      <c r="O22" s="6">
        <f t="shared" si="1"/>
        <v>1122</v>
      </c>
      <c r="P22" s="6">
        <v>21</v>
      </c>
      <c r="Q22" s="6">
        <v>27</v>
      </c>
      <c r="R22" s="6">
        <v>13</v>
      </c>
      <c r="S22" s="6">
        <v>4</v>
      </c>
    </row>
    <row r="23" spans="1:19" x14ac:dyDescent="0.25">
      <c r="A23">
        <v>20</v>
      </c>
      <c r="B23" s="7" t="s">
        <v>32</v>
      </c>
      <c r="C23" s="7" t="s">
        <v>13</v>
      </c>
      <c r="D23" s="7"/>
      <c r="E23" s="8">
        <v>124</v>
      </c>
      <c r="F23" s="8">
        <v>135</v>
      </c>
      <c r="G23" s="8">
        <v>165</v>
      </c>
      <c r="H23" s="8">
        <v>165</v>
      </c>
      <c r="I23" s="8">
        <v>142</v>
      </c>
      <c r="J23" s="8">
        <v>156</v>
      </c>
      <c r="K23" s="8">
        <f t="shared" si="0"/>
        <v>887</v>
      </c>
      <c r="L23" s="8"/>
      <c r="M23" s="8">
        <v>210</v>
      </c>
      <c r="N23" s="8"/>
      <c r="O23" s="8">
        <f t="shared" si="1"/>
        <v>1097</v>
      </c>
      <c r="P23" s="8">
        <v>17</v>
      </c>
      <c r="Q23" s="8">
        <v>17</v>
      </c>
      <c r="R23" s="8">
        <v>18</v>
      </c>
      <c r="S23" s="8">
        <v>8</v>
      </c>
    </row>
    <row r="24" spans="1:19" x14ac:dyDescent="0.25">
      <c r="B24" s="5"/>
      <c r="C24" s="5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B26" s="5"/>
      <c r="C26" s="5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5"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5">
      <c r="B28" s="5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35" spans="2:19" x14ac:dyDescent="0.25">
      <c r="B35" s="9" t="s">
        <v>61</v>
      </c>
    </row>
    <row r="36" spans="2:19" x14ac:dyDescent="0.25">
      <c r="B36" s="5" t="s">
        <v>11</v>
      </c>
      <c r="C36" s="5" t="s">
        <v>34</v>
      </c>
      <c r="D36" s="5"/>
      <c r="E36" s="6">
        <v>225</v>
      </c>
      <c r="F36" s="6">
        <v>187</v>
      </c>
      <c r="G36" s="6">
        <v>194</v>
      </c>
      <c r="H36" s="6">
        <v>200</v>
      </c>
      <c r="I36" s="6">
        <v>204</v>
      </c>
      <c r="J36" s="6">
        <v>210</v>
      </c>
      <c r="K36" s="6">
        <f>SUM(E36:J36)</f>
        <v>1220</v>
      </c>
      <c r="L36" s="6"/>
      <c r="M36" s="6">
        <f>6*33</f>
        <v>198</v>
      </c>
      <c r="N36" s="6"/>
      <c r="O36" s="6">
        <f>SUM(K36:M36)</f>
        <v>1418</v>
      </c>
      <c r="P36" s="6">
        <v>37</v>
      </c>
      <c r="Q36" s="6">
        <v>18</v>
      </c>
      <c r="R36" s="6">
        <v>7</v>
      </c>
      <c r="S36" s="6">
        <v>4</v>
      </c>
    </row>
    <row r="37" spans="2:19" x14ac:dyDescent="0.25">
      <c r="B37" s="7" t="s">
        <v>21</v>
      </c>
      <c r="C37" s="7" t="s">
        <v>22</v>
      </c>
      <c r="D37" s="7"/>
      <c r="E37" s="8">
        <v>236</v>
      </c>
      <c r="F37" s="8">
        <v>258</v>
      </c>
      <c r="G37" s="8">
        <v>204</v>
      </c>
      <c r="H37" s="8">
        <v>227</v>
      </c>
      <c r="I37" s="8">
        <v>195</v>
      </c>
      <c r="J37" s="8">
        <v>246</v>
      </c>
      <c r="K37" s="8">
        <f>SUM(E37:J37)</f>
        <v>1366</v>
      </c>
      <c r="L37" s="8"/>
      <c r="M37" s="8">
        <f>3*6</f>
        <v>18</v>
      </c>
      <c r="N37" s="8"/>
      <c r="O37" s="8">
        <f>SUM(K37:M37)</f>
        <v>1384</v>
      </c>
      <c r="P37" s="8">
        <v>43</v>
      </c>
      <c r="Q37" s="8">
        <v>20</v>
      </c>
      <c r="R37" s="8">
        <v>1</v>
      </c>
      <c r="S37" s="8">
        <v>2</v>
      </c>
    </row>
    <row r="38" spans="2:19" x14ac:dyDescent="0.25">
      <c r="B38" s="5" t="s">
        <v>20</v>
      </c>
      <c r="C38" s="5" t="s">
        <v>4</v>
      </c>
      <c r="D38" s="5"/>
      <c r="E38" s="6">
        <v>236</v>
      </c>
      <c r="F38" s="6">
        <v>214</v>
      </c>
      <c r="G38" s="6">
        <v>239</v>
      </c>
      <c r="H38" s="6">
        <v>223</v>
      </c>
      <c r="I38" s="6">
        <v>194</v>
      </c>
      <c r="J38" s="6">
        <v>200</v>
      </c>
      <c r="K38" s="6">
        <f>SUM(E38:J38)</f>
        <v>1306</v>
      </c>
      <c r="L38" s="6"/>
      <c r="M38" s="6">
        <f>6*12</f>
        <v>72</v>
      </c>
      <c r="N38" s="6"/>
      <c r="O38" s="6">
        <f>SUM(K38:M38)</f>
        <v>1378</v>
      </c>
      <c r="P38" s="6">
        <v>36</v>
      </c>
      <c r="Q38" s="6">
        <v>29</v>
      </c>
      <c r="R38" s="6">
        <v>1</v>
      </c>
      <c r="S38" s="6">
        <v>1</v>
      </c>
    </row>
    <row r="39" spans="2:19" x14ac:dyDescent="0.25">
      <c r="B39" s="5" t="s">
        <v>3</v>
      </c>
      <c r="C39" s="5" t="s">
        <v>4</v>
      </c>
      <c r="D39" s="5"/>
      <c r="E39" s="6">
        <v>223</v>
      </c>
      <c r="F39" s="6">
        <v>223</v>
      </c>
      <c r="G39" s="6">
        <v>279</v>
      </c>
      <c r="H39" s="6">
        <v>202</v>
      </c>
      <c r="I39" s="6">
        <v>231</v>
      </c>
      <c r="J39" s="6">
        <v>192</v>
      </c>
      <c r="K39" s="6">
        <f>SUM(E39:J39)</f>
        <v>1350</v>
      </c>
      <c r="L39" s="6"/>
      <c r="M39" s="6">
        <f>6*3</f>
        <v>18</v>
      </c>
      <c r="N39" s="6"/>
      <c r="O39" s="6">
        <f>SUM(K39:M39)</f>
        <v>1368</v>
      </c>
      <c r="P39" s="6">
        <v>42</v>
      </c>
      <c r="Q39" s="6">
        <v>17</v>
      </c>
      <c r="R39" s="6">
        <v>1</v>
      </c>
      <c r="S39" s="6">
        <v>5</v>
      </c>
    </row>
    <row r="40" spans="2:19" x14ac:dyDescent="0.25">
      <c r="B40" s="7" t="s">
        <v>29</v>
      </c>
      <c r="C40" s="7" t="s">
        <v>30</v>
      </c>
      <c r="D40" s="7"/>
      <c r="E40" s="8">
        <v>173</v>
      </c>
      <c r="F40" s="8">
        <v>205</v>
      </c>
      <c r="G40" s="8">
        <v>176</v>
      </c>
      <c r="H40" s="8">
        <v>204</v>
      </c>
      <c r="I40" s="8">
        <v>138</v>
      </c>
      <c r="J40" s="8">
        <v>232</v>
      </c>
      <c r="K40" s="8">
        <f>SUM(E40:J40)</f>
        <v>1128</v>
      </c>
      <c r="L40" s="8"/>
      <c r="M40" s="8">
        <f>6*35</f>
        <v>210</v>
      </c>
      <c r="N40" s="8"/>
      <c r="O40" s="8">
        <f>SUM(K40:M40)</f>
        <v>1338</v>
      </c>
      <c r="P40" s="8">
        <v>27</v>
      </c>
      <c r="Q40" s="8">
        <v>23</v>
      </c>
      <c r="R40" s="8">
        <v>9</v>
      </c>
      <c r="S40" s="8">
        <v>5</v>
      </c>
    </row>
    <row r="41" spans="2:19" x14ac:dyDescent="0.25">
      <c r="B41" s="7" t="s">
        <v>59</v>
      </c>
      <c r="C41" s="7" t="s">
        <v>60</v>
      </c>
      <c r="D41" s="7"/>
      <c r="E41" s="8">
        <v>192</v>
      </c>
      <c r="F41" s="8">
        <v>222</v>
      </c>
      <c r="G41" s="8">
        <v>236</v>
      </c>
      <c r="H41" s="8">
        <v>189</v>
      </c>
      <c r="I41" s="8">
        <v>220</v>
      </c>
      <c r="J41" s="8">
        <v>216</v>
      </c>
      <c r="K41" s="8">
        <f>SUM(E41:J41)</f>
        <v>1275</v>
      </c>
      <c r="L41" s="8"/>
      <c r="M41" s="8">
        <f>6*8</f>
        <v>48</v>
      </c>
      <c r="N41" s="8"/>
      <c r="O41" s="8">
        <f>SUM(K41:M41)</f>
        <v>1323</v>
      </c>
      <c r="P41" s="8">
        <v>38</v>
      </c>
      <c r="Q41" s="8">
        <v>13</v>
      </c>
      <c r="R41" s="8">
        <v>7</v>
      </c>
      <c r="S41" s="8">
        <v>5</v>
      </c>
    </row>
    <row r="42" spans="2:19" x14ac:dyDescent="0.25">
      <c r="B42" s="5" t="s">
        <v>57</v>
      </c>
      <c r="C42" s="5" t="s">
        <v>58</v>
      </c>
      <c r="D42" s="5"/>
      <c r="E42" s="6">
        <v>159</v>
      </c>
      <c r="F42" s="6">
        <v>212</v>
      </c>
      <c r="G42" s="6">
        <v>174</v>
      </c>
      <c r="H42" s="6">
        <v>138</v>
      </c>
      <c r="I42" s="6">
        <v>200</v>
      </c>
      <c r="J42" s="6">
        <v>167</v>
      </c>
      <c r="K42" s="6">
        <f>SUM(E42:J42)</f>
        <v>1050</v>
      </c>
      <c r="L42" s="6"/>
      <c r="M42" s="6">
        <f>6*35</f>
        <v>210</v>
      </c>
      <c r="N42" s="6"/>
      <c r="O42" s="6">
        <f>SUM(K42:M42)</f>
        <v>1260</v>
      </c>
      <c r="P42" s="6">
        <v>24</v>
      </c>
      <c r="Q42" s="6">
        <v>18</v>
      </c>
      <c r="R42" s="6">
        <v>16</v>
      </c>
      <c r="S42" s="6">
        <v>4</v>
      </c>
    </row>
    <row r="43" spans="2:19" x14ac:dyDescent="0.25">
      <c r="B43" s="7" t="s">
        <v>54</v>
      </c>
      <c r="C43" s="7" t="s">
        <v>55</v>
      </c>
      <c r="D43" s="7"/>
      <c r="E43" s="8">
        <v>193</v>
      </c>
      <c r="F43" s="8">
        <v>155</v>
      </c>
      <c r="G43" s="8">
        <v>216</v>
      </c>
      <c r="H43" s="8">
        <v>198</v>
      </c>
      <c r="I43" s="8">
        <v>174</v>
      </c>
      <c r="J43" s="8">
        <v>227</v>
      </c>
      <c r="K43" s="8">
        <f>SUM(E43:J43)</f>
        <v>1163</v>
      </c>
      <c r="L43" s="8"/>
      <c r="M43" s="8">
        <f>6*13</f>
        <v>78</v>
      </c>
      <c r="N43" s="8"/>
      <c r="O43" s="8">
        <f>SUM(K43:M43)</f>
        <v>1241</v>
      </c>
      <c r="P43" s="8">
        <v>25</v>
      </c>
      <c r="Q43" s="8">
        <v>31</v>
      </c>
      <c r="R43" s="8">
        <v>4</v>
      </c>
      <c r="S43" s="8">
        <v>5</v>
      </c>
    </row>
    <row r="44" spans="2:19" x14ac:dyDescent="0.25">
      <c r="B44" s="7" t="s">
        <v>14</v>
      </c>
      <c r="C44" s="7" t="s">
        <v>15</v>
      </c>
      <c r="D44" s="7"/>
      <c r="E44" s="8">
        <v>200</v>
      </c>
      <c r="F44" s="8">
        <v>191</v>
      </c>
      <c r="G44" s="8">
        <v>138</v>
      </c>
      <c r="H44" s="8">
        <v>183</v>
      </c>
      <c r="I44" s="8">
        <v>167</v>
      </c>
      <c r="J44" s="8">
        <v>181</v>
      </c>
      <c r="K44" s="8">
        <f>SUM(E44:J44)</f>
        <v>1060</v>
      </c>
      <c r="L44" s="8"/>
      <c r="M44" s="8">
        <f>6*29</f>
        <v>174</v>
      </c>
      <c r="N44" s="8"/>
      <c r="O44" s="8">
        <f>SUM(K44:M44)</f>
        <v>1234</v>
      </c>
      <c r="P44" s="8">
        <v>26</v>
      </c>
      <c r="Q44" s="8">
        <v>23</v>
      </c>
      <c r="R44" s="8">
        <v>6</v>
      </c>
      <c r="S44" s="8">
        <v>12</v>
      </c>
    </row>
    <row r="45" spans="2:19" x14ac:dyDescent="0.25">
      <c r="B45" s="7" t="s">
        <v>5</v>
      </c>
      <c r="C45" s="7" t="s">
        <v>24</v>
      </c>
      <c r="D45" s="7"/>
      <c r="E45" s="8">
        <v>224</v>
      </c>
      <c r="F45" s="8">
        <v>164</v>
      </c>
      <c r="G45" s="8">
        <v>159</v>
      </c>
      <c r="H45" s="8">
        <v>206</v>
      </c>
      <c r="I45" s="8">
        <v>190</v>
      </c>
      <c r="J45" s="8">
        <v>196</v>
      </c>
      <c r="K45" s="8">
        <f>SUM(E45:J45)</f>
        <v>1139</v>
      </c>
      <c r="L45" s="8"/>
      <c r="M45" s="8">
        <f>6*14</f>
        <v>84</v>
      </c>
      <c r="N45" s="8"/>
      <c r="O45" s="8">
        <f>SUM(K45:M45)</f>
        <v>1223</v>
      </c>
      <c r="P45" s="8">
        <v>27</v>
      </c>
      <c r="Q45" s="8">
        <v>24</v>
      </c>
      <c r="R45" s="8">
        <v>9</v>
      </c>
      <c r="S45" s="8">
        <v>5</v>
      </c>
    </row>
    <row r="46" spans="2:19" x14ac:dyDescent="0.25">
      <c r="B46" s="5" t="s">
        <v>16</v>
      </c>
      <c r="C46" s="5" t="s">
        <v>17</v>
      </c>
      <c r="D46" s="5"/>
      <c r="E46" s="6">
        <v>133</v>
      </c>
      <c r="F46" s="6">
        <v>185</v>
      </c>
      <c r="G46" s="6">
        <v>142</v>
      </c>
      <c r="H46" s="6">
        <v>216</v>
      </c>
      <c r="I46" s="6">
        <v>149</v>
      </c>
      <c r="J46" s="6">
        <v>186</v>
      </c>
      <c r="K46" s="6">
        <f>SUM(E46:J46)</f>
        <v>1011</v>
      </c>
      <c r="L46" s="6"/>
      <c r="M46" s="6">
        <f>6*35</f>
        <v>210</v>
      </c>
      <c r="N46" s="6"/>
      <c r="O46" s="6">
        <f>SUM(K46:M46)</f>
        <v>1221</v>
      </c>
      <c r="P46" s="6">
        <v>22</v>
      </c>
      <c r="Q46" s="6">
        <v>19</v>
      </c>
      <c r="R46" s="6">
        <v>13</v>
      </c>
      <c r="S46" s="6">
        <v>9</v>
      </c>
    </row>
    <row r="47" spans="2:19" x14ac:dyDescent="0.25">
      <c r="B47" s="5" t="s">
        <v>28</v>
      </c>
      <c r="C47" s="5" t="s">
        <v>13</v>
      </c>
      <c r="D47" s="5"/>
      <c r="E47" s="6">
        <v>224</v>
      </c>
      <c r="F47" s="6">
        <v>189</v>
      </c>
      <c r="G47" s="6">
        <v>166</v>
      </c>
      <c r="H47" s="6">
        <v>171</v>
      </c>
      <c r="I47" s="6">
        <v>196</v>
      </c>
      <c r="J47" s="6">
        <v>181</v>
      </c>
      <c r="K47" s="6">
        <f>SUM(E47:J47)</f>
        <v>1127</v>
      </c>
      <c r="L47" s="6"/>
      <c r="M47" s="6">
        <f>6*15</f>
        <v>90</v>
      </c>
      <c r="N47" s="6"/>
      <c r="O47" s="6">
        <f>SUM(K47:M47)</f>
        <v>1217</v>
      </c>
      <c r="P47" s="6">
        <v>33</v>
      </c>
      <c r="Q47" s="6">
        <v>14</v>
      </c>
      <c r="R47" s="6">
        <v>15</v>
      </c>
      <c r="S47" s="6">
        <v>3</v>
      </c>
    </row>
    <row r="48" spans="2:19" x14ac:dyDescent="0.25">
      <c r="B48" s="5" t="s">
        <v>54</v>
      </c>
      <c r="C48" s="5" t="s">
        <v>56</v>
      </c>
      <c r="D48" s="5"/>
      <c r="E48" s="6">
        <v>233</v>
      </c>
      <c r="F48" s="6">
        <v>156</v>
      </c>
      <c r="G48" s="6">
        <v>202</v>
      </c>
      <c r="H48" s="6">
        <v>172</v>
      </c>
      <c r="I48" s="6">
        <v>203</v>
      </c>
      <c r="J48" s="6">
        <v>202</v>
      </c>
      <c r="K48" s="6">
        <f>SUM(E48:J48)</f>
        <v>1168</v>
      </c>
      <c r="L48" s="6"/>
      <c r="M48" s="6">
        <f>6*8</f>
        <v>48</v>
      </c>
      <c r="N48" s="6"/>
      <c r="O48" s="6">
        <f>SUM(K48:M48)</f>
        <v>1216</v>
      </c>
      <c r="P48" s="6">
        <v>29</v>
      </c>
      <c r="Q48" s="6">
        <v>26</v>
      </c>
      <c r="R48" s="6">
        <v>9</v>
      </c>
      <c r="S48" s="6">
        <v>0</v>
      </c>
    </row>
    <row r="49" spans="2:19" x14ac:dyDescent="0.25">
      <c r="B49" s="5" t="s">
        <v>31</v>
      </c>
      <c r="C49" s="5" t="s">
        <v>4</v>
      </c>
      <c r="D49" s="5"/>
      <c r="E49" s="6">
        <v>161</v>
      </c>
      <c r="F49" s="6">
        <v>150</v>
      </c>
      <c r="G49" s="6">
        <v>202</v>
      </c>
      <c r="H49" s="6">
        <v>176</v>
      </c>
      <c r="I49" s="6">
        <v>152</v>
      </c>
      <c r="J49" s="6">
        <v>213</v>
      </c>
      <c r="K49" s="6">
        <f>SUM(E49:J49)</f>
        <v>1054</v>
      </c>
      <c r="L49" s="6"/>
      <c r="M49" s="6">
        <f>6*21</f>
        <v>126</v>
      </c>
      <c r="N49" s="6"/>
      <c r="O49" s="6">
        <f>SUM(K49:M49)</f>
        <v>1180</v>
      </c>
      <c r="P49" s="6">
        <v>20</v>
      </c>
      <c r="Q49" s="6">
        <v>31</v>
      </c>
      <c r="R49" s="6">
        <v>6</v>
      </c>
      <c r="S49" s="6">
        <v>10</v>
      </c>
    </row>
    <row r="50" spans="2:19" x14ac:dyDescent="0.25">
      <c r="B50" s="7" t="s">
        <v>52</v>
      </c>
      <c r="C50" s="7" t="s">
        <v>53</v>
      </c>
      <c r="D50" s="7"/>
      <c r="E50" s="8">
        <v>208</v>
      </c>
      <c r="F50" s="8">
        <v>124</v>
      </c>
      <c r="G50" s="8">
        <v>203</v>
      </c>
      <c r="H50" s="8">
        <v>165</v>
      </c>
      <c r="I50" s="8">
        <v>159</v>
      </c>
      <c r="J50" s="8">
        <v>201</v>
      </c>
      <c r="K50" s="8">
        <f>SUM(E50:J50)</f>
        <v>1060</v>
      </c>
      <c r="L50" s="8"/>
      <c r="M50" s="8">
        <f>6*19</f>
        <v>114</v>
      </c>
      <c r="N50" s="8"/>
      <c r="O50" s="8">
        <f>SUM(K50:M50)</f>
        <v>1174</v>
      </c>
      <c r="P50" s="8">
        <v>24</v>
      </c>
      <c r="Q50" s="8">
        <v>23</v>
      </c>
      <c r="R50" s="8">
        <v>15</v>
      </c>
      <c r="S50" s="8">
        <v>4</v>
      </c>
    </row>
    <row r="51" spans="2:19" x14ac:dyDescent="0.25">
      <c r="B51" s="7" t="s">
        <v>32</v>
      </c>
      <c r="C51" s="7" t="s">
        <v>13</v>
      </c>
      <c r="D51" s="7"/>
      <c r="E51" s="8">
        <v>151</v>
      </c>
      <c r="F51" s="8">
        <v>148</v>
      </c>
      <c r="G51" s="8">
        <v>148</v>
      </c>
      <c r="H51" s="8">
        <v>186</v>
      </c>
      <c r="I51" s="8">
        <v>182</v>
      </c>
      <c r="J51" s="8">
        <v>132</v>
      </c>
      <c r="K51" s="8">
        <f>SUM(E51:J51)</f>
        <v>947</v>
      </c>
      <c r="L51" s="8"/>
      <c r="M51" s="8">
        <v>210</v>
      </c>
      <c r="N51" s="8"/>
      <c r="O51" s="8">
        <f>SUM(K51:M51)</f>
        <v>1157</v>
      </c>
      <c r="P51" s="8">
        <v>16</v>
      </c>
      <c r="Q51" s="8">
        <v>26</v>
      </c>
      <c r="R51" s="8">
        <v>13</v>
      </c>
      <c r="S51" s="8">
        <v>7</v>
      </c>
    </row>
    <row r="52" spans="2:19" x14ac:dyDescent="0.25">
      <c r="B52" s="7" t="s">
        <v>12</v>
      </c>
      <c r="C52" s="7" t="s">
        <v>13</v>
      </c>
      <c r="D52" s="7"/>
      <c r="E52" s="8">
        <v>141</v>
      </c>
      <c r="F52" s="8">
        <v>160</v>
      </c>
      <c r="G52" s="8">
        <v>161</v>
      </c>
      <c r="H52" s="8">
        <v>247</v>
      </c>
      <c r="I52" s="8">
        <v>142</v>
      </c>
      <c r="J52" s="8">
        <v>120</v>
      </c>
      <c r="K52" s="8">
        <f>SUM(E52:J52)</f>
        <v>971</v>
      </c>
      <c r="L52" s="8"/>
      <c r="M52" s="8">
        <f>6*30</f>
        <v>180</v>
      </c>
      <c r="N52" s="8"/>
      <c r="O52" s="8">
        <f>SUM(K52:M52)</f>
        <v>1151</v>
      </c>
      <c r="P52" s="8">
        <v>18</v>
      </c>
      <c r="Q52" s="8">
        <v>21</v>
      </c>
      <c r="R52" s="8">
        <v>14</v>
      </c>
      <c r="S52" s="8">
        <v>9</v>
      </c>
    </row>
    <row r="53" spans="2:19" x14ac:dyDescent="0.25">
      <c r="B53" s="5" t="s">
        <v>1</v>
      </c>
      <c r="C53" s="5" t="s">
        <v>2</v>
      </c>
      <c r="D53" s="5"/>
      <c r="E53" s="6">
        <v>189</v>
      </c>
      <c r="F53" s="6">
        <v>184</v>
      </c>
      <c r="G53" s="6">
        <v>140</v>
      </c>
      <c r="H53" s="6">
        <v>169</v>
      </c>
      <c r="I53" s="6">
        <v>202</v>
      </c>
      <c r="J53" s="6">
        <v>158</v>
      </c>
      <c r="K53" s="6">
        <f>SUM(E53:J53)</f>
        <v>1042</v>
      </c>
      <c r="L53" s="6"/>
      <c r="M53" s="6">
        <f>6*17</f>
        <v>102</v>
      </c>
      <c r="N53" s="6"/>
      <c r="O53" s="6">
        <f>SUM(K53:M53)</f>
        <v>1144</v>
      </c>
      <c r="P53" s="6">
        <v>23</v>
      </c>
      <c r="Q53" s="6">
        <v>23</v>
      </c>
      <c r="R53" s="6">
        <v>13</v>
      </c>
      <c r="S53" s="6">
        <v>5</v>
      </c>
    </row>
    <row r="54" spans="2:19" x14ac:dyDescent="0.25">
      <c r="B54" s="7" t="s">
        <v>50</v>
      </c>
      <c r="C54" s="7" t="s">
        <v>51</v>
      </c>
      <c r="D54" s="7"/>
      <c r="E54" s="8">
        <v>179</v>
      </c>
      <c r="F54" s="8">
        <v>174</v>
      </c>
      <c r="G54" s="8">
        <v>147</v>
      </c>
      <c r="H54" s="8">
        <v>147</v>
      </c>
      <c r="I54" s="8">
        <v>158</v>
      </c>
      <c r="J54" s="8">
        <v>207</v>
      </c>
      <c r="K54" s="8">
        <f>SUM(E54:J54)</f>
        <v>1012</v>
      </c>
      <c r="L54" s="8"/>
      <c r="M54" s="8">
        <f>6*21</f>
        <v>126</v>
      </c>
      <c r="N54" s="8"/>
      <c r="O54" s="8">
        <f>SUM(K54:M54)</f>
        <v>1138</v>
      </c>
      <c r="P54" s="8">
        <v>24</v>
      </c>
      <c r="Q54" s="8">
        <v>15</v>
      </c>
      <c r="R54" s="8">
        <v>16</v>
      </c>
      <c r="S54" s="8">
        <v>8</v>
      </c>
    </row>
    <row r="55" spans="2:19" x14ac:dyDescent="0.25">
      <c r="B55" s="5" t="s">
        <v>48</v>
      </c>
      <c r="C55" s="5" t="s">
        <v>49</v>
      </c>
      <c r="D55" s="5"/>
      <c r="E55" s="6">
        <v>146</v>
      </c>
      <c r="F55" s="6">
        <v>162</v>
      </c>
      <c r="G55" s="6">
        <v>161</v>
      </c>
      <c r="H55" s="6">
        <v>181</v>
      </c>
      <c r="I55" s="6">
        <v>184</v>
      </c>
      <c r="J55" s="6">
        <v>193</v>
      </c>
      <c r="K55" s="6">
        <f>SUM(E55:J55)</f>
        <v>1027</v>
      </c>
      <c r="L55" s="6"/>
      <c r="M55" s="6">
        <f>6*6</f>
        <v>36</v>
      </c>
      <c r="N55" s="6"/>
      <c r="O55" s="6">
        <f>SUM(K55:M55)</f>
        <v>1063</v>
      </c>
      <c r="P55" s="6">
        <v>18</v>
      </c>
      <c r="Q55" s="6">
        <v>32</v>
      </c>
      <c r="R55" s="6">
        <v>9</v>
      </c>
      <c r="S55" s="6">
        <v>6</v>
      </c>
    </row>
    <row r="56" spans="2:19" x14ac:dyDescent="0.25">
      <c r="B56" s="5"/>
      <c r="C56" s="5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2:19" x14ac:dyDescent="0.25">
      <c r="B57" s="7"/>
      <c r="C57" s="7"/>
      <c r="D57" s="7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2:19" x14ac:dyDescent="0.25">
      <c r="B58" s="5"/>
      <c r="C58" s="5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2:19" x14ac:dyDescent="0.25">
      <c r="B59" s="7"/>
      <c r="C59" s="7"/>
      <c r="D59" s="7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2:19" x14ac:dyDescent="0.25">
      <c r="B60" s="5"/>
      <c r="C60" s="5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4" spans="2:19" x14ac:dyDescent="0.25">
      <c r="E64" s="2" t="s">
        <v>64</v>
      </c>
    </row>
    <row r="65" spans="2:6" x14ac:dyDescent="0.25">
      <c r="B65" s="10" t="s">
        <v>21</v>
      </c>
      <c r="C65" s="10" t="s">
        <v>22</v>
      </c>
      <c r="D65">
        <f>Scratch!L4+Scratch!L29</f>
        <v>2759</v>
      </c>
      <c r="E65" s="2">
        <f>M5+M37</f>
        <v>60</v>
      </c>
      <c r="F65" s="2">
        <f>SUM(D65:E65)</f>
        <v>2819</v>
      </c>
    </row>
    <row r="66" spans="2:6" x14ac:dyDescent="0.25">
      <c r="B66" s="10" t="s">
        <v>3</v>
      </c>
      <c r="C66" s="10" t="s">
        <v>4</v>
      </c>
      <c r="D66">
        <f>Scratch!L7+Scratch!L30</f>
        <v>2713</v>
      </c>
      <c r="E66" s="2">
        <f>M6+M39</f>
        <v>36</v>
      </c>
      <c r="F66" s="2">
        <f>SUM(D66:E66)</f>
        <v>2749</v>
      </c>
    </row>
    <row r="67" spans="2:6" x14ac:dyDescent="0.25">
      <c r="B67" s="10" t="s">
        <v>20</v>
      </c>
      <c r="C67" s="10" t="s">
        <v>4</v>
      </c>
      <c r="D67">
        <f>Scratch!L5+Scratch!L31</f>
        <v>2673</v>
      </c>
      <c r="E67" s="2">
        <f>M4+M38</f>
        <v>180</v>
      </c>
      <c r="F67" s="2">
        <f>SUM(D67:E67)</f>
        <v>2853</v>
      </c>
    </row>
    <row r="68" spans="2:6" x14ac:dyDescent="0.25">
      <c r="B68" s="10" t="s">
        <v>11</v>
      </c>
      <c r="C68" s="10" t="s">
        <v>34</v>
      </c>
      <c r="D68">
        <f>Scratch!L13+Scratch!L33</f>
        <v>2376</v>
      </c>
      <c r="E68" s="2">
        <f>M10+M36</f>
        <v>402</v>
      </c>
      <c r="F68" s="2">
        <f>SUM(D68:E68)</f>
        <v>2778</v>
      </c>
    </row>
    <row r="69" spans="2:6" x14ac:dyDescent="0.25">
      <c r="B69" s="10" t="s">
        <v>28</v>
      </c>
      <c r="C69" s="10" t="s">
        <v>13</v>
      </c>
      <c r="D69">
        <f>Scratch!L14+Scratch!L38</f>
        <v>2265</v>
      </c>
      <c r="E69" s="2">
        <f>M16+M47</f>
        <v>174</v>
      </c>
      <c r="F69" s="2">
        <f>SUM(D69:E69)</f>
        <v>2439</v>
      </c>
    </row>
    <row r="70" spans="2:6" x14ac:dyDescent="0.25">
      <c r="B70" s="10" t="s">
        <v>5</v>
      </c>
      <c r="C70" s="10" t="s">
        <v>24</v>
      </c>
      <c r="D70">
        <f>Scratch!L17+Scratch!L36</f>
        <v>2224</v>
      </c>
      <c r="E70" s="2">
        <f>M19+M45</f>
        <v>186</v>
      </c>
      <c r="F70" s="2">
        <f>SUM(D70:E70)</f>
        <v>2410</v>
      </c>
    </row>
    <row r="71" spans="2:6" x14ac:dyDescent="0.25">
      <c r="B71" s="10" t="s">
        <v>1</v>
      </c>
      <c r="C71" s="10" t="s">
        <v>2</v>
      </c>
      <c r="D71">
        <f>Scratch!L11+Scratch!L43</f>
        <v>2223</v>
      </c>
      <c r="E71" s="2">
        <f>M14+M53</f>
        <v>204</v>
      </c>
      <c r="F71" s="2">
        <f>SUM(D71:E71)</f>
        <v>2427</v>
      </c>
    </row>
    <row r="72" spans="2:6" x14ac:dyDescent="0.25">
      <c r="B72" s="10" t="s">
        <v>14</v>
      </c>
      <c r="C72" s="10" t="s">
        <v>15</v>
      </c>
      <c r="D72">
        <f>Scratch!L16+Scratch!L40</f>
        <v>2183</v>
      </c>
      <c r="E72" s="2">
        <f>M13+M44</f>
        <v>354</v>
      </c>
      <c r="F72" s="2">
        <f>SUM(D72:E72)</f>
        <v>2537</v>
      </c>
    </row>
    <row r="73" spans="2:6" x14ac:dyDescent="0.25">
      <c r="B73" s="10" t="s">
        <v>29</v>
      </c>
      <c r="C73" s="10" t="s">
        <v>30</v>
      </c>
      <c r="D73">
        <f>Scratch!L22+Scratch!L37</f>
        <v>2068</v>
      </c>
      <c r="E73" s="2">
        <f>M21+M40</f>
        <v>420</v>
      </c>
      <c r="F73" s="2">
        <f>SUM(D73:E73)</f>
        <v>2488</v>
      </c>
    </row>
    <row r="74" spans="2:6" x14ac:dyDescent="0.25">
      <c r="B74" s="10" t="s">
        <v>31</v>
      </c>
      <c r="C74" s="10" t="s">
        <v>4</v>
      </c>
      <c r="D74">
        <f>Scratch!L19+Scratch!L41</f>
        <v>2056</v>
      </c>
      <c r="E74" s="2">
        <f>M22+M49</f>
        <v>246</v>
      </c>
      <c r="F74" s="2">
        <f>SUM(D74:E74)</f>
        <v>2302</v>
      </c>
    </row>
    <row r="75" spans="2:6" x14ac:dyDescent="0.25">
      <c r="B75" s="10" t="s">
        <v>12</v>
      </c>
      <c r="C75" s="10" t="s">
        <v>13</v>
      </c>
      <c r="D75">
        <f>Scratch!L18+Scratch!L47</f>
        <v>2004</v>
      </c>
      <c r="E75" s="2">
        <f>M17+M52</f>
        <v>366</v>
      </c>
      <c r="F75" s="2">
        <f>SUM(D75:E75)</f>
        <v>2370</v>
      </c>
    </row>
    <row r="76" spans="2:6" x14ac:dyDescent="0.25">
      <c r="B76" s="10" t="s">
        <v>16</v>
      </c>
      <c r="C76" s="10" t="s">
        <v>17</v>
      </c>
      <c r="D76">
        <f>Scratch!L20+Scratch!L46</f>
        <v>1999</v>
      </c>
      <c r="E76" s="2">
        <f>M18+M46</f>
        <v>420</v>
      </c>
      <c r="F76" s="2">
        <f>SUM(D76:E76)</f>
        <v>2419</v>
      </c>
    </row>
    <row r="77" spans="2:6" x14ac:dyDescent="0.25">
      <c r="B77" s="10" t="s">
        <v>32</v>
      </c>
      <c r="C77" s="10" t="s">
        <v>13</v>
      </c>
      <c r="D77">
        <f>Scratch!L23+Scratch!L48</f>
        <v>1834</v>
      </c>
      <c r="E77" s="2">
        <f>M23+M51</f>
        <v>420</v>
      </c>
      <c r="F77" s="2">
        <f>SUM(D77:E77)</f>
        <v>2254</v>
      </c>
    </row>
    <row r="78" spans="2:6" x14ac:dyDescent="0.25">
      <c r="B78" s="10" t="s">
        <v>9</v>
      </c>
      <c r="C78" s="10" t="s">
        <v>10</v>
      </c>
      <c r="D78">
        <f>Scratch!L6</f>
        <v>1367</v>
      </c>
      <c r="E78" s="2">
        <f>M9</f>
        <v>0</v>
      </c>
      <c r="F78" s="2">
        <f>SUM(D78:E78)</f>
        <v>1367</v>
      </c>
    </row>
    <row r="79" spans="2:6" x14ac:dyDescent="0.25">
      <c r="B79" s="10" t="s">
        <v>23</v>
      </c>
      <c r="C79" s="10" t="s">
        <v>24</v>
      </c>
      <c r="D79">
        <f>Scratch!L8</f>
        <v>1338</v>
      </c>
      <c r="E79" s="2">
        <f>M7</f>
        <v>36</v>
      </c>
      <c r="F79" s="2">
        <f>SUM(D79:E79)</f>
        <v>1374</v>
      </c>
    </row>
    <row r="80" spans="2:6" x14ac:dyDescent="0.25">
      <c r="B80" s="10" t="s">
        <v>18</v>
      </c>
      <c r="C80" s="10" t="s">
        <v>19</v>
      </c>
      <c r="D80">
        <f>Scratch!L9</f>
        <v>1321</v>
      </c>
      <c r="E80" s="2">
        <f>M8</f>
        <v>48</v>
      </c>
      <c r="F80" s="2">
        <f>SUM(D80:E80)</f>
        <v>1369</v>
      </c>
    </row>
    <row r="81" spans="2:6" x14ac:dyDescent="0.25">
      <c r="B81" s="10" t="s">
        <v>59</v>
      </c>
      <c r="C81" s="10" t="s">
        <v>60</v>
      </c>
      <c r="D81">
        <f>Scratch!L32</f>
        <v>1275</v>
      </c>
      <c r="E81" s="2">
        <f>M41</f>
        <v>48</v>
      </c>
      <c r="F81" s="2">
        <f>SUM(D81:E81)</f>
        <v>1323</v>
      </c>
    </row>
    <row r="82" spans="2:6" x14ac:dyDescent="0.25">
      <c r="B82" s="10" t="s">
        <v>7</v>
      </c>
      <c r="C82" s="10" t="s">
        <v>8</v>
      </c>
      <c r="D82">
        <f>Scratch!L10</f>
        <v>1261</v>
      </c>
      <c r="E82" s="2">
        <f>M12</f>
        <v>54</v>
      </c>
      <c r="F82" s="2">
        <f>SUM(D82:E82)</f>
        <v>1315</v>
      </c>
    </row>
    <row r="83" spans="2:6" x14ac:dyDescent="0.25">
      <c r="B83" s="10" t="s">
        <v>54</v>
      </c>
      <c r="C83" s="10" t="s">
        <v>56</v>
      </c>
      <c r="D83">
        <f>Scratch!L34</f>
        <v>1168</v>
      </c>
      <c r="E83" s="2">
        <f>M48</f>
        <v>48</v>
      </c>
      <c r="F83" s="2">
        <f>SUM(D83:E83)</f>
        <v>1216</v>
      </c>
    </row>
    <row r="84" spans="2:6" x14ac:dyDescent="0.25">
      <c r="B84" s="10" t="s">
        <v>54</v>
      </c>
      <c r="C84" s="10" t="s">
        <v>55</v>
      </c>
      <c r="D84">
        <f>Scratch!L35</f>
        <v>1163</v>
      </c>
      <c r="E84" s="2">
        <f>M43</f>
        <v>78</v>
      </c>
      <c r="F84" s="2">
        <f>SUM(D84:E84)</f>
        <v>1241</v>
      </c>
    </row>
    <row r="85" spans="2:6" x14ac:dyDescent="0.25">
      <c r="B85" s="10" t="s">
        <v>27</v>
      </c>
      <c r="C85" s="10" t="s">
        <v>6</v>
      </c>
      <c r="D85">
        <f>Scratch!L12</f>
        <v>1157</v>
      </c>
      <c r="E85" s="2">
        <f>M15</f>
        <v>84</v>
      </c>
      <c r="F85" s="2">
        <f>SUM(D85:E85)</f>
        <v>1241</v>
      </c>
    </row>
    <row r="86" spans="2:6" x14ac:dyDescent="0.25">
      <c r="B86" s="10" t="s">
        <v>25</v>
      </c>
      <c r="C86" s="10" t="s">
        <v>26</v>
      </c>
      <c r="D86">
        <f>Scratch!L15</f>
        <v>1127</v>
      </c>
      <c r="E86" s="2">
        <f>M11</f>
        <v>204</v>
      </c>
      <c r="F86" s="2">
        <f>SUM(D86:E86)</f>
        <v>1331</v>
      </c>
    </row>
    <row r="87" spans="2:6" x14ac:dyDescent="0.25">
      <c r="B87" s="10" t="s">
        <v>52</v>
      </c>
      <c r="C87" s="10" t="s">
        <v>53</v>
      </c>
      <c r="D87">
        <f>Scratch!L39</f>
        <v>1060</v>
      </c>
      <c r="E87" s="2">
        <f>M50</f>
        <v>114</v>
      </c>
      <c r="F87" s="2">
        <f>SUM(D87:E87)</f>
        <v>1174</v>
      </c>
    </row>
    <row r="88" spans="2:6" x14ac:dyDescent="0.25">
      <c r="B88" s="10" t="s">
        <v>57</v>
      </c>
      <c r="C88" s="10" t="s">
        <v>58</v>
      </c>
      <c r="D88">
        <f>Scratch!L42</f>
        <v>1050</v>
      </c>
      <c r="E88" s="2">
        <f>M42</f>
        <v>210</v>
      </c>
      <c r="F88" s="2">
        <f>SUM(D88:E88)</f>
        <v>1260</v>
      </c>
    </row>
    <row r="89" spans="2:6" x14ac:dyDescent="0.25">
      <c r="B89" s="10" t="s">
        <v>48</v>
      </c>
      <c r="C89" s="10" t="s">
        <v>49</v>
      </c>
      <c r="D89">
        <f>Scratch!L44</f>
        <v>1027</v>
      </c>
      <c r="E89" s="2">
        <f>M55</f>
        <v>36</v>
      </c>
      <c r="F89" s="2">
        <f>SUM(D89:E89)</f>
        <v>1063</v>
      </c>
    </row>
    <row r="90" spans="2:6" x14ac:dyDescent="0.25">
      <c r="B90" s="10" t="s">
        <v>50</v>
      </c>
      <c r="C90" s="10" t="s">
        <v>51</v>
      </c>
      <c r="D90">
        <f>Scratch!L45</f>
        <v>1012</v>
      </c>
      <c r="E90" s="2">
        <f>M54</f>
        <v>126</v>
      </c>
      <c r="F90" s="2">
        <f>SUM(D90:E90)</f>
        <v>1138</v>
      </c>
    </row>
    <row r="91" spans="2:6" x14ac:dyDescent="0.25">
      <c r="B91" s="10" t="s">
        <v>16</v>
      </c>
      <c r="C91" s="10" t="s">
        <v>13</v>
      </c>
      <c r="D91">
        <f>Scratch!L21</f>
        <v>943</v>
      </c>
      <c r="E91" s="2">
        <f>M20</f>
        <v>210</v>
      </c>
      <c r="F91" s="2">
        <f>SUM(D91:E91)</f>
        <v>1153</v>
      </c>
    </row>
  </sheetData>
  <sortState xmlns:xlrd2="http://schemas.microsoft.com/office/spreadsheetml/2017/richdata2" ref="B36:S55">
    <sortCondition descending="1" ref="O36:O55"/>
  </sortState>
  <pageMargins left="0.7" right="0.7" top="0.75" bottom="0.75" header="0.3" footer="0.3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99F2-8BFF-48B9-B5AF-6505BEF59715}">
  <sheetPr>
    <pageSetUpPr fitToPage="1"/>
  </sheetPr>
  <dimension ref="B2:T57"/>
  <sheetViews>
    <sheetView topLeftCell="A55" workbookViewId="0">
      <selection activeCell="C59" sqref="C59:E85"/>
    </sheetView>
  </sheetViews>
  <sheetFormatPr defaultRowHeight="15" x14ac:dyDescent="0.25"/>
  <cols>
    <col min="4" max="4" width="11.140625" bestFit="1" customWidth="1"/>
    <col min="5" max="5" width="9.140625" customWidth="1"/>
    <col min="13" max="13" width="4.140625" customWidth="1"/>
    <col min="15" max="15" width="3.7109375" customWidth="1"/>
  </cols>
  <sheetData>
    <row r="2" spans="2:20" ht="21" x14ac:dyDescent="0.35">
      <c r="C2" s="1" t="s">
        <v>0</v>
      </c>
      <c r="F2" s="2"/>
      <c r="G2" s="2"/>
      <c r="H2" s="4" t="s">
        <v>44</v>
      </c>
      <c r="I2" s="2"/>
      <c r="J2" s="2"/>
      <c r="K2" s="2"/>
      <c r="L2" s="2"/>
      <c r="M2" s="2"/>
      <c r="N2" s="2"/>
      <c r="O2" s="2"/>
      <c r="P2" s="2"/>
      <c r="Q2" s="2" t="s">
        <v>39</v>
      </c>
      <c r="R2" s="2" t="s">
        <v>40</v>
      </c>
      <c r="S2" s="2" t="s">
        <v>41</v>
      </c>
      <c r="T2" s="2" t="s">
        <v>42</v>
      </c>
    </row>
    <row r="3" spans="2:20" x14ac:dyDescent="0.25">
      <c r="C3" s="9" t="s">
        <v>62</v>
      </c>
      <c r="F3" s="2"/>
      <c r="G3" s="2"/>
      <c r="H3" s="2"/>
      <c r="I3" s="2"/>
      <c r="J3" s="2"/>
      <c r="K3" s="2"/>
      <c r="L3" s="2"/>
      <c r="M3" s="2"/>
      <c r="N3" s="2" t="s">
        <v>33</v>
      </c>
      <c r="O3" s="2"/>
      <c r="P3" s="2"/>
      <c r="Q3" s="2" t="s">
        <v>35</v>
      </c>
      <c r="R3" s="3" t="s">
        <v>38</v>
      </c>
      <c r="S3" s="3" t="s">
        <v>36</v>
      </c>
      <c r="T3" s="2" t="s">
        <v>37</v>
      </c>
    </row>
    <row r="4" spans="2:20" x14ac:dyDescent="0.25">
      <c r="B4">
        <v>1</v>
      </c>
      <c r="C4" s="7" t="s">
        <v>21</v>
      </c>
      <c r="D4" s="7" t="s">
        <v>22</v>
      </c>
      <c r="E4" s="7"/>
      <c r="F4" s="8">
        <v>237</v>
      </c>
      <c r="G4" s="8">
        <v>226</v>
      </c>
      <c r="H4" s="8">
        <v>257</v>
      </c>
      <c r="I4" s="8">
        <v>214</v>
      </c>
      <c r="J4" s="8">
        <v>214</v>
      </c>
      <c r="K4" s="8">
        <v>245</v>
      </c>
      <c r="L4" s="8">
        <f t="shared" ref="L4:L23" si="0">SUM(F4:K4)</f>
        <v>1393</v>
      </c>
      <c r="M4" s="8"/>
      <c r="N4" s="8">
        <v>42</v>
      </c>
      <c r="O4" s="8"/>
      <c r="P4" s="8">
        <f t="shared" ref="P4:P23" si="1">SUM(L4:N4)</f>
        <v>1435</v>
      </c>
      <c r="Q4" s="8">
        <v>43</v>
      </c>
      <c r="R4" s="8">
        <v>18</v>
      </c>
      <c r="S4" s="8">
        <v>1</v>
      </c>
      <c r="T4" s="8">
        <v>4</v>
      </c>
    </row>
    <row r="5" spans="2:20" x14ac:dyDescent="0.25">
      <c r="B5">
        <v>2</v>
      </c>
      <c r="C5" s="5" t="s">
        <v>20</v>
      </c>
      <c r="D5" s="5" t="s">
        <v>4</v>
      </c>
      <c r="E5" s="5"/>
      <c r="F5" s="6">
        <v>279</v>
      </c>
      <c r="G5" s="6">
        <v>226</v>
      </c>
      <c r="H5" s="6">
        <v>182</v>
      </c>
      <c r="I5" s="6">
        <v>247</v>
      </c>
      <c r="J5" s="6">
        <v>199</v>
      </c>
      <c r="K5" s="6">
        <v>234</v>
      </c>
      <c r="L5" s="6">
        <f t="shared" si="0"/>
        <v>1367</v>
      </c>
      <c r="M5" s="6"/>
      <c r="N5" s="6">
        <v>108</v>
      </c>
      <c r="O5" s="6"/>
      <c r="P5" s="6">
        <f t="shared" si="1"/>
        <v>1475</v>
      </c>
      <c r="Q5" s="6">
        <v>44</v>
      </c>
      <c r="R5" s="6">
        <v>19</v>
      </c>
      <c r="S5" s="6">
        <v>0</v>
      </c>
      <c r="T5" s="6">
        <v>3</v>
      </c>
    </row>
    <row r="6" spans="2:20" x14ac:dyDescent="0.25">
      <c r="B6">
        <v>2</v>
      </c>
      <c r="C6" s="7" t="s">
        <v>9</v>
      </c>
      <c r="D6" s="7" t="s">
        <v>10</v>
      </c>
      <c r="E6" s="7"/>
      <c r="F6" s="8">
        <v>245</v>
      </c>
      <c r="G6" s="8">
        <v>235</v>
      </c>
      <c r="H6" s="8">
        <v>184</v>
      </c>
      <c r="I6" s="8">
        <v>202</v>
      </c>
      <c r="J6" s="8">
        <v>246</v>
      </c>
      <c r="K6" s="8">
        <v>255</v>
      </c>
      <c r="L6" s="8">
        <f t="shared" si="0"/>
        <v>1367</v>
      </c>
      <c r="M6" s="8"/>
      <c r="N6" s="8">
        <v>0</v>
      </c>
      <c r="O6" s="8"/>
      <c r="P6" s="8">
        <f t="shared" si="1"/>
        <v>1367</v>
      </c>
      <c r="Q6" s="8">
        <v>40</v>
      </c>
      <c r="R6" s="8">
        <v>22</v>
      </c>
      <c r="S6" s="8">
        <v>0</v>
      </c>
      <c r="T6" s="8">
        <v>2</v>
      </c>
    </row>
    <row r="7" spans="2:20" x14ac:dyDescent="0.25">
      <c r="B7">
        <v>4</v>
      </c>
      <c r="C7" s="5" t="s">
        <v>3</v>
      </c>
      <c r="D7" s="5" t="s">
        <v>4</v>
      </c>
      <c r="E7" s="5"/>
      <c r="F7" s="6">
        <v>211</v>
      </c>
      <c r="G7" s="6">
        <v>204</v>
      </c>
      <c r="H7" s="6">
        <v>216</v>
      </c>
      <c r="I7" s="6">
        <v>222</v>
      </c>
      <c r="J7" s="6">
        <v>278</v>
      </c>
      <c r="K7" s="6">
        <v>232</v>
      </c>
      <c r="L7" s="6">
        <f t="shared" si="0"/>
        <v>1363</v>
      </c>
      <c r="M7" s="6"/>
      <c r="N7" s="6">
        <v>18</v>
      </c>
      <c r="O7" s="6"/>
      <c r="P7" s="6">
        <f t="shared" si="1"/>
        <v>1381</v>
      </c>
      <c r="Q7" s="6">
        <v>40</v>
      </c>
      <c r="R7" s="6">
        <v>21</v>
      </c>
      <c r="S7" s="6">
        <v>2</v>
      </c>
      <c r="T7" s="6">
        <v>1</v>
      </c>
    </row>
    <row r="8" spans="2:20" x14ac:dyDescent="0.25">
      <c r="B8">
        <v>5</v>
      </c>
      <c r="C8" s="7" t="s">
        <v>23</v>
      </c>
      <c r="D8" s="7" t="s">
        <v>24</v>
      </c>
      <c r="E8" s="7"/>
      <c r="F8" s="8">
        <v>185</v>
      </c>
      <c r="G8" s="8">
        <v>277</v>
      </c>
      <c r="H8" s="8">
        <v>216</v>
      </c>
      <c r="I8" s="8">
        <v>197</v>
      </c>
      <c r="J8" s="8">
        <v>249</v>
      </c>
      <c r="K8" s="8">
        <v>214</v>
      </c>
      <c r="L8" s="8">
        <f t="shared" si="0"/>
        <v>1338</v>
      </c>
      <c r="M8" s="8"/>
      <c r="N8" s="8">
        <v>36</v>
      </c>
      <c r="O8" s="8"/>
      <c r="P8" s="8">
        <f t="shared" si="1"/>
        <v>1374</v>
      </c>
      <c r="Q8" s="8">
        <v>41</v>
      </c>
      <c r="R8" s="8">
        <v>21</v>
      </c>
      <c r="S8" s="8">
        <v>0</v>
      </c>
      <c r="T8" s="8">
        <v>4</v>
      </c>
    </row>
    <row r="9" spans="2:20" x14ac:dyDescent="0.25">
      <c r="B9">
        <v>6</v>
      </c>
      <c r="C9" s="5" t="s">
        <v>18</v>
      </c>
      <c r="D9" s="5" t="s">
        <v>19</v>
      </c>
      <c r="E9" s="5"/>
      <c r="F9" s="6">
        <v>224</v>
      </c>
      <c r="G9" s="6">
        <v>193</v>
      </c>
      <c r="H9" s="6">
        <v>237</v>
      </c>
      <c r="I9" s="6">
        <v>194</v>
      </c>
      <c r="J9" s="6">
        <v>246</v>
      </c>
      <c r="K9" s="6">
        <v>227</v>
      </c>
      <c r="L9" s="6">
        <f t="shared" si="0"/>
        <v>1321</v>
      </c>
      <c r="M9" s="6"/>
      <c r="N9" s="6">
        <v>48</v>
      </c>
      <c r="O9" s="6"/>
      <c r="P9" s="6">
        <f t="shared" si="1"/>
        <v>1369</v>
      </c>
      <c r="Q9" s="6">
        <v>42</v>
      </c>
      <c r="R9" s="6">
        <v>20</v>
      </c>
      <c r="S9" s="6">
        <v>5</v>
      </c>
      <c r="T9" s="6">
        <v>0</v>
      </c>
    </row>
    <row r="10" spans="2:20" x14ac:dyDescent="0.25">
      <c r="B10">
        <v>7</v>
      </c>
      <c r="C10" s="7" t="s">
        <v>7</v>
      </c>
      <c r="D10" s="7" t="s">
        <v>8</v>
      </c>
      <c r="E10" s="7"/>
      <c r="F10" s="8">
        <v>167</v>
      </c>
      <c r="G10" s="8">
        <v>235</v>
      </c>
      <c r="H10" s="8">
        <v>225</v>
      </c>
      <c r="I10" s="8">
        <v>227</v>
      </c>
      <c r="J10" s="8">
        <v>214</v>
      </c>
      <c r="K10" s="8">
        <v>193</v>
      </c>
      <c r="L10" s="8">
        <f t="shared" si="0"/>
        <v>1261</v>
      </c>
      <c r="M10" s="8"/>
      <c r="N10" s="8">
        <v>54</v>
      </c>
      <c r="O10" s="8"/>
      <c r="P10" s="8">
        <f t="shared" si="1"/>
        <v>1315</v>
      </c>
      <c r="Q10" s="8">
        <v>35</v>
      </c>
      <c r="R10" s="8">
        <v>23</v>
      </c>
      <c r="S10" s="8">
        <v>2</v>
      </c>
      <c r="T10" s="8">
        <v>4</v>
      </c>
    </row>
    <row r="11" spans="2:20" x14ac:dyDescent="0.25">
      <c r="B11">
        <v>8</v>
      </c>
      <c r="C11" s="5" t="s">
        <v>1</v>
      </c>
      <c r="D11" s="5" t="s">
        <v>2</v>
      </c>
      <c r="E11" s="5"/>
      <c r="F11" s="6">
        <v>172</v>
      </c>
      <c r="G11" s="6">
        <v>192</v>
      </c>
      <c r="H11" s="6">
        <v>193</v>
      </c>
      <c r="I11" s="6">
        <v>194</v>
      </c>
      <c r="J11" s="6">
        <v>225</v>
      </c>
      <c r="K11" s="6">
        <v>205</v>
      </c>
      <c r="L11" s="6">
        <f t="shared" si="0"/>
        <v>1181</v>
      </c>
      <c r="M11" s="6"/>
      <c r="N11" s="6">
        <v>102</v>
      </c>
      <c r="O11" s="6"/>
      <c r="P11" s="6">
        <f t="shared" si="1"/>
        <v>1283</v>
      </c>
      <c r="Q11" s="6">
        <v>36</v>
      </c>
      <c r="R11" s="6">
        <v>17</v>
      </c>
      <c r="S11" s="6">
        <v>8</v>
      </c>
      <c r="T11" s="6">
        <v>5</v>
      </c>
    </row>
    <row r="12" spans="2:20" x14ac:dyDescent="0.25">
      <c r="B12">
        <v>9</v>
      </c>
      <c r="C12" s="7" t="s">
        <v>27</v>
      </c>
      <c r="D12" s="7" t="s">
        <v>6</v>
      </c>
      <c r="E12" s="7"/>
      <c r="F12" s="8">
        <v>235</v>
      </c>
      <c r="G12" s="8">
        <v>212</v>
      </c>
      <c r="H12" s="8">
        <v>169</v>
      </c>
      <c r="I12" s="8">
        <v>182</v>
      </c>
      <c r="J12" s="8">
        <v>179</v>
      </c>
      <c r="K12" s="8">
        <v>180</v>
      </c>
      <c r="L12" s="8">
        <f t="shared" si="0"/>
        <v>1157</v>
      </c>
      <c r="M12" s="8"/>
      <c r="N12" s="8">
        <v>84</v>
      </c>
      <c r="O12" s="8"/>
      <c r="P12" s="8">
        <f t="shared" si="1"/>
        <v>1241</v>
      </c>
      <c r="Q12" s="8">
        <v>29</v>
      </c>
      <c r="R12" s="8">
        <v>19</v>
      </c>
      <c r="S12" s="8">
        <v>10</v>
      </c>
      <c r="T12" s="8">
        <v>3</v>
      </c>
    </row>
    <row r="13" spans="2:20" x14ac:dyDescent="0.25">
      <c r="B13">
        <v>10</v>
      </c>
      <c r="C13" s="5" t="s">
        <v>11</v>
      </c>
      <c r="D13" s="5" t="s">
        <v>34</v>
      </c>
      <c r="E13" s="5"/>
      <c r="F13" s="6">
        <v>202</v>
      </c>
      <c r="G13" s="6">
        <v>147</v>
      </c>
      <c r="H13" s="6">
        <v>226</v>
      </c>
      <c r="I13" s="6">
        <v>176</v>
      </c>
      <c r="J13" s="6">
        <v>214</v>
      </c>
      <c r="K13" s="6">
        <v>191</v>
      </c>
      <c r="L13" s="6">
        <f t="shared" si="0"/>
        <v>1156</v>
      </c>
      <c r="M13" s="6"/>
      <c r="N13" s="6">
        <v>204</v>
      </c>
      <c r="O13" s="6"/>
      <c r="P13" s="6">
        <f t="shared" si="1"/>
        <v>1360</v>
      </c>
      <c r="Q13" s="6">
        <v>33</v>
      </c>
      <c r="R13" s="6">
        <v>15</v>
      </c>
      <c r="S13" s="6">
        <v>9</v>
      </c>
      <c r="T13" s="6">
        <v>5</v>
      </c>
    </row>
    <row r="14" spans="2:20" x14ac:dyDescent="0.25">
      <c r="B14">
        <v>11</v>
      </c>
      <c r="C14" s="7" t="s">
        <v>28</v>
      </c>
      <c r="D14" s="7" t="s">
        <v>13</v>
      </c>
      <c r="E14" s="7"/>
      <c r="F14" s="8">
        <v>171</v>
      </c>
      <c r="G14" s="8">
        <v>221</v>
      </c>
      <c r="H14" s="8">
        <v>203</v>
      </c>
      <c r="I14" s="8">
        <v>169</v>
      </c>
      <c r="J14" s="8">
        <v>202</v>
      </c>
      <c r="K14" s="8">
        <v>172</v>
      </c>
      <c r="L14" s="8">
        <f t="shared" si="0"/>
        <v>1138</v>
      </c>
      <c r="M14" s="8"/>
      <c r="N14" s="8">
        <v>84</v>
      </c>
      <c r="O14" s="8"/>
      <c r="P14" s="8">
        <f t="shared" si="1"/>
        <v>1222</v>
      </c>
      <c r="Q14" s="8">
        <v>30</v>
      </c>
      <c r="R14" s="8">
        <v>22</v>
      </c>
      <c r="S14" s="8">
        <v>7</v>
      </c>
      <c r="T14" s="8">
        <v>5</v>
      </c>
    </row>
    <row r="15" spans="2:20" x14ac:dyDescent="0.25">
      <c r="B15">
        <v>12</v>
      </c>
      <c r="C15" s="5" t="s">
        <v>25</v>
      </c>
      <c r="D15" s="5" t="s">
        <v>26</v>
      </c>
      <c r="E15" s="5"/>
      <c r="F15" s="6">
        <v>182</v>
      </c>
      <c r="G15" s="6">
        <v>172</v>
      </c>
      <c r="H15" s="6">
        <v>175</v>
      </c>
      <c r="I15" s="6">
        <v>224</v>
      </c>
      <c r="J15" s="6">
        <v>210</v>
      </c>
      <c r="K15" s="6">
        <v>164</v>
      </c>
      <c r="L15" s="6">
        <f t="shared" si="0"/>
        <v>1127</v>
      </c>
      <c r="M15" s="6"/>
      <c r="N15" s="6">
        <v>204</v>
      </c>
      <c r="O15" s="6"/>
      <c r="P15" s="6">
        <f t="shared" si="1"/>
        <v>1331</v>
      </c>
      <c r="Q15" s="6">
        <v>26</v>
      </c>
      <c r="R15" s="6">
        <v>29</v>
      </c>
      <c r="S15" s="6">
        <v>3</v>
      </c>
      <c r="T15" s="6">
        <v>5</v>
      </c>
    </row>
    <row r="16" spans="2:20" x14ac:dyDescent="0.25">
      <c r="B16">
        <v>13</v>
      </c>
      <c r="C16" s="7" t="s">
        <v>14</v>
      </c>
      <c r="D16" s="7" t="s">
        <v>15</v>
      </c>
      <c r="E16" s="7"/>
      <c r="F16" s="8">
        <v>141</v>
      </c>
      <c r="G16" s="8">
        <v>155</v>
      </c>
      <c r="H16" s="8">
        <v>167</v>
      </c>
      <c r="I16" s="8">
        <v>254</v>
      </c>
      <c r="J16" s="8">
        <v>225</v>
      </c>
      <c r="K16" s="8">
        <v>181</v>
      </c>
      <c r="L16" s="8">
        <f t="shared" si="0"/>
        <v>1123</v>
      </c>
      <c r="M16" s="8"/>
      <c r="N16" s="8">
        <v>180</v>
      </c>
      <c r="O16" s="8"/>
      <c r="P16" s="8">
        <f t="shared" si="1"/>
        <v>1303</v>
      </c>
      <c r="Q16" s="8">
        <v>29</v>
      </c>
      <c r="R16" s="8">
        <v>25</v>
      </c>
      <c r="S16" s="8">
        <v>5</v>
      </c>
      <c r="T16" s="8">
        <v>9</v>
      </c>
    </row>
    <row r="17" spans="2:20" x14ac:dyDescent="0.25">
      <c r="B17">
        <v>14</v>
      </c>
      <c r="C17" s="5" t="s">
        <v>5</v>
      </c>
      <c r="D17" s="5" t="s">
        <v>24</v>
      </c>
      <c r="E17" s="5"/>
      <c r="F17" s="6">
        <v>153</v>
      </c>
      <c r="G17" s="6">
        <v>160</v>
      </c>
      <c r="H17" s="6">
        <v>213</v>
      </c>
      <c r="I17" s="6">
        <v>193</v>
      </c>
      <c r="J17" s="6">
        <v>172</v>
      </c>
      <c r="K17" s="6">
        <v>194</v>
      </c>
      <c r="L17" s="6">
        <f t="shared" si="0"/>
        <v>1085</v>
      </c>
      <c r="M17" s="6"/>
      <c r="N17" s="6">
        <v>102</v>
      </c>
      <c r="O17" s="6"/>
      <c r="P17" s="6">
        <f t="shared" si="1"/>
        <v>1187</v>
      </c>
      <c r="Q17" s="6">
        <v>26</v>
      </c>
      <c r="R17" s="6">
        <v>21</v>
      </c>
      <c r="S17" s="6">
        <v>10</v>
      </c>
      <c r="T17" s="6">
        <v>5</v>
      </c>
    </row>
    <row r="18" spans="2:20" x14ac:dyDescent="0.25">
      <c r="B18">
        <v>15</v>
      </c>
      <c r="C18" s="7" t="s">
        <v>12</v>
      </c>
      <c r="D18" s="7" t="s">
        <v>13</v>
      </c>
      <c r="E18" s="7"/>
      <c r="F18" s="8">
        <v>181</v>
      </c>
      <c r="G18" s="8">
        <v>205</v>
      </c>
      <c r="H18" s="8">
        <v>135</v>
      </c>
      <c r="I18" s="8">
        <v>164</v>
      </c>
      <c r="J18" s="8">
        <v>148</v>
      </c>
      <c r="K18" s="8">
        <v>200</v>
      </c>
      <c r="L18" s="8">
        <f t="shared" si="0"/>
        <v>1033</v>
      </c>
      <c r="M18" s="8"/>
      <c r="N18" s="8">
        <v>186</v>
      </c>
      <c r="O18" s="8"/>
      <c r="P18" s="8">
        <f t="shared" si="1"/>
        <v>1219</v>
      </c>
      <c r="Q18" s="8">
        <v>25</v>
      </c>
      <c r="R18" s="8">
        <v>21</v>
      </c>
      <c r="S18" s="8">
        <v>14</v>
      </c>
      <c r="T18" s="8">
        <v>2</v>
      </c>
    </row>
    <row r="19" spans="2:20" x14ac:dyDescent="0.25">
      <c r="B19">
        <v>16</v>
      </c>
      <c r="C19" s="5" t="s">
        <v>31</v>
      </c>
      <c r="D19" s="5" t="s">
        <v>4</v>
      </c>
      <c r="E19" s="5"/>
      <c r="F19" s="6">
        <v>144</v>
      </c>
      <c r="G19" s="6">
        <v>190</v>
      </c>
      <c r="H19" s="6">
        <v>169</v>
      </c>
      <c r="I19" s="6">
        <v>166</v>
      </c>
      <c r="J19" s="6">
        <v>150</v>
      </c>
      <c r="K19" s="6">
        <v>183</v>
      </c>
      <c r="L19" s="6">
        <f t="shared" si="0"/>
        <v>1002</v>
      </c>
      <c r="M19" s="6"/>
      <c r="N19" s="6">
        <v>120</v>
      </c>
      <c r="O19" s="6"/>
      <c r="P19" s="6">
        <f t="shared" si="1"/>
        <v>1122</v>
      </c>
      <c r="Q19" s="6">
        <v>21</v>
      </c>
      <c r="R19" s="6">
        <v>27</v>
      </c>
      <c r="S19" s="6">
        <v>13</v>
      </c>
      <c r="T19" s="6">
        <v>4</v>
      </c>
    </row>
    <row r="20" spans="2:20" x14ac:dyDescent="0.25">
      <c r="B20">
        <v>17</v>
      </c>
      <c r="C20" s="7" t="s">
        <v>16</v>
      </c>
      <c r="D20" s="7" t="s">
        <v>17</v>
      </c>
      <c r="E20" s="7"/>
      <c r="F20" s="8">
        <v>162</v>
      </c>
      <c r="G20" s="8">
        <v>169</v>
      </c>
      <c r="H20" s="8">
        <v>155</v>
      </c>
      <c r="I20" s="8">
        <v>203</v>
      </c>
      <c r="J20" s="8">
        <v>139</v>
      </c>
      <c r="K20" s="8">
        <v>160</v>
      </c>
      <c r="L20" s="8">
        <f t="shared" si="0"/>
        <v>988</v>
      </c>
      <c r="M20" s="8"/>
      <c r="N20" s="8">
        <v>210</v>
      </c>
      <c r="O20" s="8"/>
      <c r="P20" s="8">
        <f t="shared" si="1"/>
        <v>1198</v>
      </c>
      <c r="Q20" s="8">
        <v>12</v>
      </c>
      <c r="R20" s="8">
        <v>35</v>
      </c>
      <c r="S20" s="8">
        <v>13</v>
      </c>
      <c r="T20" s="8">
        <v>2</v>
      </c>
    </row>
    <row r="21" spans="2:20" x14ac:dyDescent="0.25">
      <c r="B21">
        <v>18</v>
      </c>
      <c r="C21" s="5" t="s">
        <v>16</v>
      </c>
      <c r="D21" s="5" t="s">
        <v>13</v>
      </c>
      <c r="E21" s="5"/>
      <c r="F21" s="6">
        <v>143</v>
      </c>
      <c r="G21" s="6">
        <v>165</v>
      </c>
      <c r="H21" s="6">
        <v>194</v>
      </c>
      <c r="I21" s="6">
        <v>140</v>
      </c>
      <c r="J21" s="6">
        <v>159</v>
      </c>
      <c r="K21" s="6">
        <v>142</v>
      </c>
      <c r="L21" s="6">
        <f t="shared" si="0"/>
        <v>943</v>
      </c>
      <c r="M21" s="6"/>
      <c r="N21" s="6">
        <v>210</v>
      </c>
      <c r="O21" s="6"/>
      <c r="P21" s="6">
        <f t="shared" si="1"/>
        <v>1153</v>
      </c>
      <c r="Q21" s="6">
        <v>19</v>
      </c>
      <c r="R21" s="6">
        <v>23</v>
      </c>
      <c r="S21" s="6">
        <v>13</v>
      </c>
      <c r="T21" s="6">
        <v>7</v>
      </c>
    </row>
    <row r="22" spans="2:20" x14ac:dyDescent="0.25">
      <c r="B22">
        <v>19</v>
      </c>
      <c r="C22" s="7" t="s">
        <v>29</v>
      </c>
      <c r="D22" s="7" t="s">
        <v>30</v>
      </c>
      <c r="E22" s="7"/>
      <c r="F22" s="8">
        <v>170</v>
      </c>
      <c r="G22" s="8">
        <v>161</v>
      </c>
      <c r="H22" s="8">
        <v>147</v>
      </c>
      <c r="I22" s="8">
        <v>145</v>
      </c>
      <c r="J22" s="8">
        <v>181</v>
      </c>
      <c r="K22" s="8">
        <v>136</v>
      </c>
      <c r="L22" s="8">
        <f t="shared" si="0"/>
        <v>940</v>
      </c>
      <c r="M22" s="8"/>
      <c r="N22" s="8">
        <v>210</v>
      </c>
      <c r="O22" s="8"/>
      <c r="P22" s="8">
        <f t="shared" si="1"/>
        <v>1150</v>
      </c>
      <c r="Q22" s="8">
        <v>22</v>
      </c>
      <c r="R22" s="8">
        <v>22</v>
      </c>
      <c r="S22" s="8">
        <v>18</v>
      </c>
      <c r="T22" s="8">
        <v>3</v>
      </c>
    </row>
    <row r="23" spans="2:20" x14ac:dyDescent="0.25">
      <c r="B23">
        <v>20</v>
      </c>
      <c r="C23" s="5" t="s">
        <v>32</v>
      </c>
      <c r="D23" s="5" t="s">
        <v>13</v>
      </c>
      <c r="E23" s="5"/>
      <c r="F23" s="6">
        <v>124</v>
      </c>
      <c r="G23" s="6">
        <v>135</v>
      </c>
      <c r="H23" s="6">
        <v>165</v>
      </c>
      <c r="I23" s="6">
        <v>165</v>
      </c>
      <c r="J23" s="6">
        <v>142</v>
      </c>
      <c r="K23" s="6">
        <v>156</v>
      </c>
      <c r="L23" s="6">
        <f t="shared" si="0"/>
        <v>887</v>
      </c>
      <c r="M23" s="6"/>
      <c r="N23" s="6">
        <v>210</v>
      </c>
      <c r="O23" s="6"/>
      <c r="P23" s="6">
        <f t="shared" si="1"/>
        <v>1097</v>
      </c>
      <c r="Q23" s="6">
        <v>17</v>
      </c>
      <c r="R23" s="6">
        <v>17</v>
      </c>
      <c r="S23" s="6">
        <v>18</v>
      </c>
      <c r="T23" s="6">
        <v>8</v>
      </c>
    </row>
    <row r="24" spans="2:20" x14ac:dyDescent="0.25"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25"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2:20" x14ac:dyDescent="0.25"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8" spans="2:20" x14ac:dyDescent="0.25">
      <c r="C28" s="9" t="s">
        <v>61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2:20" x14ac:dyDescent="0.25">
      <c r="C29" s="7" t="s">
        <v>21</v>
      </c>
      <c r="D29" s="7" t="s">
        <v>22</v>
      </c>
      <c r="E29" s="7"/>
      <c r="F29" s="8">
        <v>236</v>
      </c>
      <c r="G29" s="8">
        <v>258</v>
      </c>
      <c r="H29" s="8">
        <v>204</v>
      </c>
      <c r="I29" s="8">
        <v>227</v>
      </c>
      <c r="J29" s="8">
        <v>195</v>
      </c>
      <c r="K29" s="8">
        <v>246</v>
      </c>
      <c r="L29" s="8">
        <f>SUM(F29:K29)</f>
        <v>1366</v>
      </c>
      <c r="M29" s="8"/>
      <c r="N29" s="8">
        <f>3*6</f>
        <v>18</v>
      </c>
      <c r="O29" s="8"/>
      <c r="P29" s="8">
        <f>SUM(L29:N29)</f>
        <v>1384</v>
      </c>
      <c r="Q29" s="8">
        <v>43</v>
      </c>
      <c r="R29" s="8">
        <v>20</v>
      </c>
      <c r="S29" s="8">
        <v>1</v>
      </c>
      <c r="T29" s="8">
        <v>2</v>
      </c>
    </row>
    <row r="30" spans="2:20" x14ac:dyDescent="0.25">
      <c r="C30" s="5" t="s">
        <v>3</v>
      </c>
      <c r="D30" s="5" t="s">
        <v>4</v>
      </c>
      <c r="E30" s="5"/>
      <c r="F30" s="6">
        <v>223</v>
      </c>
      <c r="G30" s="6">
        <v>223</v>
      </c>
      <c r="H30" s="6">
        <v>279</v>
      </c>
      <c r="I30" s="6">
        <v>202</v>
      </c>
      <c r="J30" s="6">
        <v>231</v>
      </c>
      <c r="K30" s="6">
        <v>192</v>
      </c>
      <c r="L30" s="6">
        <f>SUM(F30:K30)</f>
        <v>1350</v>
      </c>
      <c r="M30" s="6"/>
      <c r="N30" s="6">
        <f>6*3</f>
        <v>18</v>
      </c>
      <c r="O30" s="6"/>
      <c r="P30" s="6">
        <f>SUM(L30:N30)</f>
        <v>1368</v>
      </c>
      <c r="Q30" s="6">
        <v>42</v>
      </c>
      <c r="R30" s="6">
        <v>17</v>
      </c>
      <c r="S30" s="6">
        <v>1</v>
      </c>
      <c r="T30" s="6">
        <v>5</v>
      </c>
    </row>
    <row r="31" spans="2:20" x14ac:dyDescent="0.25">
      <c r="C31" s="5" t="s">
        <v>20</v>
      </c>
      <c r="D31" s="5" t="s">
        <v>4</v>
      </c>
      <c r="E31" s="5"/>
      <c r="F31" s="6">
        <v>236</v>
      </c>
      <c r="G31" s="6">
        <v>214</v>
      </c>
      <c r="H31" s="6">
        <v>239</v>
      </c>
      <c r="I31" s="6">
        <v>223</v>
      </c>
      <c r="J31" s="6">
        <v>194</v>
      </c>
      <c r="K31" s="6">
        <v>200</v>
      </c>
      <c r="L31" s="6">
        <f>SUM(F31:K31)</f>
        <v>1306</v>
      </c>
      <c r="M31" s="6"/>
      <c r="N31" s="6">
        <f>6*12</f>
        <v>72</v>
      </c>
      <c r="O31" s="6"/>
      <c r="P31" s="6">
        <f>SUM(L31:N31)</f>
        <v>1378</v>
      </c>
      <c r="Q31" s="6">
        <v>36</v>
      </c>
      <c r="R31" s="6">
        <v>29</v>
      </c>
      <c r="S31" s="6">
        <v>1</v>
      </c>
      <c r="T31" s="6">
        <v>1</v>
      </c>
    </row>
    <row r="32" spans="2:20" x14ac:dyDescent="0.25">
      <c r="C32" s="7" t="s">
        <v>59</v>
      </c>
      <c r="D32" s="7" t="s">
        <v>60</v>
      </c>
      <c r="E32" s="7"/>
      <c r="F32" s="8">
        <v>192</v>
      </c>
      <c r="G32" s="8">
        <v>222</v>
      </c>
      <c r="H32" s="8">
        <v>236</v>
      </c>
      <c r="I32" s="8">
        <v>189</v>
      </c>
      <c r="J32" s="8">
        <v>220</v>
      </c>
      <c r="K32" s="8">
        <v>216</v>
      </c>
      <c r="L32" s="8">
        <f>SUM(F32:K32)</f>
        <v>1275</v>
      </c>
      <c r="M32" s="8"/>
      <c r="N32" s="8">
        <f>6*8</f>
        <v>48</v>
      </c>
      <c r="O32" s="8"/>
      <c r="P32" s="8">
        <f>SUM(L32:N32)</f>
        <v>1323</v>
      </c>
      <c r="Q32" s="8">
        <v>38</v>
      </c>
      <c r="R32" s="8">
        <v>13</v>
      </c>
      <c r="S32" s="8">
        <v>7</v>
      </c>
      <c r="T32" s="8">
        <v>5</v>
      </c>
    </row>
    <row r="33" spans="3:20" x14ac:dyDescent="0.25">
      <c r="C33" s="5" t="s">
        <v>11</v>
      </c>
      <c r="D33" s="5" t="s">
        <v>34</v>
      </c>
      <c r="E33" s="5"/>
      <c r="F33" s="6">
        <v>225</v>
      </c>
      <c r="G33" s="6">
        <v>187</v>
      </c>
      <c r="H33" s="6">
        <v>194</v>
      </c>
      <c r="I33" s="6">
        <v>200</v>
      </c>
      <c r="J33" s="6">
        <v>204</v>
      </c>
      <c r="K33" s="6">
        <v>210</v>
      </c>
      <c r="L33" s="6">
        <f>SUM(F33:K33)</f>
        <v>1220</v>
      </c>
      <c r="M33" s="6"/>
      <c r="N33" s="6">
        <f>6*33</f>
        <v>198</v>
      </c>
      <c r="O33" s="6"/>
      <c r="P33" s="6">
        <f>SUM(L33:N33)</f>
        <v>1418</v>
      </c>
      <c r="Q33" s="6">
        <v>37</v>
      </c>
      <c r="R33" s="6">
        <v>18</v>
      </c>
      <c r="S33" s="6">
        <v>7</v>
      </c>
      <c r="T33" s="6">
        <v>4</v>
      </c>
    </row>
    <row r="34" spans="3:20" x14ac:dyDescent="0.25">
      <c r="C34" s="5" t="s">
        <v>54</v>
      </c>
      <c r="D34" s="5" t="s">
        <v>56</v>
      </c>
      <c r="E34" s="5"/>
      <c r="F34" s="6">
        <v>233</v>
      </c>
      <c r="G34" s="6">
        <v>156</v>
      </c>
      <c r="H34" s="6">
        <v>202</v>
      </c>
      <c r="I34" s="6">
        <v>172</v>
      </c>
      <c r="J34" s="6">
        <v>203</v>
      </c>
      <c r="K34" s="6">
        <v>202</v>
      </c>
      <c r="L34" s="6">
        <f>SUM(F34:K34)</f>
        <v>1168</v>
      </c>
      <c r="M34" s="6"/>
      <c r="N34" s="6">
        <f>6*8</f>
        <v>48</v>
      </c>
      <c r="O34" s="6"/>
      <c r="P34" s="6">
        <f>SUM(L34:N34)</f>
        <v>1216</v>
      </c>
      <c r="Q34" s="6">
        <v>29</v>
      </c>
      <c r="R34" s="6">
        <v>26</v>
      </c>
      <c r="S34" s="6">
        <v>9</v>
      </c>
      <c r="T34" s="6">
        <v>0</v>
      </c>
    </row>
    <row r="35" spans="3:20" x14ac:dyDescent="0.25">
      <c r="C35" s="7" t="s">
        <v>54</v>
      </c>
      <c r="D35" s="7" t="s">
        <v>55</v>
      </c>
      <c r="E35" s="7"/>
      <c r="F35" s="8">
        <v>193</v>
      </c>
      <c r="G35" s="8">
        <v>155</v>
      </c>
      <c r="H35" s="8">
        <v>216</v>
      </c>
      <c r="I35" s="8">
        <v>198</v>
      </c>
      <c r="J35" s="8">
        <v>174</v>
      </c>
      <c r="K35" s="8">
        <v>227</v>
      </c>
      <c r="L35" s="8">
        <f>SUM(F35:K35)</f>
        <v>1163</v>
      </c>
      <c r="M35" s="8"/>
      <c r="N35" s="8">
        <f>6*13</f>
        <v>78</v>
      </c>
      <c r="O35" s="8"/>
      <c r="P35" s="8">
        <f>SUM(L35:N35)</f>
        <v>1241</v>
      </c>
      <c r="Q35" s="8">
        <v>25</v>
      </c>
      <c r="R35" s="8">
        <v>31</v>
      </c>
      <c r="S35" s="8">
        <v>4</v>
      </c>
      <c r="T35" s="8">
        <v>5</v>
      </c>
    </row>
    <row r="36" spans="3:20" x14ac:dyDescent="0.25">
      <c r="C36" s="7" t="s">
        <v>5</v>
      </c>
      <c r="D36" s="7" t="s">
        <v>24</v>
      </c>
      <c r="E36" s="7"/>
      <c r="F36" s="8">
        <v>224</v>
      </c>
      <c r="G36" s="8">
        <v>164</v>
      </c>
      <c r="H36" s="8">
        <v>159</v>
      </c>
      <c r="I36" s="8">
        <v>206</v>
      </c>
      <c r="J36" s="8">
        <v>190</v>
      </c>
      <c r="K36" s="8">
        <v>196</v>
      </c>
      <c r="L36" s="8">
        <f>SUM(F36:K36)</f>
        <v>1139</v>
      </c>
      <c r="M36" s="8"/>
      <c r="N36" s="8">
        <f>6*14</f>
        <v>84</v>
      </c>
      <c r="O36" s="8"/>
      <c r="P36" s="8">
        <f>SUM(L36:N36)</f>
        <v>1223</v>
      </c>
      <c r="Q36" s="8">
        <v>27</v>
      </c>
      <c r="R36" s="8">
        <v>24</v>
      </c>
      <c r="S36" s="8">
        <v>9</v>
      </c>
      <c r="T36" s="8">
        <v>5</v>
      </c>
    </row>
    <row r="37" spans="3:20" x14ac:dyDescent="0.25">
      <c r="C37" s="7" t="s">
        <v>29</v>
      </c>
      <c r="D37" s="7" t="s">
        <v>30</v>
      </c>
      <c r="E37" s="7"/>
      <c r="F37" s="8">
        <v>173</v>
      </c>
      <c r="G37" s="8">
        <v>205</v>
      </c>
      <c r="H37" s="8">
        <v>176</v>
      </c>
      <c r="I37" s="8">
        <v>204</v>
      </c>
      <c r="J37" s="8">
        <v>138</v>
      </c>
      <c r="K37" s="8">
        <v>232</v>
      </c>
      <c r="L37" s="8">
        <f>SUM(F37:K37)</f>
        <v>1128</v>
      </c>
      <c r="M37" s="8"/>
      <c r="N37" s="8">
        <f>6*35</f>
        <v>210</v>
      </c>
      <c r="O37" s="8"/>
      <c r="P37" s="8">
        <f>SUM(L37:N37)</f>
        <v>1338</v>
      </c>
      <c r="Q37" s="8">
        <v>27</v>
      </c>
      <c r="R37" s="8">
        <v>23</v>
      </c>
      <c r="S37" s="8">
        <v>9</v>
      </c>
      <c r="T37" s="8">
        <v>5</v>
      </c>
    </row>
    <row r="38" spans="3:20" x14ac:dyDescent="0.25">
      <c r="C38" s="5" t="s">
        <v>28</v>
      </c>
      <c r="D38" s="5" t="s">
        <v>13</v>
      </c>
      <c r="E38" s="5"/>
      <c r="F38" s="6">
        <v>224</v>
      </c>
      <c r="G38" s="6">
        <v>189</v>
      </c>
      <c r="H38" s="6">
        <v>166</v>
      </c>
      <c r="I38" s="6">
        <v>171</v>
      </c>
      <c r="J38" s="6">
        <v>196</v>
      </c>
      <c r="K38" s="6">
        <v>181</v>
      </c>
      <c r="L38" s="6">
        <f>SUM(F38:K38)</f>
        <v>1127</v>
      </c>
      <c r="M38" s="6"/>
      <c r="N38" s="6">
        <f>6*15</f>
        <v>90</v>
      </c>
      <c r="O38" s="6"/>
      <c r="P38" s="6">
        <f>SUM(L38:N38)</f>
        <v>1217</v>
      </c>
      <c r="Q38" s="6">
        <v>33</v>
      </c>
      <c r="R38" s="6">
        <v>14</v>
      </c>
      <c r="S38" s="6">
        <v>15</v>
      </c>
      <c r="T38" s="6">
        <v>3</v>
      </c>
    </row>
    <row r="39" spans="3:20" x14ac:dyDescent="0.25">
      <c r="C39" s="7" t="s">
        <v>52</v>
      </c>
      <c r="D39" s="7" t="s">
        <v>53</v>
      </c>
      <c r="E39" s="7"/>
      <c r="F39" s="8">
        <v>208</v>
      </c>
      <c r="G39" s="8">
        <v>124</v>
      </c>
      <c r="H39" s="8">
        <v>203</v>
      </c>
      <c r="I39" s="8">
        <v>165</v>
      </c>
      <c r="J39" s="8">
        <v>159</v>
      </c>
      <c r="K39" s="8">
        <v>201</v>
      </c>
      <c r="L39" s="8">
        <f>SUM(F39:K39)</f>
        <v>1060</v>
      </c>
      <c r="M39" s="8"/>
      <c r="N39" s="8">
        <f>6*19</f>
        <v>114</v>
      </c>
      <c r="O39" s="8"/>
      <c r="P39" s="8">
        <f>SUM(L39:N39)</f>
        <v>1174</v>
      </c>
      <c r="Q39" s="8">
        <v>24</v>
      </c>
      <c r="R39" s="8">
        <v>23</v>
      </c>
      <c r="S39" s="8">
        <v>15</v>
      </c>
      <c r="T39" s="8">
        <v>4</v>
      </c>
    </row>
    <row r="40" spans="3:20" x14ac:dyDescent="0.25">
      <c r="C40" s="7" t="s">
        <v>14</v>
      </c>
      <c r="D40" s="7" t="s">
        <v>15</v>
      </c>
      <c r="E40" s="7"/>
      <c r="F40" s="8">
        <v>200</v>
      </c>
      <c r="G40" s="8">
        <v>191</v>
      </c>
      <c r="H40" s="8">
        <v>138</v>
      </c>
      <c r="I40" s="8">
        <v>183</v>
      </c>
      <c r="J40" s="8">
        <v>167</v>
      </c>
      <c r="K40" s="8">
        <v>181</v>
      </c>
      <c r="L40" s="8">
        <f>SUM(F40:K40)</f>
        <v>1060</v>
      </c>
      <c r="M40" s="8"/>
      <c r="N40" s="8">
        <f>6*29</f>
        <v>174</v>
      </c>
      <c r="O40" s="8"/>
      <c r="P40" s="8">
        <f>SUM(L40:N40)</f>
        <v>1234</v>
      </c>
      <c r="Q40" s="8">
        <v>26</v>
      </c>
      <c r="R40" s="8">
        <v>23</v>
      </c>
      <c r="S40" s="8">
        <v>6</v>
      </c>
      <c r="T40" s="8">
        <v>12</v>
      </c>
    </row>
    <row r="41" spans="3:20" x14ac:dyDescent="0.25">
      <c r="C41" s="5" t="s">
        <v>31</v>
      </c>
      <c r="D41" s="5" t="s">
        <v>4</v>
      </c>
      <c r="E41" s="5"/>
      <c r="F41" s="6">
        <v>161</v>
      </c>
      <c r="G41" s="6">
        <v>150</v>
      </c>
      <c r="H41" s="6">
        <v>202</v>
      </c>
      <c r="I41" s="6">
        <v>176</v>
      </c>
      <c r="J41" s="6">
        <v>152</v>
      </c>
      <c r="K41" s="6">
        <v>213</v>
      </c>
      <c r="L41" s="6">
        <f>SUM(F41:K41)</f>
        <v>1054</v>
      </c>
      <c r="M41" s="6"/>
      <c r="N41" s="6">
        <f>6*21</f>
        <v>126</v>
      </c>
      <c r="O41" s="6"/>
      <c r="P41" s="6">
        <f>SUM(L41:N41)</f>
        <v>1180</v>
      </c>
      <c r="Q41" s="6">
        <v>20</v>
      </c>
      <c r="R41" s="6">
        <v>31</v>
      </c>
      <c r="S41" s="6">
        <v>6</v>
      </c>
      <c r="T41" s="6">
        <v>10</v>
      </c>
    </row>
    <row r="42" spans="3:20" x14ac:dyDescent="0.25">
      <c r="C42" s="5" t="s">
        <v>57</v>
      </c>
      <c r="D42" s="5" t="s">
        <v>58</v>
      </c>
      <c r="E42" s="5"/>
      <c r="F42" s="6">
        <v>159</v>
      </c>
      <c r="G42" s="6">
        <v>212</v>
      </c>
      <c r="H42" s="6">
        <v>174</v>
      </c>
      <c r="I42" s="6">
        <v>138</v>
      </c>
      <c r="J42" s="6">
        <v>200</v>
      </c>
      <c r="K42" s="6">
        <v>167</v>
      </c>
      <c r="L42" s="6">
        <f>SUM(F42:K42)</f>
        <v>1050</v>
      </c>
      <c r="M42" s="6"/>
      <c r="N42" s="6">
        <f>6*35</f>
        <v>210</v>
      </c>
      <c r="O42" s="6"/>
      <c r="P42" s="6">
        <f>SUM(L42:N42)</f>
        <v>1260</v>
      </c>
      <c r="Q42" s="6">
        <v>24</v>
      </c>
      <c r="R42" s="6">
        <v>18</v>
      </c>
      <c r="S42" s="6">
        <v>16</v>
      </c>
      <c r="T42" s="6">
        <v>4</v>
      </c>
    </row>
    <row r="43" spans="3:20" x14ac:dyDescent="0.25">
      <c r="C43" s="5" t="s">
        <v>1</v>
      </c>
      <c r="D43" s="5" t="s">
        <v>2</v>
      </c>
      <c r="E43" s="5"/>
      <c r="F43" s="6">
        <v>189</v>
      </c>
      <c r="G43" s="6">
        <v>184</v>
      </c>
      <c r="H43" s="6">
        <v>140</v>
      </c>
      <c r="I43" s="6">
        <v>169</v>
      </c>
      <c r="J43" s="6">
        <v>202</v>
      </c>
      <c r="K43" s="6">
        <v>158</v>
      </c>
      <c r="L43" s="6">
        <f>SUM(F43:K43)</f>
        <v>1042</v>
      </c>
      <c r="M43" s="6"/>
      <c r="N43" s="6">
        <f>6*17</f>
        <v>102</v>
      </c>
      <c r="O43" s="6"/>
      <c r="P43" s="6">
        <f>SUM(L43:N43)</f>
        <v>1144</v>
      </c>
      <c r="Q43" s="6">
        <v>23</v>
      </c>
      <c r="R43" s="6">
        <v>23</v>
      </c>
      <c r="S43" s="6">
        <v>13</v>
      </c>
      <c r="T43" s="6">
        <v>5</v>
      </c>
    </row>
    <row r="44" spans="3:20" x14ac:dyDescent="0.25">
      <c r="C44" s="5" t="s">
        <v>48</v>
      </c>
      <c r="D44" s="5" t="s">
        <v>49</v>
      </c>
      <c r="E44" s="5"/>
      <c r="F44" s="6">
        <v>146</v>
      </c>
      <c r="G44" s="6">
        <v>162</v>
      </c>
      <c r="H44" s="6">
        <v>161</v>
      </c>
      <c r="I44" s="6">
        <v>181</v>
      </c>
      <c r="J44" s="6">
        <v>184</v>
      </c>
      <c r="K44" s="6">
        <v>193</v>
      </c>
      <c r="L44" s="6">
        <f>SUM(F44:K44)</f>
        <v>1027</v>
      </c>
      <c r="M44" s="6"/>
      <c r="N44" s="6">
        <f>6*6</f>
        <v>36</v>
      </c>
      <c r="O44" s="6"/>
      <c r="P44" s="6">
        <f>SUM(L44:N44)</f>
        <v>1063</v>
      </c>
      <c r="Q44" s="6">
        <v>18</v>
      </c>
      <c r="R44" s="6">
        <v>32</v>
      </c>
      <c r="S44" s="6">
        <v>9</v>
      </c>
      <c r="T44" s="6">
        <v>6</v>
      </c>
    </row>
    <row r="45" spans="3:20" x14ac:dyDescent="0.25">
      <c r="C45" s="7" t="s">
        <v>50</v>
      </c>
      <c r="D45" s="7" t="s">
        <v>51</v>
      </c>
      <c r="E45" s="7"/>
      <c r="F45" s="8">
        <v>179</v>
      </c>
      <c r="G45" s="8">
        <v>174</v>
      </c>
      <c r="H45" s="8">
        <v>147</v>
      </c>
      <c r="I45" s="8">
        <v>147</v>
      </c>
      <c r="J45" s="8">
        <v>158</v>
      </c>
      <c r="K45" s="8">
        <v>207</v>
      </c>
      <c r="L45" s="8">
        <f>SUM(F45:K45)</f>
        <v>1012</v>
      </c>
      <c r="M45" s="8"/>
      <c r="N45" s="8">
        <f>6*21</f>
        <v>126</v>
      </c>
      <c r="O45" s="8"/>
      <c r="P45" s="8">
        <f>SUM(L45:N45)</f>
        <v>1138</v>
      </c>
      <c r="Q45" s="8">
        <v>24</v>
      </c>
      <c r="R45" s="8">
        <v>15</v>
      </c>
      <c r="S45" s="8">
        <v>16</v>
      </c>
      <c r="T45" s="8">
        <v>8</v>
      </c>
    </row>
    <row r="46" spans="3:20" x14ac:dyDescent="0.25">
      <c r="C46" s="5" t="s">
        <v>16</v>
      </c>
      <c r="D46" s="5" t="s">
        <v>17</v>
      </c>
      <c r="E46" s="5"/>
      <c r="F46" s="6">
        <v>133</v>
      </c>
      <c r="G46" s="6">
        <v>185</v>
      </c>
      <c r="H46" s="6">
        <v>142</v>
      </c>
      <c r="I46" s="6">
        <v>216</v>
      </c>
      <c r="J46" s="6">
        <v>149</v>
      </c>
      <c r="K46" s="6">
        <v>186</v>
      </c>
      <c r="L46" s="6">
        <f>SUM(F46:K46)</f>
        <v>1011</v>
      </c>
      <c r="M46" s="6"/>
      <c r="N46" s="6">
        <f>6*35</f>
        <v>210</v>
      </c>
      <c r="O46" s="6"/>
      <c r="P46" s="6">
        <f>SUM(L46:N46)</f>
        <v>1221</v>
      </c>
      <c r="Q46" s="6">
        <v>22</v>
      </c>
      <c r="R46" s="6">
        <v>19</v>
      </c>
      <c r="S46" s="6">
        <v>13</v>
      </c>
      <c r="T46" s="6">
        <v>9</v>
      </c>
    </row>
    <row r="47" spans="3:20" x14ac:dyDescent="0.25">
      <c r="C47" s="7" t="s">
        <v>12</v>
      </c>
      <c r="D47" s="7" t="s">
        <v>13</v>
      </c>
      <c r="E47" s="7"/>
      <c r="F47" s="8">
        <v>141</v>
      </c>
      <c r="G47" s="8">
        <v>160</v>
      </c>
      <c r="H47" s="8">
        <v>161</v>
      </c>
      <c r="I47" s="8">
        <v>247</v>
      </c>
      <c r="J47" s="8">
        <v>142</v>
      </c>
      <c r="K47" s="8">
        <v>120</v>
      </c>
      <c r="L47" s="8">
        <f>SUM(F47:K47)</f>
        <v>971</v>
      </c>
      <c r="M47" s="8"/>
      <c r="N47" s="8">
        <f>6*30</f>
        <v>180</v>
      </c>
      <c r="O47" s="8"/>
      <c r="P47" s="8">
        <f>SUM(L47:N47)</f>
        <v>1151</v>
      </c>
      <c r="Q47" s="8">
        <v>18</v>
      </c>
      <c r="R47" s="8">
        <v>21</v>
      </c>
      <c r="S47" s="8">
        <v>14</v>
      </c>
      <c r="T47" s="8">
        <v>9</v>
      </c>
    </row>
    <row r="48" spans="3:20" x14ac:dyDescent="0.25">
      <c r="C48" s="7" t="s">
        <v>32</v>
      </c>
      <c r="D48" s="7" t="s">
        <v>13</v>
      </c>
      <c r="E48" s="7"/>
      <c r="F48" s="8">
        <v>151</v>
      </c>
      <c r="G48" s="8">
        <v>148</v>
      </c>
      <c r="H48" s="8">
        <v>148</v>
      </c>
      <c r="I48" s="8">
        <v>186</v>
      </c>
      <c r="J48" s="8">
        <v>182</v>
      </c>
      <c r="K48" s="8">
        <v>132</v>
      </c>
      <c r="L48" s="8">
        <f>SUM(F48:K48)</f>
        <v>947</v>
      </c>
      <c r="M48" s="8"/>
      <c r="N48" s="8">
        <v>210</v>
      </c>
      <c r="O48" s="8"/>
      <c r="P48" s="8">
        <f>SUM(L48:N48)</f>
        <v>1157</v>
      </c>
      <c r="Q48" s="8">
        <v>16</v>
      </c>
      <c r="R48" s="8">
        <v>26</v>
      </c>
      <c r="S48" s="8">
        <v>13</v>
      </c>
      <c r="T48" s="8">
        <v>7</v>
      </c>
    </row>
    <row r="49" spans="3:20" x14ac:dyDescent="0.25">
      <c r="C49" s="5"/>
      <c r="D49" s="5"/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3:20" x14ac:dyDescent="0.25">
      <c r="C50" s="7"/>
      <c r="D50" s="7"/>
      <c r="E50" s="7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3:20" x14ac:dyDescent="0.25">
      <c r="C51" s="5"/>
      <c r="D51" s="5"/>
      <c r="E51" s="5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3:20" x14ac:dyDescent="0.25">
      <c r="C52" s="7"/>
      <c r="D52" s="7"/>
      <c r="E52" s="7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3:20" x14ac:dyDescent="0.25">
      <c r="C53" s="5"/>
      <c r="D53" s="5"/>
      <c r="E53" s="5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7" spans="3:20" x14ac:dyDescent="0.25">
      <c r="C57" s="9" t="s">
        <v>63</v>
      </c>
      <c r="E57" s="4" t="s">
        <v>44</v>
      </c>
    </row>
  </sheetData>
  <sortState xmlns:xlrd2="http://schemas.microsoft.com/office/spreadsheetml/2017/richdata2" ref="C59:E85">
    <sortCondition descending="1" ref="E59:E85"/>
  </sortState>
  <pageMargins left="0.7" right="0.7" top="0.75" bottom="0.75" header="0.3" footer="0.3"/>
  <pageSetup paperSize="9" scale="75" orientation="landscape" verticalDpi="0" r:id="rId1"/>
</worksheet>
</file>

<file path=docMetadata/LabelInfo.xml><?xml version="1.0" encoding="utf-8"?>
<clbl:labelList xmlns:clbl="http://schemas.microsoft.com/office/2020/mipLabelMetadata">
  <clbl:label id="{7cc6f684-1619-49fb-be6f-9a9d9afe38eb}" enabled="0" method="" siteId="{7cc6f684-1619-49fb-be6f-9a9d9afe38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HCP</vt:lpstr>
      <vt:lpstr>Scratch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Söderström, Kurt</dc:creator>
  <cp:lastModifiedBy>Söderström, Kurt</cp:lastModifiedBy>
  <cp:lastPrinted>2025-11-12T10:06:24Z</cp:lastPrinted>
  <dcterms:created xsi:type="dcterms:W3CDTF">2025-11-12T09:20:48Z</dcterms:created>
  <dcterms:modified xsi:type="dcterms:W3CDTF">2026-04-16T15:05:26Z</dcterms:modified>
</cp:coreProperties>
</file>