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lrik\OneDrive\Dokument privat\Hälsa\Fanna BK\"/>
    </mc:Choice>
  </mc:AlternateContent>
  <xr:revisionPtr revIDLastSave="0" documentId="13_ncr:1_{8E8E04D9-3A1C-4325-9CDD-22098A2C1F3A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-14" sheetId="17" r:id="rId1"/>
    <sheet name="P-13" sheetId="13" r:id="rId2"/>
    <sheet name="P-12" sheetId="11" r:id="rId3"/>
    <sheet name="P-11" sheetId="2" r:id="rId4"/>
    <sheet name="P-10" sheetId="8" r:id="rId5"/>
    <sheet name="P-09" sheetId="7" r:id="rId6"/>
    <sheet name="P17" sheetId="6" r:id="rId7"/>
    <sheet name="F-14" sheetId="14" r:id="rId8"/>
    <sheet name="F-12_13" sheetId="15" r:id="rId9"/>
    <sheet name="F-11" sheetId="9" r:id="rId10"/>
    <sheet name="F-10" sheetId="18" r:id="rId11"/>
    <sheet name="F-08_09" sheetId="5" r:id="rId12"/>
    <sheet name="Damjunior" sheetId="4" r:id="rId13"/>
    <sheet name="Dam A" sheetId="12" r:id="rId14"/>
    <sheet name="Total" sheetId="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E14" i="9"/>
  <c r="F14" i="9"/>
  <c r="G14" i="9"/>
  <c r="G26" i="11"/>
  <c r="F26" i="11"/>
  <c r="E26" i="11"/>
  <c r="D26" i="11"/>
  <c r="C26" i="11"/>
  <c r="B26" i="11"/>
  <c r="C17" i="15"/>
  <c r="D17" i="15"/>
  <c r="E17" i="15"/>
  <c r="F17" i="15"/>
  <c r="G17" i="15"/>
  <c r="B17" i="15"/>
  <c r="C30" i="13"/>
  <c r="B30" i="13"/>
  <c r="B29" i="13"/>
  <c r="C31" i="7"/>
  <c r="B31" i="7"/>
  <c r="B30" i="7"/>
  <c r="B28" i="18"/>
  <c r="B27" i="18"/>
  <c r="C28" i="18"/>
  <c r="C37" i="8"/>
  <c r="B37" i="8"/>
  <c r="B36" i="8"/>
  <c r="C30" i="8"/>
  <c r="D30" i="8"/>
  <c r="E30" i="8"/>
  <c r="F30" i="8"/>
  <c r="G30" i="8"/>
  <c r="B30" i="8"/>
  <c r="H23" i="13"/>
  <c r="F6" i="2" l="1"/>
  <c r="C24" i="18"/>
  <c r="C30" i="18" s="1"/>
  <c r="G21" i="18"/>
  <c r="F21" i="18"/>
  <c r="E21" i="18"/>
  <c r="D21" i="18"/>
  <c r="C21" i="18"/>
  <c r="B21" i="18"/>
  <c r="G23" i="18" l="1"/>
  <c r="C29" i="18"/>
  <c r="D24" i="18"/>
  <c r="D33" i="3" s="1"/>
  <c r="E23" i="18"/>
  <c r="C27" i="18"/>
  <c r="C31" i="18" l="1"/>
  <c r="C33" i="18" l="1"/>
  <c r="C32" i="18"/>
  <c r="G28" i="18" s="1"/>
  <c r="G33" i="3" l="1"/>
  <c r="G24" i="18"/>
  <c r="G29" i="18"/>
  <c r="J34" i="3" s="1"/>
  <c r="K34" i="3" s="1"/>
  <c r="J33" i="3" l="1"/>
  <c r="K33" i="3" s="1"/>
  <c r="G34" i="3"/>
  <c r="C27" i="12" l="1"/>
  <c r="C33" i="12" s="1"/>
  <c r="C22" i="4"/>
  <c r="C28" i="4" s="1"/>
  <c r="C27" i="5"/>
  <c r="C33" i="5" s="1"/>
  <c r="C17" i="9"/>
  <c r="C23" i="9" s="1"/>
  <c r="C20" i="15"/>
  <c r="C26" i="15" s="1"/>
  <c r="C27" i="14"/>
  <c r="C33" i="14" s="1"/>
  <c r="G24" i="12"/>
  <c r="C30" i="12" s="1"/>
  <c r="F24" i="12"/>
  <c r="E24" i="12"/>
  <c r="D24" i="12"/>
  <c r="C32" i="12" s="1"/>
  <c r="C24" i="12"/>
  <c r="B24" i="12"/>
  <c r="G19" i="4"/>
  <c r="C25" i="4" s="1"/>
  <c r="F19" i="4"/>
  <c r="E19" i="4"/>
  <c r="D19" i="4"/>
  <c r="C19" i="4"/>
  <c r="B19" i="4"/>
  <c r="C31" i="5"/>
  <c r="C32" i="5"/>
  <c r="C21" i="9"/>
  <c r="C22" i="9"/>
  <c r="B14" i="9"/>
  <c r="C23" i="15"/>
  <c r="C25" i="15"/>
  <c r="C31" i="14"/>
  <c r="C19" i="6"/>
  <c r="C25" i="6" s="1"/>
  <c r="C27" i="7"/>
  <c r="C33" i="7" s="1"/>
  <c r="C33" i="8"/>
  <c r="C39" i="8" s="1"/>
  <c r="C40" i="8" s="1"/>
  <c r="C29" i="11"/>
  <c r="C35" i="11" s="1"/>
  <c r="C26" i="13"/>
  <c r="C32" i="13" s="1"/>
  <c r="C31" i="17"/>
  <c r="C37" i="17" s="1"/>
  <c r="C27" i="2"/>
  <c r="C33" i="2" s="1"/>
  <c r="G16" i="6"/>
  <c r="F16" i="6"/>
  <c r="C23" i="6" s="1"/>
  <c r="E16" i="6"/>
  <c r="D16" i="6"/>
  <c r="C16" i="6"/>
  <c r="B16" i="6"/>
  <c r="G26" i="7"/>
  <c r="C32" i="7"/>
  <c r="C32" i="11"/>
  <c r="C34" i="11"/>
  <c r="G23" i="13"/>
  <c r="F23" i="13"/>
  <c r="E23" i="13"/>
  <c r="D23" i="13"/>
  <c r="C23" i="13"/>
  <c r="B23" i="13"/>
  <c r="C26" i="6" l="1"/>
  <c r="C24" i="6"/>
  <c r="C34" i="14"/>
  <c r="C27" i="4"/>
  <c r="B31" i="12"/>
  <c r="B30" i="12"/>
  <c r="G26" i="12"/>
  <c r="C31" i="12"/>
  <c r="C34" i="12" s="1"/>
  <c r="B25" i="4"/>
  <c r="B26" i="4"/>
  <c r="G21" i="4"/>
  <c r="C26" i="4"/>
  <c r="C29" i="4" s="1"/>
  <c r="B30" i="5"/>
  <c r="B31" i="5"/>
  <c r="C34" i="5"/>
  <c r="G26" i="5"/>
  <c r="C30" i="5"/>
  <c r="G16" i="9"/>
  <c r="C20" i="9"/>
  <c r="B20" i="9"/>
  <c r="B21" i="9"/>
  <c r="C24" i="9"/>
  <c r="G19" i="15"/>
  <c r="C24" i="15"/>
  <c r="C27" i="15" s="1"/>
  <c r="B23" i="15"/>
  <c r="B24" i="15"/>
  <c r="B30" i="14"/>
  <c r="B31" i="14"/>
  <c r="C36" i="14"/>
  <c r="C35" i="14"/>
  <c r="G31" i="14" s="1"/>
  <c r="G24" i="3" s="1"/>
  <c r="G26" i="14"/>
  <c r="C30" i="14"/>
  <c r="C32" i="14"/>
  <c r="B23" i="6"/>
  <c r="B22" i="6"/>
  <c r="C27" i="6"/>
  <c r="G23" i="6" s="1"/>
  <c r="C28" i="6"/>
  <c r="G18" i="6"/>
  <c r="G21" i="3" s="1"/>
  <c r="C22" i="6"/>
  <c r="B33" i="11"/>
  <c r="B32" i="11"/>
  <c r="G28" i="11"/>
  <c r="C33" i="11"/>
  <c r="C36" i="11" s="1"/>
  <c r="C38" i="8"/>
  <c r="G32" i="8"/>
  <c r="G25" i="13"/>
  <c r="C31" i="13"/>
  <c r="D27" i="12"/>
  <c r="D42" i="3" s="1"/>
  <c r="E26" i="12"/>
  <c r="D22" i="4"/>
  <c r="D39" i="3" s="1"/>
  <c r="E21" i="4"/>
  <c r="D27" i="5"/>
  <c r="D36" i="3" s="1"/>
  <c r="E26" i="5"/>
  <c r="D17" i="9"/>
  <c r="D30" i="3" s="1"/>
  <c r="E16" i="9"/>
  <c r="D20" i="15"/>
  <c r="D27" i="3" s="1"/>
  <c r="E19" i="15"/>
  <c r="D27" i="14"/>
  <c r="D24" i="3" s="1"/>
  <c r="E26" i="14"/>
  <c r="C34" i="7"/>
  <c r="C36" i="7" s="1"/>
  <c r="D19" i="6"/>
  <c r="D21" i="3" s="1"/>
  <c r="E18" i="6"/>
  <c r="D27" i="7"/>
  <c r="D18" i="3" s="1"/>
  <c r="E26" i="7"/>
  <c r="C30" i="7"/>
  <c r="D33" i="8"/>
  <c r="D15" i="3" s="1"/>
  <c r="E32" i="8"/>
  <c r="C36" i="8"/>
  <c r="D29" i="11"/>
  <c r="D9" i="3" s="1"/>
  <c r="E28" i="11"/>
  <c r="D26" i="13"/>
  <c r="D6" i="3" s="1"/>
  <c r="E25" i="13"/>
  <c r="C29" i="13"/>
  <c r="G24" i="6" l="1"/>
  <c r="C35" i="12"/>
  <c r="G31" i="12" s="1"/>
  <c r="C36" i="12"/>
  <c r="C30" i="4"/>
  <c r="G26" i="4" s="1"/>
  <c r="C31" i="4"/>
  <c r="C36" i="5"/>
  <c r="C35" i="5"/>
  <c r="G31" i="5" s="1"/>
  <c r="G36" i="3" s="1"/>
  <c r="C26" i="9"/>
  <c r="C25" i="9"/>
  <c r="G21" i="9" s="1"/>
  <c r="G30" i="3" s="1"/>
  <c r="C29" i="15"/>
  <c r="C28" i="15"/>
  <c r="G24" i="15" s="1"/>
  <c r="G32" i="14"/>
  <c r="J22" i="3"/>
  <c r="K22" i="3" s="1"/>
  <c r="G22" i="3"/>
  <c r="C38" i="11"/>
  <c r="C37" i="11"/>
  <c r="G33" i="11" s="1"/>
  <c r="C35" i="7"/>
  <c r="C41" i="8"/>
  <c r="C33" i="13"/>
  <c r="C34" i="13" s="1"/>
  <c r="G30" i="13" s="1"/>
  <c r="G27" i="14"/>
  <c r="G19" i="6"/>
  <c r="J21" i="3" s="1"/>
  <c r="K21" i="3" s="1"/>
  <c r="J24" i="3" l="1"/>
  <c r="K24" i="3" s="1"/>
  <c r="G42" i="3"/>
  <c r="G32" i="12"/>
  <c r="G27" i="4"/>
  <c r="G40" i="3" s="1"/>
  <c r="J40" i="3"/>
  <c r="K40" i="3" s="1"/>
  <c r="G39" i="3"/>
  <c r="G32" i="5"/>
  <c r="G27" i="5"/>
  <c r="G17" i="9"/>
  <c r="G22" i="9"/>
  <c r="G27" i="3"/>
  <c r="G25" i="15"/>
  <c r="J25" i="3"/>
  <c r="K25" i="3" s="1"/>
  <c r="G25" i="3"/>
  <c r="G9" i="3"/>
  <c r="G34" i="11"/>
  <c r="G10" i="3" s="1"/>
  <c r="G31" i="7"/>
  <c r="G32" i="7" s="1"/>
  <c r="G19" i="3" s="1"/>
  <c r="G36" i="8"/>
  <c r="G33" i="8" s="1"/>
  <c r="C42" i="8"/>
  <c r="G37" i="8"/>
  <c r="G16" i="3" s="1"/>
  <c r="C35" i="13"/>
  <c r="G26" i="13"/>
  <c r="G6" i="3"/>
  <c r="G27" i="12"/>
  <c r="G22" i="4"/>
  <c r="G20" i="15"/>
  <c r="G29" i="11"/>
  <c r="G31" i="13"/>
  <c r="J7" i="3" s="1"/>
  <c r="K7" i="3" s="1"/>
  <c r="J30" i="3" l="1"/>
  <c r="K30" i="3" s="1"/>
  <c r="J9" i="3"/>
  <c r="K9" i="3" s="1"/>
  <c r="J6" i="3"/>
  <c r="K6" i="3" s="1"/>
  <c r="J39" i="3"/>
  <c r="K39" i="3" s="1"/>
  <c r="J27" i="3"/>
  <c r="K27" i="3" s="1"/>
  <c r="J43" i="3"/>
  <c r="K43" i="3" s="1"/>
  <c r="G43" i="3"/>
  <c r="J42" i="3"/>
  <c r="K42" i="3" s="1"/>
  <c r="J37" i="3"/>
  <c r="K37" i="3" s="1"/>
  <c r="G37" i="3"/>
  <c r="J36" i="3"/>
  <c r="K36" i="3" s="1"/>
  <c r="J31" i="3"/>
  <c r="K31" i="3" s="1"/>
  <c r="G31" i="3"/>
  <c r="J28" i="3"/>
  <c r="K28" i="3" s="1"/>
  <c r="G28" i="3"/>
  <c r="J10" i="3"/>
  <c r="K10" i="3" s="1"/>
  <c r="J19" i="3"/>
  <c r="K19" i="3" s="1"/>
  <c r="G27" i="7"/>
  <c r="J18" i="3" s="1"/>
  <c r="K18" i="3" s="1"/>
  <c r="G18" i="3"/>
  <c r="G15" i="3"/>
  <c r="J15" i="3"/>
  <c r="K15" i="3" s="1"/>
  <c r="J16" i="3"/>
  <c r="K16" i="3" s="1"/>
  <c r="G7" i="3"/>
  <c r="D24" i="2"/>
  <c r="G24" i="2"/>
  <c r="F24" i="2"/>
  <c r="C31" i="2" s="1"/>
  <c r="E24" i="2"/>
  <c r="C24" i="2"/>
  <c r="B24" i="2"/>
  <c r="C28" i="17"/>
  <c r="D28" i="17"/>
  <c r="E28" i="17"/>
  <c r="F28" i="17"/>
  <c r="C35" i="17" s="1"/>
  <c r="G28" i="17"/>
  <c r="C34" i="17" s="1"/>
  <c r="B28" i="17"/>
  <c r="B35" i="17" l="1"/>
  <c r="B34" i="17"/>
  <c r="G30" i="17"/>
  <c r="E30" i="17"/>
  <c r="B30" i="2"/>
  <c r="B31" i="2"/>
  <c r="C36" i="17"/>
  <c r="D31" i="17"/>
  <c r="D3" i="3" s="1"/>
  <c r="G26" i="2"/>
  <c r="C32" i="2"/>
  <c r="E26" i="2"/>
  <c r="D27" i="2"/>
  <c r="C30" i="2"/>
  <c r="D12" i="3" l="1"/>
  <c r="C34" i="2"/>
  <c r="C38" i="17"/>
  <c r="C39" i="17" s="1"/>
  <c r="G35" i="17" l="1"/>
  <c r="G3" i="3" s="1"/>
  <c r="C40" i="17"/>
  <c r="C36" i="2"/>
  <c r="C35" i="2"/>
  <c r="G31" i="2" s="1"/>
  <c r="G31" i="17" l="1"/>
  <c r="G36" i="17"/>
  <c r="G4" i="3" s="1"/>
  <c r="J4" i="3"/>
  <c r="K4" i="3" s="1"/>
  <c r="J3" i="3"/>
  <c r="K3" i="3" s="1"/>
  <c r="G12" i="3"/>
  <c r="G27" i="2"/>
  <c r="G32" i="2"/>
  <c r="J13" i="3" s="1"/>
  <c r="K13" i="3" s="1"/>
  <c r="J12" i="3" l="1"/>
  <c r="K12" i="3" s="1"/>
  <c r="G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tc={5C6F440C-4CCF-432E-AFFC-E14B7DEF71F6}</author>
  </authors>
  <commentList>
    <comment ref="B6" authorId="0" shapeId="0" xr:uid="{5C6F440C-4CCF-432E-AFFC-E14B7DEF71F6}">
      <text>
        <t>[Trådad kommentar]
I din version av Excel kan du läsa den här trådade kommentaren, men eventuella ändringar i den tas bort om filen öppnas i en senare version av Excel. Läs mer: https://go.microsoft.com/fwlink/?linkid=870924
Kommentar:
    6 pkt köpta av Sara i efterhand</t>
      </text>
    </comment>
  </commentList>
</comments>
</file>

<file path=xl/sharedStrings.xml><?xml version="1.0" encoding="utf-8"?>
<sst xmlns="http://schemas.openxmlformats.org/spreadsheetml/2006/main" count="1208" uniqueCount="256">
  <si>
    <t>Säljare</t>
  </si>
  <si>
    <t>Antal paket</t>
  </si>
  <si>
    <t>Antal levererat</t>
  </si>
  <si>
    <t>Summa sålt</t>
  </si>
  <si>
    <t>Redan betalt via Klarna</t>
  </si>
  <si>
    <t>Förtjänst</t>
  </si>
  <si>
    <t>Betalas till kontaktperson</t>
  </si>
  <si>
    <t>Betalad</t>
  </si>
  <si>
    <t>Léon</t>
  </si>
  <si>
    <t/>
  </si>
  <si>
    <t>Aston Karlsson</t>
  </si>
  <si>
    <t>Timothy</t>
  </si>
  <si>
    <t>Ville Winberg</t>
  </si>
  <si>
    <t>Webbshop</t>
  </si>
  <si>
    <t>Philip</t>
  </si>
  <si>
    <t>Sebastian Lundell</t>
  </si>
  <si>
    <t>Milian Lindblom</t>
  </si>
  <si>
    <t>Eltjon</t>
  </si>
  <si>
    <t>Milo Lundgren</t>
  </si>
  <si>
    <t>Liam Karlsson</t>
  </si>
  <si>
    <t>Neo Klarbo Hermansen</t>
  </si>
  <si>
    <t>Linda Höglund</t>
  </si>
  <si>
    <t>Teo Svensson</t>
  </si>
  <si>
    <t>Arvid Sembe</t>
  </si>
  <si>
    <t>Valdemar Strindlund</t>
  </si>
  <si>
    <t>Alfred Eklund</t>
  </si>
  <si>
    <t>Janina Bengtsson</t>
  </si>
  <si>
    <t>Jenny</t>
  </si>
  <si>
    <t>Pontus Abelsson</t>
  </si>
  <si>
    <t/>
  </si>
  <si>
    <t/>
  </si>
  <si>
    <t/>
  </si>
  <si>
    <t/>
  </si>
  <si>
    <t/>
  </si>
  <si>
    <t/>
  </si>
  <si>
    <t/>
  </si>
  <si>
    <t/>
  </si>
  <si>
    <t/>
  </si>
  <si>
    <t>Antal paket</t>
  </si>
  <si>
    <t>Antal levererat</t>
  </si>
  <si>
    <t>Summa sålt</t>
  </si>
  <si>
    <t>Redan betalt via Klarna</t>
  </si>
  <si>
    <t>Förtjänst</t>
  </si>
  <si>
    <t>Betalas till kontaktperson</t>
  </si>
  <si>
    <t/>
  </si>
  <si>
    <t>Totalt</t>
  </si>
  <si>
    <t/>
  </si>
  <si>
    <t/>
  </si>
  <si>
    <t/>
  </si>
  <si>
    <t/>
  </si>
  <si>
    <t/>
  </si>
  <si>
    <t/>
  </si>
  <si>
    <t/>
  </si>
  <si>
    <t/>
  </si>
  <si>
    <t/>
  </si>
  <si>
    <t>Hämtas från total:</t>
  </si>
  <si>
    <t>Paket/spelare:</t>
  </si>
  <si>
    <t>Faktura</t>
  </si>
  <si>
    <t>FANNA BOLLKLUBB P11</t>
  </si>
  <si>
    <t>Antal säljare</t>
  </si>
  <si>
    <t>Fanna BK</t>
  </si>
  <si>
    <t>RÖR EJ!</t>
  </si>
  <si>
    <t>Antal</t>
  </si>
  <si>
    <t>SEK</t>
  </si>
  <si>
    <t>Räknas ut efter att antal säljare fyllts i:</t>
  </si>
  <si>
    <t>Pengar in i lagkassan</t>
  </si>
  <si>
    <t>Betala Fanna</t>
  </si>
  <si>
    <t>Kvar i lagkassan</t>
  </si>
  <si>
    <t>Antal säljare - förtjänst Fanna</t>
  </si>
  <si>
    <t>Resterande förtjänst</t>
  </si>
  <si>
    <t>Förtjänst Fanna</t>
  </si>
  <si>
    <t>Förtjänst Laget</t>
  </si>
  <si>
    <t>Sammanställning Ravelli</t>
  </si>
  <si>
    <t>fanna</t>
  </si>
  <si>
    <t>Fyll i antal säljare:</t>
  </si>
  <si>
    <t>Paket/säljare:</t>
  </si>
  <si>
    <t>Kontroll</t>
  </si>
  <si>
    <t>FANNA BOLLKLUBB F11</t>
  </si>
  <si>
    <t>FANNA BOLLKLUBB P13</t>
  </si>
  <si>
    <t>FANNA BOLLKLUBB P12</t>
  </si>
  <si>
    <t>FANNA BOLLKLUBB P09</t>
  </si>
  <si>
    <t>FANNA BOLLKLUBB P10</t>
  </si>
  <si>
    <t>FANNA BOLLKLUBB F10</t>
  </si>
  <si>
    <t>Summa exkl förtjänst</t>
  </si>
  <si>
    <t>FANNA BOLLKLUBB P14</t>
  </si>
  <si>
    <t>FANNA BOLLKLUBB P17</t>
  </si>
  <si>
    <t>FANNA BOLLKLUBB F14</t>
  </si>
  <si>
    <t>FANNA BOLLKLUBB F08-09</t>
  </si>
  <si>
    <t>FANNA BOLLKLUBB Damjunior</t>
  </si>
  <si>
    <t>FANNA BOLLKLUBB DAM A</t>
  </si>
  <si>
    <t>Maja T</t>
  </si>
  <si>
    <t>Amanda Tiainen</t>
  </si>
  <si>
    <t>Linn Blomkvist</t>
  </si>
  <si>
    <t>Esmeralda Räf</t>
  </si>
  <si>
    <t>Alma Högström</t>
  </si>
  <si>
    <t>Livia Lundemo</t>
  </si>
  <si>
    <t>Emelie Calås</t>
  </si>
  <si>
    <t>Julia Torsner</t>
  </si>
  <si>
    <t>Maja Stål</t>
  </si>
  <si>
    <t>Idun Björkström</t>
  </si>
  <si>
    <t>Elin Eriksson</t>
  </si>
  <si>
    <t>Kiara Grubbström</t>
  </si>
  <si>
    <t>Leah Wik</t>
  </si>
  <si>
    <t>Linnea Tärnström</t>
  </si>
  <si>
    <t>Emelie Hildingstam</t>
  </si>
  <si>
    <t>Penny Olssen</t>
  </si>
  <si>
    <t>Vera Nylund Pürkner</t>
  </si>
  <si>
    <t>Irma</t>
  </si>
  <si>
    <t>OK</t>
  </si>
  <si>
    <t>Oliver Jinnestrand</t>
  </si>
  <si>
    <t>Joel Harju</t>
  </si>
  <si>
    <t>0</t>
  </si>
  <si>
    <t>Maximilian Wrådhe</t>
  </si>
  <si>
    <t>Noah fredsvik</t>
  </si>
  <si>
    <t>Melwin Lindell</t>
  </si>
  <si>
    <t>Anton Forsberg</t>
  </si>
  <si>
    <t>Filip wagerlind</t>
  </si>
  <si>
    <t>Bille Johansson Wicksell</t>
  </si>
  <si>
    <t>Axel Memner</t>
  </si>
  <si>
    <t>Jacob Lundell</t>
  </si>
  <si>
    <t>Buster Olssén</t>
  </si>
  <si>
    <t>Olle Tuvenlund</t>
  </si>
  <si>
    <t>Alvar Colldén</t>
  </si>
  <si>
    <t>Frank Toresäter</t>
  </si>
  <si>
    <t>Ludvig Lindquist</t>
  </si>
  <si>
    <t>Liam</t>
  </si>
  <si>
    <t>Svante Hagman</t>
  </si>
  <si>
    <t>Wilton berg</t>
  </si>
  <si>
    <t>Noah From</t>
  </si>
  <si>
    <t>Alexander Hedberg</t>
  </si>
  <si>
    <t>Loi Staff</t>
  </si>
  <si>
    <t>Linus Wennstrand</t>
  </si>
  <si>
    <t>Vilmer Thor</t>
  </si>
  <si>
    <t>Noah Rooney</t>
  </si>
  <si>
    <t>Adrian Rannikko</t>
  </si>
  <si>
    <t>Thor Molin</t>
  </si>
  <si>
    <t>Theodor</t>
  </si>
  <si>
    <t>Love Reiborn</t>
  </si>
  <si>
    <t>Angus Ek</t>
  </si>
  <si>
    <t>Viktor Sundberg</t>
  </si>
  <si>
    <t>Love Björkman</t>
  </si>
  <si>
    <t>BERGSTRÖM MAGNUS</t>
  </si>
  <si>
    <t>Neo Aykal</t>
  </si>
  <si>
    <t>Oskar Wilén</t>
  </si>
  <si>
    <t>Wiggo Stors</t>
  </si>
  <si>
    <t>Hampus Häll Pettersson</t>
  </si>
  <si>
    <t>magnus andersson</t>
  </si>
  <si>
    <t>Jeanette Kallin</t>
  </si>
  <si>
    <t>Melwin Johansson</t>
  </si>
  <si>
    <t>Lukas Hansson</t>
  </si>
  <si>
    <t>Theodor Nägele</t>
  </si>
  <si>
    <t>Milton</t>
  </si>
  <si>
    <t>Alfons Gustafsson</t>
  </si>
  <si>
    <t>Vide</t>
  </si>
  <si>
    <t>Johannes Raudsaar</t>
  </si>
  <si>
    <t>Anna Fenlacichi</t>
  </si>
  <si>
    <t>Julia</t>
  </si>
  <si>
    <t>Elsa Carlström</t>
  </si>
  <si>
    <t>Ellen Thorsén</t>
  </si>
  <si>
    <t>Patricia Karlsson</t>
  </si>
  <si>
    <t>Ella Svensson</t>
  </si>
  <si>
    <t>Liv Almcrantz</t>
  </si>
  <si>
    <t>Josefine Stabo</t>
  </si>
  <si>
    <t>Kajsa Pihlqvist</t>
  </si>
  <si>
    <t>Emma Toth</t>
  </si>
  <si>
    <t>Minna-sofi Hawee</t>
  </si>
  <si>
    <t>Alvina</t>
  </si>
  <si>
    <t>Elna</t>
  </si>
  <si>
    <t>Maja</t>
  </si>
  <si>
    <t>Agnes Billström</t>
  </si>
  <si>
    <t>Ella Abrahamsson</t>
  </si>
  <si>
    <t>Tilde Viksell</t>
  </si>
  <si>
    <t>Molly Harryson</t>
  </si>
  <si>
    <t>Loela Wolff Grandien</t>
  </si>
  <si>
    <t>Julia Bill</t>
  </si>
  <si>
    <t>Pernilla Brandt</t>
  </si>
  <si>
    <t>Alva Englund</t>
  </si>
  <si>
    <t>Nemi Gusén</t>
  </si>
  <si>
    <t>Astrid Svensson</t>
  </si>
  <si>
    <t>Hedda Björkström</t>
  </si>
  <si>
    <t>Linda Littlewood</t>
  </si>
  <si>
    <t>Ella Ahlén Boman</t>
  </si>
  <si>
    <t>Fanny Dandemar</t>
  </si>
  <si>
    <t>Jenny Andersson</t>
  </si>
  <si>
    <t>FANNA BOLLKLUBB F12/13</t>
  </si>
  <si>
    <t>Leo Ellerstad</t>
  </si>
  <si>
    <t>William Lindroth</t>
  </si>
  <si>
    <t>Lucas Jakobsson</t>
  </si>
  <si>
    <t>Teo Kilic</t>
  </si>
  <si>
    <t>Sebastian Krantz</t>
  </si>
  <si>
    <t>Vincent Edin Bäcklin</t>
  </si>
  <si>
    <t>Viggo Lidsman</t>
  </si>
  <si>
    <t>Rio Larsson</t>
  </si>
  <si>
    <t>Vincent Rouvinen-Norell</t>
  </si>
  <si>
    <t>Charlie Hansson</t>
  </si>
  <si>
    <t>Joel Norell</t>
  </si>
  <si>
    <t>Max Norell</t>
  </si>
  <si>
    <t>Ilon Burman</t>
  </si>
  <si>
    <t>Agathon Forsblom</t>
  </si>
  <si>
    <t>Frank Ploman Nelsäter</t>
  </si>
  <si>
    <t>Giray Özcan</t>
  </si>
  <si>
    <t>Leo Roselea</t>
  </si>
  <si>
    <t>Liam Wennerqvist</t>
  </si>
  <si>
    <t>Melvin Ericsson Liddin</t>
  </si>
  <si>
    <t>Valter Edgren</t>
  </si>
  <si>
    <t>Hampus Thor</t>
  </si>
  <si>
    <t>Teo Johansson</t>
  </si>
  <si>
    <t>Leo Ackelman</t>
  </si>
  <si>
    <t>Axel Söderlind</t>
  </si>
  <si>
    <t>Loke Brolin</t>
  </si>
  <si>
    <t>Linus Enlund</t>
  </si>
  <si>
    <t>Felix Norell</t>
  </si>
  <si>
    <t>Jack Beijer</t>
  </si>
  <si>
    <t>Victor Nilsson Plahn</t>
  </si>
  <si>
    <t>Thim Mattsson</t>
  </si>
  <si>
    <t>William Wrådhe</t>
  </si>
  <si>
    <t>Alexander Nyberg</t>
  </si>
  <si>
    <t>Johanna</t>
  </si>
  <si>
    <t>Elliot Viksell</t>
  </si>
  <si>
    <t>Vide Kihlman</t>
  </si>
  <si>
    <t>Justus</t>
  </si>
  <si>
    <t>Milo Forsberg</t>
  </si>
  <si>
    <t>William Waernberg</t>
  </si>
  <si>
    <t>August Enberg</t>
  </si>
  <si>
    <t>Scott Molin</t>
  </si>
  <si>
    <t>Emil Grönvall</t>
  </si>
  <si>
    <t>Leon Ekeroth</t>
  </si>
  <si>
    <t>Lukas Grubbström</t>
  </si>
  <si>
    <t>Eric Elfving</t>
  </si>
  <si>
    <t>Edgar Porkka</t>
  </si>
  <si>
    <t>Velibor Rudan</t>
  </si>
  <si>
    <t>Linnea Ståhl</t>
  </si>
  <si>
    <t>Josefina Knutsson</t>
  </si>
  <si>
    <t>Valina Shamon</t>
  </si>
  <si>
    <t>Ester Nyström</t>
  </si>
  <si>
    <t>Saga</t>
  </si>
  <si>
    <t>Tuva Wahlberg</t>
  </si>
  <si>
    <t>Elsa Thor</t>
  </si>
  <si>
    <t>Isabel Haldin</t>
  </si>
  <si>
    <t>Lilly</t>
  </si>
  <si>
    <t>Unni Tegnér</t>
  </si>
  <si>
    <t>Gro Tegnér</t>
  </si>
  <si>
    <t>Alex Forsberg</t>
  </si>
  <si>
    <t>Måns Norell</t>
  </si>
  <si>
    <t>Isak Brunsberg</t>
  </si>
  <si>
    <t>Vincent Gauffin</t>
  </si>
  <si>
    <t>Neo Penzo</t>
  </si>
  <si>
    <t>Jonathan Sipola</t>
  </si>
  <si>
    <t>Isak Johansson</t>
  </si>
  <si>
    <t>Mustafa Fajek</t>
  </si>
  <si>
    <t>William Murphy</t>
  </si>
  <si>
    <t>Alfred Andersen</t>
  </si>
  <si>
    <t>Melker Monié</t>
  </si>
  <si>
    <t>Tim Svensson</t>
  </si>
  <si>
    <t>Melvin Gezelius</t>
  </si>
  <si>
    <t>Påmint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</si>
</sst>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3" fontId="0" fillId="2" borderId="3" xfId="0" applyNumberFormat="1" applyFill="1" applyBorder="1"/>
    <xf numFmtId="6" fontId="0" fillId="0" borderId="0" xfId="0" applyNumberFormat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3" fontId="0" fillId="0" borderId="8" xfId="0" applyNumberFormat="1" applyBorder="1" applyAlignment="1">
      <alignment horizontal="right"/>
    </xf>
    <xf numFmtId="0" fontId="2" fillId="2" borderId="9" xfId="0" applyFont="1" applyFill="1" applyBorder="1"/>
    <xf numFmtId="3" fontId="2" fillId="2" borderId="9" xfId="0" applyNumberFormat="1" applyFont="1" applyFill="1" applyBorder="1"/>
    <xf numFmtId="0" fontId="0" fillId="0" borderId="10" xfId="0" applyBorder="1"/>
    <xf numFmtId="0" fontId="0" fillId="0" borderId="11" xfId="0" applyBorder="1"/>
    <xf numFmtId="3" fontId="0" fillId="0" borderId="12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4" xfId="0" applyFont="1" applyBorder="1"/>
    <xf numFmtId="0" fontId="6" fillId="0" borderId="5" xfId="0" applyFont="1" applyBorder="1"/>
    <xf numFmtId="0" fontId="0" fillId="0" borderId="3" xfId="0" applyBorder="1"/>
    <xf numFmtId="3" fontId="0" fillId="0" borderId="3" xfId="0" applyNumberFormat="1" applyBorder="1"/>
    <xf numFmtId="0" fontId="2" fillId="2" borderId="13" xfId="0" applyFont="1" applyFill="1" applyBorder="1"/>
    <xf numFmtId="0" fontId="0" fillId="0" borderId="8" xfId="0" applyBorder="1"/>
    <xf numFmtId="0" fontId="2" fillId="2" borderId="14" xfId="0" applyFont="1" applyFill="1" applyBorder="1"/>
    <xf numFmtId="3" fontId="2" fillId="2" borderId="15" xfId="0" applyNumberFormat="1" applyFont="1" applyFill="1" applyBorder="1"/>
    <xf numFmtId="3" fontId="0" fillId="0" borderId="11" xfId="0" applyNumberFormat="1" applyBorder="1"/>
    <xf numFmtId="3" fontId="0" fillId="0" borderId="0" xfId="0" applyNumberFormat="1" applyAlignment="1">
      <alignment horizontal="left"/>
    </xf>
    <xf numFmtId="3" fontId="0" fillId="2" borderId="2" xfId="0" applyNumberFormat="1" applyFill="1" applyBorder="1"/>
    <xf numFmtId="0" fontId="4" fillId="0" borderId="0" xfId="0" applyFont="1"/>
    <xf numFmtId="1" fontId="0" fillId="0" borderId="0" xfId="0" applyNumberFormat="1"/>
    <xf numFmtId="0" fontId="7" fillId="0" borderId="0" xfId="1"/>
    <xf numFmtId="3" fontId="8" fillId="0" borderId="0" xfId="1" applyNumberFormat="1" applyFont="1"/>
  </cellXfs>
  <cellStyles count="2">
    <cellStyle name="Normal" xfId="0" builtinId="0"/>
    <cellStyle name="Normal 2" xfId="1" xr:uid="{233C2A51-E50B-4ADE-8A7C-88DC5DD46180}"/>
  </cellStyles>
  <dxfs count="2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rika Fager" id="{768BD081-E2D6-4D99-9A83-2CC9610E9E51}" userId="e1983d594f729c04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3-06-26T20:54:49.49" personId="{768BD081-E2D6-4D99-9A83-2CC9610E9E51}" id="{5C6F440C-4CCF-432E-AFFC-E14B7DEF71F6}">
    <text>6 pkt köpta av Sara i efterhand</text>
  </threadedComment>
</ThreadedComment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AD47-F428-439A-B646-3269F57FAA0A}">
  <dimension ref="A1:H40"/>
  <sheetViews>
    <sheetView topLeftCell="A22" workbookViewId="0">
      <selection activeCell="K21" sqref="K21"/>
    </sheetView>
  </sheetViews>
  <sheetFormatPr defaultRowHeight="15" x14ac:dyDescent="0.25"/>
  <cols>
    <col min="1" max="1" width="27.28515625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5.140625" customWidth="1"/>
    <col min="7" max="7" width="24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s="36" t="s">
        <v>185</v>
      </c>
      <c r="B2" s="37">
        <v>8</v>
      </c>
      <c r="C2" s="37">
        <v>8</v>
      </c>
      <c r="D2" s="37">
        <v>1600</v>
      </c>
      <c r="E2" s="37">
        <v>1000</v>
      </c>
      <c r="F2" s="37">
        <v>440</v>
      </c>
      <c r="G2" s="37">
        <v>600</v>
      </c>
      <c r="H2" t="s">
        <v>9</v>
      </c>
    </row>
    <row r="3" spans="1:8" x14ac:dyDescent="0.25">
      <c r="A3" s="36" t="s">
        <v>186</v>
      </c>
      <c r="B3" s="37">
        <v>5</v>
      </c>
      <c r="C3" s="37">
        <v>5</v>
      </c>
      <c r="D3" s="37">
        <v>900</v>
      </c>
      <c r="E3" s="37">
        <v>0</v>
      </c>
      <c r="F3" s="37">
        <v>241</v>
      </c>
      <c r="G3" s="37">
        <v>900</v>
      </c>
      <c r="H3" t="s">
        <v>9</v>
      </c>
    </row>
    <row r="4" spans="1:8" x14ac:dyDescent="0.25">
      <c r="A4" s="36" t="s">
        <v>187</v>
      </c>
      <c r="B4" s="37">
        <v>10</v>
      </c>
      <c r="C4" s="37">
        <v>10</v>
      </c>
      <c r="D4" s="37">
        <v>2100</v>
      </c>
      <c r="E4" s="37">
        <v>0</v>
      </c>
      <c r="F4" s="37">
        <v>560</v>
      </c>
      <c r="G4" s="37">
        <v>2100</v>
      </c>
      <c r="H4" t="s">
        <v>9</v>
      </c>
    </row>
    <row r="5" spans="1:8" x14ac:dyDescent="0.25">
      <c r="A5" s="36" t="s">
        <v>188</v>
      </c>
      <c r="B5" s="37">
        <v>3</v>
      </c>
      <c r="C5" s="37">
        <v>3</v>
      </c>
      <c r="D5" s="37">
        <v>550</v>
      </c>
      <c r="E5" s="37">
        <v>0</v>
      </c>
      <c r="F5" s="37">
        <v>148</v>
      </c>
      <c r="G5" s="37">
        <v>550</v>
      </c>
      <c r="H5" t="s">
        <v>9</v>
      </c>
    </row>
    <row r="6" spans="1:8" x14ac:dyDescent="0.25">
      <c r="A6" s="36" t="s">
        <v>189</v>
      </c>
      <c r="B6" s="37">
        <v>5</v>
      </c>
      <c r="C6" s="37">
        <v>5</v>
      </c>
      <c r="D6" s="37">
        <v>1000</v>
      </c>
      <c r="E6" s="37">
        <v>1000</v>
      </c>
      <c r="F6" s="37">
        <v>275</v>
      </c>
      <c r="G6" s="37">
        <v>0</v>
      </c>
      <c r="H6" t="s">
        <v>9</v>
      </c>
    </row>
    <row r="7" spans="1:8" x14ac:dyDescent="0.25">
      <c r="A7" s="36" t="s">
        <v>190</v>
      </c>
      <c r="B7" s="37">
        <v>2</v>
      </c>
      <c r="C7" s="37">
        <v>2</v>
      </c>
      <c r="D7" s="37">
        <v>200</v>
      </c>
      <c r="E7" s="37">
        <v>0</v>
      </c>
      <c r="F7" s="37">
        <v>56</v>
      </c>
      <c r="G7" s="37">
        <v>200</v>
      </c>
      <c r="H7" t="s">
        <v>9</v>
      </c>
    </row>
    <row r="8" spans="1:8" x14ac:dyDescent="0.25">
      <c r="A8" s="36" t="s">
        <v>191</v>
      </c>
      <c r="B8" s="37">
        <v>2</v>
      </c>
      <c r="C8" s="37">
        <v>2</v>
      </c>
      <c r="D8" s="37">
        <v>400</v>
      </c>
      <c r="E8" s="37">
        <v>0</v>
      </c>
      <c r="F8" s="37">
        <v>110</v>
      </c>
      <c r="G8" s="37">
        <v>400</v>
      </c>
      <c r="H8" t="s">
        <v>9</v>
      </c>
    </row>
    <row r="9" spans="1:8" x14ac:dyDescent="0.25">
      <c r="A9" s="36" t="s">
        <v>192</v>
      </c>
      <c r="B9" s="37">
        <v>23</v>
      </c>
      <c r="C9" s="37">
        <v>23</v>
      </c>
      <c r="D9" s="37">
        <v>4900</v>
      </c>
      <c r="E9" s="37">
        <v>2150</v>
      </c>
      <c r="F9" s="37">
        <v>1266</v>
      </c>
      <c r="G9" s="37">
        <v>2750</v>
      </c>
      <c r="H9" t="s">
        <v>9</v>
      </c>
    </row>
    <row r="10" spans="1:8" x14ac:dyDescent="0.25">
      <c r="A10" s="36" t="s">
        <v>193</v>
      </c>
      <c r="B10" s="37">
        <v>4</v>
      </c>
      <c r="C10" s="37">
        <v>4</v>
      </c>
      <c r="D10" s="37">
        <v>850</v>
      </c>
      <c r="E10" s="37">
        <v>0</v>
      </c>
      <c r="F10" s="37">
        <v>225</v>
      </c>
      <c r="G10" s="37">
        <v>850</v>
      </c>
      <c r="H10" t="s">
        <v>9</v>
      </c>
    </row>
    <row r="11" spans="1:8" x14ac:dyDescent="0.25">
      <c r="A11" s="36" t="s">
        <v>194</v>
      </c>
      <c r="B11" s="37">
        <v>5</v>
      </c>
      <c r="C11" s="37">
        <v>5</v>
      </c>
      <c r="D11" s="37">
        <v>950</v>
      </c>
      <c r="E11" s="37">
        <v>0</v>
      </c>
      <c r="F11" s="37">
        <v>246</v>
      </c>
      <c r="G11" s="37">
        <v>950</v>
      </c>
      <c r="H11" t="s">
        <v>9</v>
      </c>
    </row>
    <row r="12" spans="1:8" x14ac:dyDescent="0.25">
      <c r="A12" s="36" t="s">
        <v>195</v>
      </c>
      <c r="B12" s="37">
        <v>2</v>
      </c>
      <c r="C12" s="37">
        <v>2</v>
      </c>
      <c r="D12" s="37">
        <v>400</v>
      </c>
      <c r="E12" s="37">
        <v>0</v>
      </c>
      <c r="F12" s="37">
        <v>110</v>
      </c>
      <c r="G12" s="37">
        <v>400</v>
      </c>
      <c r="H12" t="s">
        <v>9</v>
      </c>
    </row>
    <row r="13" spans="1:8" x14ac:dyDescent="0.25">
      <c r="A13" s="36" t="s">
        <v>196</v>
      </c>
      <c r="B13" s="37">
        <v>2</v>
      </c>
      <c r="C13" s="37">
        <v>2</v>
      </c>
      <c r="D13" s="37">
        <v>350</v>
      </c>
      <c r="E13" s="37">
        <v>0</v>
      </c>
      <c r="F13" s="37">
        <v>93</v>
      </c>
      <c r="G13" s="37">
        <v>350</v>
      </c>
      <c r="H13" t="s">
        <v>9</v>
      </c>
    </row>
    <row r="14" spans="1:8" x14ac:dyDescent="0.25">
      <c r="A14" s="36" t="s">
        <v>197</v>
      </c>
      <c r="B14" s="37">
        <v>5</v>
      </c>
      <c r="C14" s="37">
        <v>5</v>
      </c>
      <c r="D14" s="37">
        <v>1000</v>
      </c>
      <c r="E14" s="37">
        <v>0</v>
      </c>
      <c r="F14" s="37">
        <v>275</v>
      </c>
      <c r="G14" s="37">
        <v>1000</v>
      </c>
      <c r="H14" t="s">
        <v>9</v>
      </c>
    </row>
    <row r="15" spans="1:8" x14ac:dyDescent="0.25">
      <c r="A15" s="36" t="s">
        <v>198</v>
      </c>
      <c r="B15" s="37">
        <v>3</v>
      </c>
      <c r="C15" s="37">
        <v>3</v>
      </c>
      <c r="D15" s="37">
        <v>400</v>
      </c>
      <c r="E15" s="37">
        <v>0</v>
      </c>
      <c r="F15" s="37">
        <v>111</v>
      </c>
      <c r="G15" s="37">
        <v>400</v>
      </c>
      <c r="H15" t="s">
        <v>9</v>
      </c>
    </row>
    <row r="16" spans="1:8" x14ac:dyDescent="0.25">
      <c r="A16" s="36" t="s">
        <v>199</v>
      </c>
      <c r="B16" s="37">
        <v>18</v>
      </c>
      <c r="C16" s="37">
        <v>18</v>
      </c>
      <c r="D16" s="37">
        <v>3600</v>
      </c>
      <c r="E16" s="37">
        <v>2300</v>
      </c>
      <c r="F16" s="37">
        <v>927</v>
      </c>
      <c r="G16" s="37">
        <v>1300</v>
      </c>
      <c r="H16" t="s">
        <v>9</v>
      </c>
    </row>
    <row r="17" spans="1:8" x14ac:dyDescent="0.25">
      <c r="A17" s="36" t="s">
        <v>200</v>
      </c>
      <c r="B17" s="37">
        <v>2</v>
      </c>
      <c r="C17" s="37">
        <v>2</v>
      </c>
      <c r="D17" s="37">
        <v>400</v>
      </c>
      <c r="E17" s="37">
        <v>400</v>
      </c>
      <c r="F17" s="37">
        <v>98</v>
      </c>
      <c r="G17" s="37">
        <v>0</v>
      </c>
      <c r="H17" t="s">
        <v>9</v>
      </c>
    </row>
    <row r="18" spans="1:8" x14ac:dyDescent="0.25">
      <c r="A18" s="36" t="s">
        <v>13</v>
      </c>
      <c r="B18" s="37">
        <v>4</v>
      </c>
      <c r="C18" s="37">
        <v>4</v>
      </c>
      <c r="D18" s="37">
        <v>700</v>
      </c>
      <c r="E18" s="37">
        <v>700</v>
      </c>
      <c r="F18" s="37">
        <v>193</v>
      </c>
      <c r="G18" s="37">
        <v>0</v>
      </c>
      <c r="H18" t="s">
        <v>9</v>
      </c>
    </row>
    <row r="19" spans="1:8" x14ac:dyDescent="0.25">
      <c r="A19" s="36" t="s">
        <v>201</v>
      </c>
      <c r="B19" s="37">
        <v>3</v>
      </c>
      <c r="C19" s="37">
        <v>3</v>
      </c>
      <c r="D19" s="37">
        <v>600</v>
      </c>
      <c r="E19" s="37">
        <v>0</v>
      </c>
      <c r="F19" s="37">
        <v>165</v>
      </c>
      <c r="G19" s="37">
        <v>600</v>
      </c>
      <c r="H19" t="s">
        <v>9</v>
      </c>
    </row>
    <row r="20" spans="1:8" x14ac:dyDescent="0.25">
      <c r="A20" s="36" t="s">
        <v>202</v>
      </c>
      <c r="B20" s="37">
        <v>5</v>
      </c>
      <c r="C20" s="37">
        <v>5</v>
      </c>
      <c r="D20" s="37">
        <v>800</v>
      </c>
      <c r="E20" s="37">
        <v>0</v>
      </c>
      <c r="F20" s="37">
        <v>214</v>
      </c>
      <c r="G20" s="37">
        <v>800</v>
      </c>
    </row>
    <row r="21" spans="1:8" x14ac:dyDescent="0.25">
      <c r="A21" s="36" t="s">
        <v>203</v>
      </c>
      <c r="B21" s="37">
        <v>2</v>
      </c>
      <c r="C21" s="37">
        <v>2</v>
      </c>
      <c r="D21" s="37">
        <v>400</v>
      </c>
      <c r="E21" s="37">
        <v>0</v>
      </c>
      <c r="F21" s="37">
        <v>110</v>
      </c>
      <c r="G21" s="37">
        <v>400</v>
      </c>
    </row>
    <row r="22" spans="1:8" x14ac:dyDescent="0.25">
      <c r="A22" s="36" t="s">
        <v>204</v>
      </c>
      <c r="B22" s="37">
        <v>2</v>
      </c>
      <c r="C22" s="37">
        <v>2</v>
      </c>
      <c r="D22" s="37">
        <v>400</v>
      </c>
      <c r="E22" s="37">
        <v>400</v>
      </c>
      <c r="F22" s="37">
        <v>98</v>
      </c>
      <c r="G22" s="37">
        <v>0</v>
      </c>
    </row>
    <row r="23" spans="1:8" x14ac:dyDescent="0.25">
      <c r="A23" s="36" t="s">
        <v>205</v>
      </c>
      <c r="B23" s="37">
        <v>3</v>
      </c>
      <c r="C23" s="37">
        <v>3</v>
      </c>
      <c r="D23" s="37">
        <v>600</v>
      </c>
      <c r="E23" s="37">
        <v>0</v>
      </c>
      <c r="F23" s="37">
        <v>153</v>
      </c>
      <c r="G23" s="37">
        <v>600</v>
      </c>
    </row>
    <row r="24" spans="1:8" x14ac:dyDescent="0.25">
      <c r="A24" s="36" t="s">
        <v>206</v>
      </c>
      <c r="B24" s="37">
        <v>12</v>
      </c>
      <c r="C24" s="37">
        <v>12</v>
      </c>
      <c r="D24" s="37">
        <v>2400</v>
      </c>
      <c r="E24" s="37">
        <v>0</v>
      </c>
      <c r="F24" s="37">
        <v>648</v>
      </c>
      <c r="G24" s="37">
        <v>2400</v>
      </c>
      <c r="H24" t="s">
        <v>9</v>
      </c>
    </row>
    <row r="25" spans="1:8" x14ac:dyDescent="0.25">
      <c r="A25" s="36" t="s">
        <v>207</v>
      </c>
      <c r="B25" s="36">
        <v>2</v>
      </c>
      <c r="C25" s="36">
        <v>2</v>
      </c>
      <c r="D25" s="36">
        <v>400</v>
      </c>
      <c r="E25" s="36">
        <v>0</v>
      </c>
      <c r="F25" s="36">
        <v>110</v>
      </c>
      <c r="G25" s="36">
        <v>400</v>
      </c>
      <c r="H25" t="s">
        <v>9</v>
      </c>
    </row>
    <row r="26" spans="1:8" x14ac:dyDescent="0.25">
      <c r="A26" s="36" t="s">
        <v>208</v>
      </c>
      <c r="B26" s="36">
        <v>3</v>
      </c>
      <c r="C26" s="36">
        <v>3</v>
      </c>
      <c r="D26" s="36">
        <v>600</v>
      </c>
      <c r="E26" s="36">
        <v>0</v>
      </c>
      <c r="F26" s="36">
        <v>165</v>
      </c>
      <c r="G26" s="36">
        <v>600</v>
      </c>
      <c r="H26" t="s">
        <v>9</v>
      </c>
    </row>
    <row r="27" spans="1:8" x14ac:dyDescent="0.25">
      <c r="A27" t="s">
        <v>9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9</v>
      </c>
    </row>
    <row r="28" spans="1:8" x14ac:dyDescent="0.25">
      <c r="A28" t="s">
        <v>45</v>
      </c>
      <c r="B28" s="3">
        <f>SUM(B2:B26)</f>
        <v>135</v>
      </c>
      <c r="C28" s="3">
        <f t="shared" ref="C28:G28" si="0">SUM(C2:C26)</f>
        <v>135</v>
      </c>
      <c r="D28" s="3">
        <f t="shared" si="0"/>
        <v>26500</v>
      </c>
      <c r="E28" s="3">
        <f t="shared" si="0"/>
        <v>7950</v>
      </c>
      <c r="F28" s="3">
        <f t="shared" si="0"/>
        <v>7037</v>
      </c>
      <c r="G28" s="3">
        <f t="shared" si="0"/>
        <v>18550</v>
      </c>
      <c r="H28" t="s">
        <v>9</v>
      </c>
    </row>
    <row r="29" spans="1:8" x14ac:dyDescent="0.25">
      <c r="A29" t="s">
        <v>9</v>
      </c>
      <c r="B29" s="37"/>
      <c r="C29" s="37"/>
      <c r="D29" s="37"/>
      <c r="E29" s="37"/>
      <c r="F29" s="37"/>
      <c r="G29" s="37"/>
      <c r="H29" t="s">
        <v>9</v>
      </c>
    </row>
    <row r="30" spans="1:8" ht="15.75" thickBot="1" x14ac:dyDescent="0.3">
      <c r="A30" t="s">
        <v>9</v>
      </c>
      <c r="B30" t="s">
        <v>9</v>
      </c>
      <c r="C30" s="1" t="s">
        <v>55</v>
      </c>
      <c r="D30" s="2" t="s">
        <v>56</v>
      </c>
      <c r="E30" s="3">
        <f>D28-F28</f>
        <v>19463</v>
      </c>
      <c r="F30" s="3"/>
      <c r="G30" s="4">
        <f>G28-F28</f>
        <v>11513</v>
      </c>
      <c r="H30" t="s">
        <v>57</v>
      </c>
    </row>
    <row r="31" spans="1:8" ht="15.75" thickBot="1" x14ac:dyDescent="0.3">
      <c r="A31" t="s">
        <v>84</v>
      </c>
      <c r="B31" s="5" t="s">
        <v>59</v>
      </c>
      <c r="C31" s="6">
        <f>Total!C3</f>
        <v>25</v>
      </c>
      <c r="D31" s="7">
        <f>B28/C31</f>
        <v>5.4</v>
      </c>
      <c r="E31" s="3"/>
      <c r="F31" s="3"/>
      <c r="G31" s="3">
        <f>G35-G30</f>
        <v>4893.5</v>
      </c>
      <c r="H31" t="s">
        <v>60</v>
      </c>
    </row>
    <row r="32" spans="1:8" ht="15.75" thickBot="1" x14ac:dyDescent="0.3">
      <c r="F32" s="8"/>
    </row>
    <row r="33" spans="1:7" x14ac:dyDescent="0.25">
      <c r="A33" s="9" t="s">
        <v>61</v>
      </c>
      <c r="B33" s="10" t="s">
        <v>62</v>
      </c>
      <c r="C33" s="11" t="s">
        <v>63</v>
      </c>
    </row>
    <row r="34" spans="1:7" x14ac:dyDescent="0.25">
      <c r="A34" s="12" t="s">
        <v>65</v>
      </c>
      <c r="B34" s="32">
        <f>B28</f>
        <v>135</v>
      </c>
      <c r="C34" s="14">
        <f>G28</f>
        <v>18550</v>
      </c>
      <c r="F34" s="1" t="s">
        <v>64</v>
      </c>
    </row>
    <row r="35" spans="1:7" x14ac:dyDescent="0.25">
      <c r="A35" s="12" t="s">
        <v>5</v>
      </c>
      <c r="B35" s="32">
        <f>B28</f>
        <v>135</v>
      </c>
      <c r="C35" s="14">
        <f>F28</f>
        <v>7037</v>
      </c>
      <c r="F35" s="15" t="s">
        <v>66</v>
      </c>
      <c r="G35" s="16">
        <f>C36-E28+C37+C39</f>
        <v>16406.5</v>
      </c>
    </row>
    <row r="36" spans="1:7" x14ac:dyDescent="0.25">
      <c r="A36" s="12" t="s">
        <v>83</v>
      </c>
      <c r="C36" s="14">
        <f>D28-F28</f>
        <v>19463</v>
      </c>
      <c r="F36" s="15" t="s">
        <v>67</v>
      </c>
      <c r="G36" s="16">
        <f>C34-G35</f>
        <v>2143.5</v>
      </c>
    </row>
    <row r="37" spans="1:7" x14ac:dyDescent="0.25">
      <c r="A37" s="12" t="s">
        <v>68</v>
      </c>
      <c r="B37" s="13"/>
      <c r="C37" s="14">
        <f>C31*(55*2)</f>
        <v>2750</v>
      </c>
    </row>
    <row r="38" spans="1:7" x14ac:dyDescent="0.25">
      <c r="A38" s="12" t="s">
        <v>69</v>
      </c>
      <c r="C38" s="14">
        <f>C35-C37</f>
        <v>4287</v>
      </c>
    </row>
    <row r="39" spans="1:7" x14ac:dyDescent="0.25">
      <c r="A39" s="12" t="s">
        <v>70</v>
      </c>
      <c r="C39" s="14">
        <f>C38/2</f>
        <v>2143.5</v>
      </c>
    </row>
    <row r="40" spans="1:7" ht="15.75" thickBot="1" x14ac:dyDescent="0.3">
      <c r="A40" s="17" t="s">
        <v>71</v>
      </c>
      <c r="B40" s="18"/>
      <c r="C40" s="19">
        <f>C38/2</f>
        <v>2143.5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25B9-FBCF-4CDB-917E-F61DB8BD835F}">
  <dimension ref="A1:H26"/>
  <sheetViews>
    <sheetView topLeftCell="A7" workbookViewId="0">
      <selection activeCell="E24" sqref="E24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.57031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231</v>
      </c>
      <c r="B2">
        <v>2</v>
      </c>
      <c r="C2">
        <v>2</v>
      </c>
      <c r="D2">
        <v>400</v>
      </c>
      <c r="E2">
        <v>0</v>
      </c>
      <c r="F2">
        <v>110</v>
      </c>
      <c r="G2">
        <v>400</v>
      </c>
      <c r="H2" t="s">
        <v>9</v>
      </c>
    </row>
    <row r="3" spans="1:8" x14ac:dyDescent="0.25">
      <c r="A3" t="s">
        <v>232</v>
      </c>
      <c r="B3">
        <v>4</v>
      </c>
      <c r="C3">
        <v>4</v>
      </c>
      <c r="D3">
        <v>750</v>
      </c>
      <c r="E3">
        <v>0</v>
      </c>
      <c r="F3">
        <v>203</v>
      </c>
      <c r="G3">
        <v>750</v>
      </c>
      <c r="H3" t="s">
        <v>9</v>
      </c>
    </row>
    <row r="4" spans="1:8" x14ac:dyDescent="0.25">
      <c r="A4" t="s">
        <v>233</v>
      </c>
      <c r="B4">
        <v>7</v>
      </c>
      <c r="C4">
        <v>7</v>
      </c>
      <c r="D4">
        <v>1200</v>
      </c>
      <c r="E4">
        <v>0</v>
      </c>
      <c r="F4">
        <v>324</v>
      </c>
      <c r="G4">
        <v>1200</v>
      </c>
      <c r="H4" t="s">
        <v>9</v>
      </c>
    </row>
    <row r="5" spans="1:8" x14ac:dyDescent="0.25">
      <c r="A5" t="s">
        <v>234</v>
      </c>
      <c r="B5">
        <v>17</v>
      </c>
      <c r="C5">
        <v>17</v>
      </c>
      <c r="D5">
        <v>3400</v>
      </c>
      <c r="E5">
        <v>0</v>
      </c>
      <c r="F5">
        <v>899</v>
      </c>
      <c r="G5">
        <v>3400</v>
      </c>
      <c r="H5" t="s">
        <v>9</v>
      </c>
    </row>
    <row r="6" spans="1:8" x14ac:dyDescent="0.25">
      <c r="A6" t="s">
        <v>235</v>
      </c>
      <c r="B6">
        <v>9</v>
      </c>
      <c r="C6">
        <v>9</v>
      </c>
      <c r="D6">
        <v>1500</v>
      </c>
      <c r="E6">
        <v>0</v>
      </c>
      <c r="F6">
        <v>400</v>
      </c>
      <c r="G6">
        <v>1500</v>
      </c>
      <c r="H6" t="s">
        <v>9</v>
      </c>
    </row>
    <row r="7" spans="1:8" x14ac:dyDescent="0.25">
      <c r="A7" t="s">
        <v>236</v>
      </c>
      <c r="B7">
        <v>12</v>
      </c>
      <c r="C7">
        <v>12</v>
      </c>
      <c r="D7">
        <v>2650</v>
      </c>
      <c r="E7">
        <v>0</v>
      </c>
      <c r="F7">
        <v>685</v>
      </c>
      <c r="G7">
        <v>2650</v>
      </c>
      <c r="H7" t="s">
        <v>9</v>
      </c>
    </row>
    <row r="8" spans="1:8" x14ac:dyDescent="0.25">
      <c r="A8" t="s">
        <v>237</v>
      </c>
      <c r="B8">
        <v>5</v>
      </c>
      <c r="C8">
        <v>5</v>
      </c>
      <c r="D8">
        <v>900</v>
      </c>
      <c r="E8">
        <v>0</v>
      </c>
      <c r="F8">
        <v>248</v>
      </c>
      <c r="G8">
        <v>900</v>
      </c>
      <c r="H8" t="s">
        <v>9</v>
      </c>
    </row>
    <row r="9" spans="1:8" x14ac:dyDescent="0.25">
      <c r="A9" t="s">
        <v>238</v>
      </c>
      <c r="B9">
        <v>17</v>
      </c>
      <c r="C9">
        <v>17</v>
      </c>
      <c r="D9">
        <v>2450</v>
      </c>
      <c r="E9">
        <v>950</v>
      </c>
      <c r="F9">
        <v>661</v>
      </c>
      <c r="G9">
        <v>1500</v>
      </c>
      <c r="H9" t="s">
        <v>9</v>
      </c>
    </row>
    <row r="10" spans="1:8" x14ac:dyDescent="0.25">
      <c r="A10" t="s">
        <v>239</v>
      </c>
      <c r="B10">
        <v>2</v>
      </c>
      <c r="C10">
        <v>2</v>
      </c>
      <c r="D10">
        <v>400</v>
      </c>
      <c r="E10">
        <v>0</v>
      </c>
      <c r="F10">
        <v>110</v>
      </c>
      <c r="G10">
        <v>400</v>
      </c>
      <c r="H10" t="s">
        <v>9</v>
      </c>
    </row>
    <row r="11" spans="1:8" x14ac:dyDescent="0.25">
      <c r="A11" t="s">
        <v>240</v>
      </c>
      <c r="B11">
        <v>4</v>
      </c>
      <c r="C11">
        <v>4</v>
      </c>
      <c r="D11">
        <v>650</v>
      </c>
      <c r="E11">
        <v>0</v>
      </c>
      <c r="F11">
        <v>171</v>
      </c>
      <c r="G11">
        <v>650</v>
      </c>
      <c r="H11" t="s">
        <v>9</v>
      </c>
    </row>
    <row r="12" spans="1:8" x14ac:dyDescent="0.25">
      <c r="A12" t="s">
        <v>241</v>
      </c>
      <c r="B12">
        <v>4</v>
      </c>
      <c r="C12">
        <v>4</v>
      </c>
      <c r="D12">
        <v>850</v>
      </c>
      <c r="E12">
        <v>0</v>
      </c>
      <c r="F12">
        <v>225</v>
      </c>
      <c r="G12">
        <v>850</v>
      </c>
      <c r="H12" t="s">
        <v>9</v>
      </c>
    </row>
    <row r="13" spans="1:8" x14ac:dyDescent="0.25">
      <c r="A13" t="s">
        <v>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9</v>
      </c>
    </row>
    <row r="14" spans="1:8" x14ac:dyDescent="0.25">
      <c r="A14" t="s">
        <v>45</v>
      </c>
      <c r="B14" s="3">
        <f>SUM(B2:B12)</f>
        <v>83</v>
      </c>
      <c r="C14" s="3">
        <f t="shared" ref="C14:G14" si="0">SUM(C2:C12)</f>
        <v>83</v>
      </c>
      <c r="D14" s="3">
        <f t="shared" si="0"/>
        <v>15150</v>
      </c>
      <c r="E14" s="3">
        <f t="shared" si="0"/>
        <v>950</v>
      </c>
      <c r="F14" s="3">
        <f t="shared" si="0"/>
        <v>4036</v>
      </c>
      <c r="G14" s="3">
        <f t="shared" si="0"/>
        <v>14200</v>
      </c>
      <c r="H14" t="s">
        <v>9</v>
      </c>
    </row>
    <row r="15" spans="1:8" x14ac:dyDescent="0.25">
      <c r="A15" t="s">
        <v>9</v>
      </c>
      <c r="B15" s="3"/>
      <c r="C15" s="3"/>
      <c r="D15" s="3"/>
      <c r="E15" s="3"/>
      <c r="F15" s="3"/>
      <c r="G15" s="3"/>
      <c r="H15" t="s">
        <v>9</v>
      </c>
    </row>
    <row r="16" spans="1:8" ht="15.75" thickBot="1" x14ac:dyDescent="0.3">
      <c r="A16" t="s">
        <v>9</v>
      </c>
      <c r="B16" t="s">
        <v>9</v>
      </c>
      <c r="C16" s="1" t="s">
        <v>55</v>
      </c>
      <c r="D16" s="2" t="s">
        <v>56</v>
      </c>
      <c r="E16" s="3">
        <f>D14-F14</f>
        <v>11114</v>
      </c>
      <c r="F16" s="3"/>
      <c r="G16" s="4">
        <f>G14-F14</f>
        <v>10164</v>
      </c>
      <c r="H16" t="s">
        <v>57</v>
      </c>
    </row>
    <row r="17" spans="1:8" ht="15.75" thickBot="1" x14ac:dyDescent="0.3">
      <c r="A17" t="s">
        <v>77</v>
      </c>
      <c r="B17" s="5" t="s">
        <v>59</v>
      </c>
      <c r="C17" s="6">
        <f>Total!C30</f>
        <v>11</v>
      </c>
      <c r="D17" s="7">
        <f>B14/C17</f>
        <v>7.5454545454545459</v>
      </c>
      <c r="E17" s="3"/>
      <c r="F17" s="3"/>
      <c r="G17" s="3">
        <f>G21-G16</f>
        <v>2623</v>
      </c>
      <c r="H17" t="s">
        <v>60</v>
      </c>
    </row>
    <row r="18" spans="1:8" ht="15.75" thickBot="1" x14ac:dyDescent="0.3">
      <c r="F18" s="8"/>
    </row>
    <row r="19" spans="1:8" x14ac:dyDescent="0.25">
      <c r="A19" s="9" t="s">
        <v>61</v>
      </c>
      <c r="B19" s="10" t="s">
        <v>62</v>
      </c>
      <c r="C19" s="11" t="s">
        <v>63</v>
      </c>
    </row>
    <row r="20" spans="1:8" x14ac:dyDescent="0.25">
      <c r="A20" s="12" t="s">
        <v>65</v>
      </c>
      <c r="B20" s="32">
        <f>B14</f>
        <v>83</v>
      </c>
      <c r="C20" s="14">
        <f>G14</f>
        <v>14200</v>
      </c>
      <c r="F20" s="1" t="s">
        <v>64</v>
      </c>
    </row>
    <row r="21" spans="1:8" x14ac:dyDescent="0.25">
      <c r="A21" s="12" t="s">
        <v>5</v>
      </c>
      <c r="B21" s="32">
        <f>B14</f>
        <v>83</v>
      </c>
      <c r="C21" s="14">
        <f>F14</f>
        <v>4036</v>
      </c>
      <c r="F21" s="15" t="s">
        <v>66</v>
      </c>
      <c r="G21" s="16">
        <f>C22-E14+C23+C25</f>
        <v>12787</v>
      </c>
    </row>
    <row r="22" spans="1:8" x14ac:dyDescent="0.25">
      <c r="A22" s="12" t="s">
        <v>83</v>
      </c>
      <c r="C22" s="14">
        <f>D14-F14</f>
        <v>11114</v>
      </c>
      <c r="F22" s="15" t="s">
        <v>67</v>
      </c>
      <c r="G22" s="16">
        <f>C20-G21</f>
        <v>1413</v>
      </c>
    </row>
    <row r="23" spans="1:8" x14ac:dyDescent="0.25">
      <c r="A23" s="12" t="s">
        <v>68</v>
      </c>
      <c r="B23" s="13"/>
      <c r="C23" s="14">
        <f>C17*(55*2)</f>
        <v>1210</v>
      </c>
    </row>
    <row r="24" spans="1:8" x14ac:dyDescent="0.25">
      <c r="A24" s="12" t="s">
        <v>69</v>
      </c>
      <c r="C24" s="14">
        <f>C21-C23</f>
        <v>2826</v>
      </c>
    </row>
    <row r="25" spans="1:8" x14ac:dyDescent="0.25">
      <c r="A25" s="12" t="s">
        <v>70</v>
      </c>
      <c r="C25" s="14">
        <f>C24/2</f>
        <v>1413</v>
      </c>
    </row>
    <row r="26" spans="1:8" ht="15.75" thickBot="1" x14ac:dyDescent="0.3">
      <c r="A26" s="17" t="s">
        <v>71</v>
      </c>
      <c r="B26" s="18"/>
      <c r="C26" s="19">
        <f>C24/2</f>
        <v>1413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9413-143F-4AA6-81B3-9F87D206A4E7}">
  <dimension ref="A1:K33"/>
  <sheetViews>
    <sheetView topLeftCell="A16" workbookViewId="0">
      <selection activeCell="G32" sqref="G32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.42578125" customWidth="1"/>
    <col min="7" max="7" width="24" bestFit="1" customWidth="1"/>
    <col min="8" max="8" width="9" bestFit="1" customWidth="1"/>
    <col min="9" max="9" width="23.140625" bestFit="1" customWidth="1"/>
    <col min="11" max="11" width="12" bestFit="1" customWidth="1"/>
  </cols>
  <sheetData>
    <row r="1" spans="1:1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34"/>
      <c r="J1" s="34"/>
      <c r="K1" s="20"/>
    </row>
    <row r="2" spans="1:11" x14ac:dyDescent="0.25">
      <c r="A2" t="s">
        <v>90</v>
      </c>
      <c r="B2">
        <v>4</v>
      </c>
      <c r="C2">
        <v>4</v>
      </c>
      <c r="D2">
        <v>650</v>
      </c>
      <c r="E2">
        <v>650</v>
      </c>
      <c r="F2">
        <v>176</v>
      </c>
      <c r="G2">
        <v>0</v>
      </c>
      <c r="H2" t="s">
        <v>9</v>
      </c>
      <c r="I2" s="1"/>
    </row>
    <row r="3" spans="1:11" x14ac:dyDescent="0.25">
      <c r="A3" t="s">
        <v>91</v>
      </c>
      <c r="B3">
        <v>19</v>
      </c>
      <c r="C3">
        <v>19</v>
      </c>
      <c r="D3">
        <v>3950</v>
      </c>
      <c r="E3">
        <v>1200</v>
      </c>
      <c r="F3">
        <v>1043</v>
      </c>
      <c r="G3">
        <v>2750</v>
      </c>
      <c r="H3" t="s">
        <v>9</v>
      </c>
      <c r="I3" s="1"/>
    </row>
    <row r="4" spans="1:11" x14ac:dyDescent="0.25">
      <c r="A4" t="s">
        <v>92</v>
      </c>
      <c r="B4">
        <v>33</v>
      </c>
      <c r="C4">
        <v>33</v>
      </c>
      <c r="D4">
        <v>6400</v>
      </c>
      <c r="E4">
        <v>1250</v>
      </c>
      <c r="F4">
        <v>1696</v>
      </c>
      <c r="G4">
        <v>5150</v>
      </c>
      <c r="H4" t="s">
        <v>9</v>
      </c>
      <c r="I4" s="1"/>
    </row>
    <row r="5" spans="1:11" x14ac:dyDescent="0.25">
      <c r="A5" t="s">
        <v>93</v>
      </c>
      <c r="B5">
        <v>2</v>
      </c>
      <c r="C5">
        <v>2</v>
      </c>
      <c r="D5">
        <v>300</v>
      </c>
      <c r="E5">
        <v>0</v>
      </c>
      <c r="F5">
        <v>83</v>
      </c>
      <c r="G5">
        <v>300</v>
      </c>
      <c r="H5" t="s">
        <v>9</v>
      </c>
      <c r="I5" s="1"/>
    </row>
    <row r="6" spans="1:11" x14ac:dyDescent="0.25">
      <c r="A6" t="s">
        <v>94</v>
      </c>
      <c r="B6">
        <v>5</v>
      </c>
      <c r="C6">
        <v>5</v>
      </c>
      <c r="D6">
        <v>850</v>
      </c>
      <c r="E6">
        <v>0</v>
      </c>
      <c r="F6">
        <v>231</v>
      </c>
      <c r="G6">
        <v>850</v>
      </c>
      <c r="H6" t="s">
        <v>9</v>
      </c>
      <c r="I6" s="1"/>
    </row>
    <row r="7" spans="1:11" x14ac:dyDescent="0.25">
      <c r="A7" t="s">
        <v>95</v>
      </c>
      <c r="B7">
        <v>17</v>
      </c>
      <c r="C7">
        <v>17</v>
      </c>
      <c r="D7">
        <v>3500</v>
      </c>
      <c r="E7">
        <v>0</v>
      </c>
      <c r="F7">
        <v>945</v>
      </c>
      <c r="G7">
        <v>3500</v>
      </c>
      <c r="H7" t="s">
        <v>9</v>
      </c>
      <c r="I7" s="1"/>
    </row>
    <row r="8" spans="1:11" x14ac:dyDescent="0.25">
      <c r="A8" t="s">
        <v>96</v>
      </c>
      <c r="B8">
        <v>7</v>
      </c>
      <c r="C8">
        <v>7</v>
      </c>
      <c r="D8">
        <v>1400</v>
      </c>
      <c r="E8">
        <v>0</v>
      </c>
      <c r="F8">
        <v>368</v>
      </c>
      <c r="G8">
        <v>1400</v>
      </c>
      <c r="H8" t="s">
        <v>9</v>
      </c>
      <c r="I8" s="1"/>
    </row>
    <row r="9" spans="1:11" x14ac:dyDescent="0.25">
      <c r="A9" t="s">
        <v>97</v>
      </c>
      <c r="B9">
        <v>7</v>
      </c>
      <c r="C9">
        <v>7</v>
      </c>
      <c r="D9">
        <v>1450</v>
      </c>
      <c r="E9">
        <v>1250</v>
      </c>
      <c r="F9">
        <v>378</v>
      </c>
      <c r="G9">
        <v>200</v>
      </c>
      <c r="H9" t="s">
        <v>9</v>
      </c>
      <c r="I9" s="1"/>
    </row>
    <row r="10" spans="1:11" x14ac:dyDescent="0.25">
      <c r="A10" t="s">
        <v>98</v>
      </c>
      <c r="B10">
        <v>9</v>
      </c>
      <c r="C10">
        <v>9</v>
      </c>
      <c r="D10">
        <v>1800</v>
      </c>
      <c r="E10">
        <v>1250</v>
      </c>
      <c r="F10">
        <v>471</v>
      </c>
      <c r="G10">
        <v>550</v>
      </c>
      <c r="H10" t="s">
        <v>9</v>
      </c>
      <c r="I10" s="1"/>
    </row>
    <row r="11" spans="1:11" x14ac:dyDescent="0.25">
      <c r="A11" t="s">
        <v>99</v>
      </c>
      <c r="B11">
        <v>2</v>
      </c>
      <c r="C11">
        <v>2</v>
      </c>
      <c r="D11">
        <v>250</v>
      </c>
      <c r="E11">
        <v>0</v>
      </c>
      <c r="F11">
        <v>66</v>
      </c>
      <c r="G11">
        <v>250</v>
      </c>
      <c r="H11" t="s">
        <v>9</v>
      </c>
      <c r="I11" s="1"/>
    </row>
    <row r="12" spans="1:11" x14ac:dyDescent="0.25">
      <c r="A12" t="s">
        <v>100</v>
      </c>
      <c r="B12">
        <v>22</v>
      </c>
      <c r="C12">
        <v>22</v>
      </c>
      <c r="D12">
        <v>4800</v>
      </c>
      <c r="E12">
        <v>0</v>
      </c>
      <c r="F12">
        <v>1238</v>
      </c>
      <c r="G12">
        <v>4800</v>
      </c>
      <c r="H12" t="s">
        <v>9</v>
      </c>
      <c r="I12" s="1"/>
    </row>
    <row r="13" spans="1:11" x14ac:dyDescent="0.25">
      <c r="A13" t="s">
        <v>101</v>
      </c>
      <c r="B13">
        <v>3</v>
      </c>
      <c r="C13">
        <v>3</v>
      </c>
      <c r="D13">
        <v>550</v>
      </c>
      <c r="E13">
        <v>0</v>
      </c>
      <c r="F13">
        <v>148</v>
      </c>
      <c r="G13">
        <v>550</v>
      </c>
      <c r="H13" t="s">
        <v>9</v>
      </c>
      <c r="I13" s="1"/>
    </row>
    <row r="14" spans="1:11" x14ac:dyDescent="0.25">
      <c r="A14" t="s">
        <v>102</v>
      </c>
      <c r="B14">
        <v>6</v>
      </c>
      <c r="C14">
        <v>6</v>
      </c>
      <c r="D14">
        <v>1400</v>
      </c>
      <c r="E14">
        <v>1400</v>
      </c>
      <c r="F14">
        <v>350</v>
      </c>
      <c r="G14">
        <v>0</v>
      </c>
      <c r="H14" t="s">
        <v>9</v>
      </c>
      <c r="I14" s="1"/>
    </row>
    <row r="15" spans="1:11" x14ac:dyDescent="0.25">
      <c r="A15" t="s">
        <v>103</v>
      </c>
      <c r="B15">
        <v>10</v>
      </c>
      <c r="C15">
        <v>10</v>
      </c>
      <c r="D15">
        <v>1850</v>
      </c>
      <c r="E15">
        <v>0</v>
      </c>
      <c r="F15">
        <v>499</v>
      </c>
      <c r="G15">
        <v>1850</v>
      </c>
      <c r="H15" t="s">
        <v>9</v>
      </c>
      <c r="I15" s="1"/>
    </row>
    <row r="16" spans="1:11" x14ac:dyDescent="0.25">
      <c r="A16" t="s">
        <v>104</v>
      </c>
      <c r="B16">
        <v>7</v>
      </c>
      <c r="C16">
        <v>7</v>
      </c>
      <c r="D16">
        <v>1400</v>
      </c>
      <c r="E16">
        <v>0</v>
      </c>
      <c r="F16">
        <v>373</v>
      </c>
      <c r="G16">
        <v>1400</v>
      </c>
      <c r="H16" t="s">
        <v>9</v>
      </c>
      <c r="I16" s="1"/>
    </row>
    <row r="17" spans="1:10" x14ac:dyDescent="0.25">
      <c r="A17" t="s">
        <v>105</v>
      </c>
      <c r="B17">
        <v>2</v>
      </c>
      <c r="C17">
        <v>2</v>
      </c>
      <c r="D17">
        <v>350</v>
      </c>
      <c r="E17">
        <v>0</v>
      </c>
      <c r="F17">
        <v>93</v>
      </c>
      <c r="G17">
        <v>350</v>
      </c>
      <c r="H17" t="s">
        <v>9</v>
      </c>
      <c r="I17" s="1"/>
    </row>
    <row r="18" spans="1:10" x14ac:dyDescent="0.25">
      <c r="A18" t="s">
        <v>106</v>
      </c>
      <c r="B18">
        <v>4</v>
      </c>
      <c r="C18">
        <v>4</v>
      </c>
      <c r="D18">
        <v>850</v>
      </c>
      <c r="E18">
        <v>0</v>
      </c>
      <c r="F18">
        <v>213</v>
      </c>
      <c r="G18">
        <v>850</v>
      </c>
      <c r="H18" t="s">
        <v>9</v>
      </c>
      <c r="I18" s="1"/>
    </row>
    <row r="19" spans="1:10" x14ac:dyDescent="0.25">
      <c r="A19" t="s">
        <v>107</v>
      </c>
      <c r="B19">
        <v>6</v>
      </c>
      <c r="C19">
        <v>6</v>
      </c>
      <c r="D19">
        <v>900</v>
      </c>
      <c r="E19">
        <v>900</v>
      </c>
      <c r="F19">
        <v>249</v>
      </c>
      <c r="G19">
        <v>0</v>
      </c>
      <c r="H19" t="s">
        <v>9</v>
      </c>
      <c r="I19" s="1"/>
    </row>
    <row r="20" spans="1:10" x14ac:dyDescent="0.25">
      <c r="A20" t="s">
        <v>9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9</v>
      </c>
    </row>
    <row r="21" spans="1:10" x14ac:dyDescent="0.25">
      <c r="A21" t="s">
        <v>45</v>
      </c>
      <c r="B21" s="3">
        <f t="shared" ref="B21:G21" si="0">SUM(B2:B19)</f>
        <v>165</v>
      </c>
      <c r="C21" s="3">
        <f t="shared" si="0"/>
        <v>165</v>
      </c>
      <c r="D21" s="3">
        <f t="shared" si="0"/>
        <v>32650</v>
      </c>
      <c r="E21" s="3">
        <f t="shared" si="0"/>
        <v>7900</v>
      </c>
      <c r="F21" s="3">
        <f t="shared" si="0"/>
        <v>8620</v>
      </c>
      <c r="G21" s="3">
        <f t="shared" si="0"/>
        <v>24750</v>
      </c>
      <c r="H21" t="s">
        <v>9</v>
      </c>
      <c r="I21" s="3"/>
      <c r="J21" s="3"/>
    </row>
    <row r="22" spans="1:10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10" ht="15.75" thickBot="1" x14ac:dyDescent="0.3">
      <c r="A23" t="s">
        <v>9</v>
      </c>
      <c r="B23" t="s">
        <v>9</v>
      </c>
      <c r="C23" s="1" t="s">
        <v>55</v>
      </c>
      <c r="D23" s="2" t="s">
        <v>56</v>
      </c>
      <c r="E23" s="3">
        <f>D21-F21</f>
        <v>24030</v>
      </c>
      <c r="F23" s="3"/>
      <c r="G23" s="4">
        <f>G21-F21</f>
        <v>16130</v>
      </c>
      <c r="H23" t="s">
        <v>57</v>
      </c>
    </row>
    <row r="24" spans="1:10" ht="15.75" thickBot="1" x14ac:dyDescent="0.3">
      <c r="A24" t="s">
        <v>82</v>
      </c>
      <c r="B24" s="5" t="s">
        <v>59</v>
      </c>
      <c r="C24" s="6">
        <f>Total!C33</f>
        <v>18</v>
      </c>
      <c r="D24" s="7">
        <f>B21/C24</f>
        <v>9.1666666666666661</v>
      </c>
      <c r="E24" s="3"/>
      <c r="F24" s="3"/>
      <c r="G24" s="3">
        <f>G28-G23</f>
        <v>5300</v>
      </c>
      <c r="H24" t="s">
        <v>60</v>
      </c>
    </row>
    <row r="25" spans="1:10" ht="15.75" thickBot="1" x14ac:dyDescent="0.3">
      <c r="F25" s="8"/>
    </row>
    <row r="26" spans="1:10" x14ac:dyDescent="0.25">
      <c r="A26" s="9" t="s">
        <v>61</v>
      </c>
      <c r="B26" s="10" t="s">
        <v>62</v>
      </c>
      <c r="C26" s="11" t="s">
        <v>63</v>
      </c>
    </row>
    <row r="27" spans="1:10" x14ac:dyDescent="0.25">
      <c r="A27" s="12" t="s">
        <v>65</v>
      </c>
      <c r="B27" s="32">
        <f>B21</f>
        <v>165</v>
      </c>
      <c r="C27" s="14">
        <f>G21</f>
        <v>24750</v>
      </c>
      <c r="D27" s="3"/>
      <c r="F27" s="1" t="s">
        <v>64</v>
      </c>
      <c r="H27" s="3"/>
    </row>
    <row r="28" spans="1:10" x14ac:dyDescent="0.25">
      <c r="A28" s="12" t="s">
        <v>5</v>
      </c>
      <c r="B28" s="32">
        <f>B21</f>
        <v>165</v>
      </c>
      <c r="C28" s="14">
        <f>F21</f>
        <v>8620</v>
      </c>
      <c r="D28" s="3"/>
      <c r="F28" s="15" t="s">
        <v>66</v>
      </c>
      <c r="G28" s="16">
        <f>C29-E21+C30+C32</f>
        <v>21430</v>
      </c>
      <c r="H28" s="35"/>
    </row>
    <row r="29" spans="1:10" x14ac:dyDescent="0.25">
      <c r="A29" s="12" t="s">
        <v>83</v>
      </c>
      <c r="C29" s="14">
        <f>D21-F21</f>
        <v>24030</v>
      </c>
      <c r="D29" s="3"/>
      <c r="F29" s="15" t="s">
        <v>67</v>
      </c>
      <c r="G29" s="16">
        <f>C27-G28</f>
        <v>3320</v>
      </c>
    </row>
    <row r="30" spans="1:10" x14ac:dyDescent="0.25">
      <c r="A30" s="12" t="s">
        <v>68</v>
      </c>
      <c r="B30" s="13"/>
      <c r="C30" s="14">
        <f>C24*(55*2)</f>
        <v>1980</v>
      </c>
      <c r="D30" s="35"/>
    </row>
    <row r="31" spans="1:10" x14ac:dyDescent="0.25">
      <c r="A31" s="12" t="s">
        <v>69</v>
      </c>
      <c r="C31" s="14">
        <f>C28-C30</f>
        <v>6640</v>
      </c>
      <c r="D31" s="3"/>
    </row>
    <row r="32" spans="1:10" x14ac:dyDescent="0.25">
      <c r="A32" s="12" t="s">
        <v>70</v>
      </c>
      <c r="C32" s="14">
        <f>C31/2</f>
        <v>3320</v>
      </c>
      <c r="D32" s="35"/>
    </row>
    <row r="33" spans="1:4" ht="15.75" thickBot="1" x14ac:dyDescent="0.3">
      <c r="A33" s="17" t="s">
        <v>71</v>
      </c>
      <c r="B33" s="18"/>
      <c r="C33" s="19">
        <f>C31/2</f>
        <v>3320</v>
      </c>
      <c r="D33" s="35"/>
    </row>
  </sheetData>
  <pageMargins left="0.7" right="0.7" top="0.75" bottom="0.75" header="0.3" footer="0.3"/>
  <pageSetup paperSize="9" orientation="portrait" horizontalDpi="3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1BE5-2DE3-4B9C-A840-4264423BF76D}">
  <dimension ref="A1:H36"/>
  <sheetViews>
    <sheetView topLeftCell="A20" workbookViewId="0">
      <selection activeCell="B24" sqref="B24:G24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B2" s="3"/>
      <c r="C2" s="3"/>
      <c r="D2" s="3"/>
      <c r="E2" s="3"/>
      <c r="F2" s="3"/>
      <c r="G2" s="3"/>
      <c r="H2" t="s">
        <v>9</v>
      </c>
    </row>
    <row r="3" spans="1:8" x14ac:dyDescent="0.25">
      <c r="B3" s="3"/>
      <c r="C3" s="3"/>
      <c r="D3" s="3"/>
      <c r="E3" s="3"/>
      <c r="F3" s="3"/>
      <c r="G3" s="3"/>
      <c r="H3" t="s">
        <v>9</v>
      </c>
    </row>
    <row r="4" spans="1:8" x14ac:dyDescent="0.25">
      <c r="B4" s="3"/>
      <c r="C4" s="3"/>
      <c r="D4" s="3"/>
      <c r="E4" s="3"/>
      <c r="F4" s="3"/>
      <c r="G4" s="3"/>
      <c r="H4" t="s">
        <v>9</v>
      </c>
    </row>
    <row r="5" spans="1:8" x14ac:dyDescent="0.25">
      <c r="B5" s="3"/>
      <c r="C5" s="3"/>
      <c r="D5" s="3"/>
      <c r="E5" s="3"/>
      <c r="F5" s="3"/>
      <c r="G5" s="3"/>
      <c r="H5" t="s">
        <v>9</v>
      </c>
    </row>
    <row r="6" spans="1:8" x14ac:dyDescent="0.25">
      <c r="B6" s="3"/>
      <c r="C6" s="3"/>
      <c r="D6" s="3"/>
      <c r="E6" s="3"/>
      <c r="F6" s="3"/>
      <c r="G6" s="3"/>
      <c r="H6" t="s">
        <v>9</v>
      </c>
    </row>
    <row r="7" spans="1:8" x14ac:dyDescent="0.25">
      <c r="B7" s="3"/>
      <c r="C7" s="3"/>
      <c r="D7" s="3"/>
      <c r="E7" s="3"/>
      <c r="F7" s="3"/>
      <c r="G7" s="3"/>
      <c r="H7" t="s">
        <v>9</v>
      </c>
    </row>
    <row r="8" spans="1:8" x14ac:dyDescent="0.25">
      <c r="B8" s="3"/>
      <c r="C8" s="3"/>
      <c r="D8" s="3"/>
      <c r="E8" s="3"/>
      <c r="F8" s="3"/>
      <c r="G8" s="3"/>
      <c r="H8" t="s">
        <v>9</v>
      </c>
    </row>
    <row r="9" spans="1:8" x14ac:dyDescent="0.25">
      <c r="B9" s="3"/>
      <c r="C9" s="3"/>
      <c r="D9" s="3"/>
      <c r="E9" s="3"/>
      <c r="F9" s="3"/>
      <c r="G9" s="3"/>
      <c r="H9" t="s">
        <v>9</v>
      </c>
    </row>
    <row r="10" spans="1:8" x14ac:dyDescent="0.25">
      <c r="B10" s="3"/>
      <c r="C10" s="3"/>
      <c r="D10" s="3"/>
      <c r="E10" s="3"/>
      <c r="F10" s="3"/>
      <c r="G10" s="3"/>
      <c r="H10" t="s">
        <v>9</v>
      </c>
    </row>
    <row r="11" spans="1:8" x14ac:dyDescent="0.25">
      <c r="B11" s="3"/>
      <c r="C11" s="3"/>
      <c r="D11" s="3"/>
      <c r="E11" s="3"/>
      <c r="F11" s="3"/>
      <c r="G11" s="3"/>
      <c r="H11" t="s">
        <v>9</v>
      </c>
    </row>
    <row r="12" spans="1:8" x14ac:dyDescent="0.25">
      <c r="B12" s="3"/>
      <c r="C12" s="3"/>
      <c r="D12" s="3"/>
      <c r="E12" s="3"/>
      <c r="F12" s="3"/>
      <c r="G12" s="3"/>
      <c r="H12" t="s">
        <v>9</v>
      </c>
    </row>
    <row r="13" spans="1:8" x14ac:dyDescent="0.25">
      <c r="B13" s="3"/>
      <c r="C13" s="3"/>
      <c r="D13" s="3"/>
      <c r="E13" s="3"/>
      <c r="F13" s="3"/>
      <c r="G13" s="3"/>
      <c r="H13" t="s">
        <v>9</v>
      </c>
    </row>
    <row r="14" spans="1:8" x14ac:dyDescent="0.25">
      <c r="B14" s="3"/>
      <c r="C14" s="3"/>
      <c r="D14" s="3"/>
      <c r="E14" s="3"/>
      <c r="F14" s="3"/>
      <c r="G14" s="3"/>
      <c r="H14" t="s">
        <v>9</v>
      </c>
    </row>
    <row r="15" spans="1:8" x14ac:dyDescent="0.25">
      <c r="B15" s="3"/>
      <c r="C15" s="3"/>
      <c r="D15" s="3"/>
      <c r="E15" s="3"/>
      <c r="F15" s="3"/>
      <c r="G15" s="3"/>
      <c r="H15" t="s">
        <v>9</v>
      </c>
    </row>
    <row r="16" spans="1:8" x14ac:dyDescent="0.25">
      <c r="B16" s="3"/>
      <c r="C16" s="3"/>
      <c r="D16" s="3"/>
      <c r="E16" s="3"/>
      <c r="F16" s="3"/>
      <c r="G16" s="3"/>
      <c r="H16" t="s">
        <v>9</v>
      </c>
    </row>
    <row r="17" spans="1:8" x14ac:dyDescent="0.25">
      <c r="B17" s="3"/>
      <c r="C17" s="3"/>
      <c r="D17" s="3"/>
      <c r="E17" s="3"/>
      <c r="F17" s="3"/>
      <c r="G17" s="3"/>
      <c r="H17" t="s">
        <v>9</v>
      </c>
    </row>
    <row r="18" spans="1:8" x14ac:dyDescent="0.25">
      <c r="B18" s="3"/>
      <c r="C18" s="3"/>
      <c r="D18" s="3"/>
      <c r="E18" s="3"/>
      <c r="F18" s="3"/>
      <c r="G18" s="3"/>
      <c r="H18" t="s">
        <v>9</v>
      </c>
    </row>
    <row r="19" spans="1:8" x14ac:dyDescent="0.25">
      <c r="B19" s="3"/>
      <c r="C19" s="3"/>
      <c r="D19" s="3"/>
      <c r="E19" s="3"/>
      <c r="F19" s="3"/>
      <c r="G19" s="3"/>
      <c r="H19" t="s">
        <v>9</v>
      </c>
    </row>
    <row r="20" spans="1:8" x14ac:dyDescent="0.25">
      <c r="B20" s="3"/>
      <c r="C20" s="3"/>
      <c r="D20" s="3"/>
      <c r="E20" s="3"/>
      <c r="F20" s="3"/>
      <c r="G20" s="3"/>
      <c r="H20" t="s">
        <v>9</v>
      </c>
    </row>
    <row r="21" spans="1:8" x14ac:dyDescent="0.25">
      <c r="B21" s="3"/>
      <c r="C21" s="3"/>
      <c r="D21" s="3"/>
      <c r="E21" s="3"/>
      <c r="F21" s="3"/>
      <c r="G21" s="3"/>
      <c r="H21" t="s">
        <v>9</v>
      </c>
    </row>
    <row r="22" spans="1:8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t="s">
        <v>9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9</v>
      </c>
    </row>
    <row r="24" spans="1:8" x14ac:dyDescent="0.25">
      <c r="A24" t="s">
        <v>45</v>
      </c>
      <c r="B24" s="3">
        <v>82</v>
      </c>
      <c r="C24" s="3">
        <v>82</v>
      </c>
      <c r="D24" s="3">
        <v>16700</v>
      </c>
      <c r="E24" s="3">
        <v>2450</v>
      </c>
      <c r="F24" s="3">
        <v>4407</v>
      </c>
      <c r="G24" s="3">
        <v>14250</v>
      </c>
      <c r="H24" t="s">
        <v>9</v>
      </c>
    </row>
    <row r="25" spans="1:8" x14ac:dyDescent="0.25">
      <c r="A25" t="s">
        <v>9</v>
      </c>
      <c r="B25" t="s">
        <v>9</v>
      </c>
      <c r="C25" t="s">
        <v>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ht="15.75" thickBot="1" x14ac:dyDescent="0.3">
      <c r="A26" t="s">
        <v>9</v>
      </c>
      <c r="B26" t="s">
        <v>9</v>
      </c>
      <c r="C26" s="1" t="s">
        <v>55</v>
      </c>
      <c r="D26" s="2" t="s">
        <v>56</v>
      </c>
      <c r="E26" s="3">
        <f>D24-F24</f>
        <v>12293</v>
      </c>
      <c r="F26" s="3"/>
      <c r="G26" s="4">
        <f>G24-F24</f>
        <v>9843</v>
      </c>
      <c r="H26" t="s">
        <v>57</v>
      </c>
    </row>
    <row r="27" spans="1:8" ht="15.75" thickBot="1" x14ac:dyDescent="0.3">
      <c r="A27" t="s">
        <v>87</v>
      </c>
      <c r="B27" s="5" t="s">
        <v>59</v>
      </c>
      <c r="C27" s="6">
        <f>Total!C36</f>
        <v>17</v>
      </c>
      <c r="D27" s="7">
        <f>B24/C27</f>
        <v>4.8235294117647056</v>
      </c>
      <c r="E27" s="3"/>
      <c r="F27" s="3"/>
      <c r="G27" s="3">
        <f>G31-G26</f>
        <v>3138.5</v>
      </c>
      <c r="H27" t="s">
        <v>60</v>
      </c>
    </row>
    <row r="28" spans="1:8" ht="15.75" thickBot="1" x14ac:dyDescent="0.3">
      <c r="F28" s="8"/>
    </row>
    <row r="29" spans="1:8" x14ac:dyDescent="0.25">
      <c r="A29" s="9" t="s">
        <v>61</v>
      </c>
      <c r="B29" s="10" t="s">
        <v>62</v>
      </c>
      <c r="C29" s="11" t="s">
        <v>63</v>
      </c>
    </row>
    <row r="30" spans="1:8" x14ac:dyDescent="0.25">
      <c r="A30" s="12" t="s">
        <v>65</v>
      </c>
      <c r="B30" s="32">
        <f>B24</f>
        <v>82</v>
      </c>
      <c r="C30" s="14">
        <f>G24</f>
        <v>14250</v>
      </c>
      <c r="F30" s="1" t="s">
        <v>64</v>
      </c>
    </row>
    <row r="31" spans="1:8" x14ac:dyDescent="0.25">
      <c r="A31" s="12" t="s">
        <v>5</v>
      </c>
      <c r="B31" s="32">
        <f>B24</f>
        <v>82</v>
      </c>
      <c r="C31" s="14">
        <f>F24</f>
        <v>4407</v>
      </c>
      <c r="F31" s="15" t="s">
        <v>66</v>
      </c>
      <c r="G31" s="16">
        <f>C32-E24+C33+C35</f>
        <v>12981.5</v>
      </c>
    </row>
    <row r="32" spans="1:8" x14ac:dyDescent="0.25">
      <c r="A32" s="12" t="s">
        <v>83</v>
      </c>
      <c r="C32" s="14">
        <f>D24-F24</f>
        <v>12293</v>
      </c>
      <c r="F32" s="15" t="s">
        <v>67</v>
      </c>
      <c r="G32" s="16">
        <f>C30-G31</f>
        <v>1268.5</v>
      </c>
    </row>
    <row r="33" spans="1:3" x14ac:dyDescent="0.25">
      <c r="A33" s="12" t="s">
        <v>68</v>
      </c>
      <c r="B33" s="13"/>
      <c r="C33" s="14">
        <f>C27*(55*2)</f>
        <v>1870</v>
      </c>
    </row>
    <row r="34" spans="1:3" x14ac:dyDescent="0.25">
      <c r="A34" s="12" t="s">
        <v>69</v>
      </c>
      <c r="C34" s="14">
        <f>C31-C33</f>
        <v>2537</v>
      </c>
    </row>
    <row r="35" spans="1:3" x14ac:dyDescent="0.25">
      <c r="A35" s="12" t="s">
        <v>70</v>
      </c>
      <c r="C35" s="14">
        <f>C34/2</f>
        <v>1268.5</v>
      </c>
    </row>
    <row r="36" spans="1:3" ht="15.75" thickBot="1" x14ac:dyDescent="0.3">
      <c r="A36" s="17" t="s">
        <v>71</v>
      </c>
      <c r="B36" s="18"/>
      <c r="C36" s="19">
        <f>C34/2</f>
        <v>1268.5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CA66-6886-4A8B-93E4-89295B7244F4}">
  <dimension ref="A1:H31"/>
  <sheetViews>
    <sheetView topLeftCell="A16" workbookViewId="0">
      <selection activeCell="G21" sqref="G21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.1406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157</v>
      </c>
      <c r="B2" s="35">
        <v>3</v>
      </c>
      <c r="C2">
        <v>3</v>
      </c>
      <c r="D2">
        <v>650</v>
      </c>
      <c r="E2">
        <v>0</v>
      </c>
      <c r="F2">
        <v>170</v>
      </c>
      <c r="G2">
        <v>650</v>
      </c>
      <c r="H2" t="s">
        <v>9</v>
      </c>
    </row>
    <row r="3" spans="1:8" x14ac:dyDescent="0.25">
      <c r="A3" t="s">
        <v>158</v>
      </c>
      <c r="B3">
        <v>3</v>
      </c>
      <c r="C3">
        <v>3</v>
      </c>
      <c r="D3">
        <v>700</v>
      </c>
      <c r="E3">
        <v>0</v>
      </c>
      <c r="F3">
        <v>175</v>
      </c>
      <c r="G3">
        <v>700</v>
      </c>
      <c r="H3" t="s">
        <v>9</v>
      </c>
    </row>
    <row r="4" spans="1:8" x14ac:dyDescent="0.25">
      <c r="A4" t="s">
        <v>159</v>
      </c>
      <c r="B4">
        <v>4</v>
      </c>
      <c r="C4">
        <v>4</v>
      </c>
      <c r="D4">
        <v>850</v>
      </c>
      <c r="E4">
        <v>0</v>
      </c>
      <c r="F4">
        <v>225</v>
      </c>
      <c r="G4">
        <v>850</v>
      </c>
      <c r="H4" t="s">
        <v>9</v>
      </c>
    </row>
    <row r="5" spans="1:8" x14ac:dyDescent="0.25">
      <c r="A5" t="s">
        <v>160</v>
      </c>
      <c r="B5">
        <v>6</v>
      </c>
      <c r="C5">
        <v>6</v>
      </c>
      <c r="D5">
        <v>1400</v>
      </c>
      <c r="E5">
        <v>0</v>
      </c>
      <c r="F5">
        <v>350</v>
      </c>
      <c r="G5">
        <v>1400</v>
      </c>
      <c r="H5" t="s">
        <v>9</v>
      </c>
    </row>
    <row r="6" spans="1:8" x14ac:dyDescent="0.25">
      <c r="A6" t="s">
        <v>161</v>
      </c>
      <c r="B6">
        <v>2</v>
      </c>
      <c r="C6">
        <v>2</v>
      </c>
      <c r="D6">
        <v>400</v>
      </c>
      <c r="E6">
        <v>0</v>
      </c>
      <c r="F6">
        <v>110</v>
      </c>
      <c r="G6">
        <v>400</v>
      </c>
      <c r="H6" t="s">
        <v>9</v>
      </c>
    </row>
    <row r="7" spans="1:8" x14ac:dyDescent="0.25">
      <c r="A7" t="s">
        <v>162</v>
      </c>
      <c r="B7">
        <v>4</v>
      </c>
      <c r="C7">
        <v>4</v>
      </c>
      <c r="D7">
        <v>800</v>
      </c>
      <c r="E7">
        <v>0</v>
      </c>
      <c r="F7">
        <v>220</v>
      </c>
      <c r="G7">
        <v>800</v>
      </c>
      <c r="H7" t="s">
        <v>9</v>
      </c>
    </row>
    <row r="8" spans="1:8" x14ac:dyDescent="0.25">
      <c r="A8" t="s">
        <v>163</v>
      </c>
      <c r="B8">
        <v>3</v>
      </c>
      <c r="C8">
        <v>3</v>
      </c>
      <c r="D8">
        <v>650</v>
      </c>
      <c r="E8">
        <v>0</v>
      </c>
      <c r="F8">
        <v>170</v>
      </c>
      <c r="G8">
        <v>650</v>
      </c>
      <c r="H8" t="s">
        <v>9</v>
      </c>
    </row>
    <row r="9" spans="1:8" x14ac:dyDescent="0.25">
      <c r="A9" t="s">
        <v>164</v>
      </c>
      <c r="B9">
        <v>26</v>
      </c>
      <c r="C9">
        <v>26</v>
      </c>
      <c r="D9">
        <v>5800</v>
      </c>
      <c r="E9">
        <v>2000</v>
      </c>
      <c r="F9">
        <v>1454</v>
      </c>
      <c r="G9">
        <v>3800</v>
      </c>
      <c r="H9" t="s">
        <v>9</v>
      </c>
    </row>
    <row r="10" spans="1:8" x14ac:dyDescent="0.25">
      <c r="A10" t="s">
        <v>13</v>
      </c>
      <c r="B10">
        <v>5</v>
      </c>
      <c r="C10">
        <v>5</v>
      </c>
      <c r="D10">
        <v>1150</v>
      </c>
      <c r="E10">
        <v>1150</v>
      </c>
      <c r="F10">
        <v>290</v>
      </c>
      <c r="G10">
        <v>0</v>
      </c>
      <c r="H10" t="s">
        <v>9</v>
      </c>
    </row>
    <row r="11" spans="1:8" x14ac:dyDescent="0.25">
      <c r="A11" t="s">
        <v>165</v>
      </c>
      <c r="B11">
        <v>2</v>
      </c>
      <c r="C11">
        <v>2</v>
      </c>
      <c r="D11">
        <v>400</v>
      </c>
      <c r="E11">
        <v>0</v>
      </c>
      <c r="F11">
        <v>110</v>
      </c>
      <c r="G11">
        <v>400</v>
      </c>
      <c r="H11" t="s">
        <v>9</v>
      </c>
    </row>
    <row r="12" spans="1:8" x14ac:dyDescent="0.25">
      <c r="A12" t="s">
        <v>166</v>
      </c>
      <c r="B12">
        <v>2</v>
      </c>
      <c r="C12">
        <v>2</v>
      </c>
      <c r="D12">
        <v>400</v>
      </c>
      <c r="E12">
        <v>0</v>
      </c>
      <c r="F12">
        <v>110</v>
      </c>
      <c r="G12">
        <v>400</v>
      </c>
      <c r="H12" t="s">
        <v>9</v>
      </c>
    </row>
    <row r="13" spans="1:8" x14ac:dyDescent="0.25">
      <c r="A13" t="s">
        <v>167</v>
      </c>
      <c r="B13">
        <v>4</v>
      </c>
      <c r="C13">
        <v>4</v>
      </c>
      <c r="D13">
        <v>750</v>
      </c>
      <c r="E13">
        <v>0</v>
      </c>
      <c r="F13">
        <v>203</v>
      </c>
      <c r="G13">
        <v>750</v>
      </c>
      <c r="H13" t="s">
        <v>9</v>
      </c>
    </row>
    <row r="14" spans="1:8" x14ac:dyDescent="0.25">
      <c r="A14" t="s">
        <v>156</v>
      </c>
      <c r="B14">
        <v>2</v>
      </c>
      <c r="C14">
        <v>2</v>
      </c>
      <c r="D14">
        <v>300</v>
      </c>
      <c r="E14">
        <v>0</v>
      </c>
      <c r="F14">
        <v>76</v>
      </c>
      <c r="G14">
        <v>300</v>
      </c>
      <c r="H14" t="s">
        <v>9</v>
      </c>
    </row>
    <row r="15" spans="1:8" x14ac:dyDescent="0.25">
      <c r="A15" t="s">
        <v>168</v>
      </c>
      <c r="B15">
        <v>5</v>
      </c>
      <c r="C15">
        <v>5</v>
      </c>
      <c r="D15">
        <v>1000</v>
      </c>
      <c r="E15">
        <v>0</v>
      </c>
      <c r="F15">
        <v>275</v>
      </c>
      <c r="G15">
        <v>1000</v>
      </c>
      <c r="H15" t="s">
        <v>9</v>
      </c>
    </row>
    <row r="16" spans="1:8" x14ac:dyDescent="0.25">
      <c r="A16" t="s">
        <v>169</v>
      </c>
      <c r="B16">
        <v>3</v>
      </c>
      <c r="C16">
        <v>3</v>
      </c>
      <c r="D16">
        <v>600</v>
      </c>
      <c r="E16">
        <v>0</v>
      </c>
      <c r="F16">
        <v>165</v>
      </c>
      <c r="G16">
        <v>600</v>
      </c>
      <c r="H16" t="s">
        <v>9</v>
      </c>
    </row>
    <row r="17" spans="1:8" x14ac:dyDescent="0.25">
      <c r="A17" t="s">
        <v>170</v>
      </c>
      <c r="B17">
        <v>5</v>
      </c>
      <c r="C17">
        <v>5</v>
      </c>
      <c r="D17">
        <v>800</v>
      </c>
      <c r="E17">
        <v>0</v>
      </c>
      <c r="F17">
        <v>214</v>
      </c>
      <c r="G17">
        <v>800</v>
      </c>
      <c r="H17" t="s">
        <v>9</v>
      </c>
    </row>
    <row r="18" spans="1:8" x14ac:dyDescent="0.25">
      <c r="A18" t="s">
        <v>9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9</v>
      </c>
    </row>
    <row r="19" spans="1:8" x14ac:dyDescent="0.25">
      <c r="A19" t="s">
        <v>45</v>
      </c>
      <c r="B19" s="3">
        <f t="shared" ref="B19:G19" si="0">SUM(B2:B17)</f>
        <v>79</v>
      </c>
      <c r="C19" s="3">
        <f t="shared" si="0"/>
        <v>79</v>
      </c>
      <c r="D19" s="3">
        <f t="shared" si="0"/>
        <v>16650</v>
      </c>
      <c r="E19" s="3">
        <f t="shared" si="0"/>
        <v>3150</v>
      </c>
      <c r="F19" s="3">
        <f t="shared" si="0"/>
        <v>4317</v>
      </c>
      <c r="G19" s="3">
        <f t="shared" si="0"/>
        <v>13500</v>
      </c>
      <c r="H19" t="s">
        <v>9</v>
      </c>
    </row>
    <row r="20" spans="1:8" x14ac:dyDescent="0.25">
      <c r="A20" t="s">
        <v>9</v>
      </c>
      <c r="B20" s="3"/>
      <c r="C20" s="3"/>
      <c r="D20" s="3"/>
      <c r="E20" s="3"/>
      <c r="F20" s="3"/>
      <c r="G20" s="3"/>
      <c r="H20" t="s">
        <v>9</v>
      </c>
    </row>
    <row r="21" spans="1:8" ht="15.75" thickBot="1" x14ac:dyDescent="0.3">
      <c r="A21" t="s">
        <v>9</v>
      </c>
      <c r="B21" t="s">
        <v>9</v>
      </c>
      <c r="C21" s="1" t="s">
        <v>55</v>
      </c>
      <c r="D21" s="2" t="s">
        <v>56</v>
      </c>
      <c r="E21" s="3">
        <f>D19-F19</f>
        <v>12333</v>
      </c>
      <c r="F21" s="3"/>
      <c r="G21" s="4">
        <f>G19-F19</f>
        <v>9183</v>
      </c>
      <c r="H21" t="s">
        <v>57</v>
      </c>
    </row>
    <row r="22" spans="1:8" ht="15.75" thickBot="1" x14ac:dyDescent="0.3">
      <c r="A22" t="s">
        <v>88</v>
      </c>
      <c r="B22" s="5" t="s">
        <v>59</v>
      </c>
      <c r="C22" s="6">
        <f>Total!C39</f>
        <v>14</v>
      </c>
      <c r="D22" s="7">
        <f>B19/C22</f>
        <v>5.6428571428571432</v>
      </c>
      <c r="E22" s="3"/>
      <c r="F22" s="3"/>
      <c r="G22" s="3">
        <f>G26-G21</f>
        <v>2928.5</v>
      </c>
      <c r="H22" t="s">
        <v>60</v>
      </c>
    </row>
    <row r="23" spans="1:8" ht="15.75" thickBot="1" x14ac:dyDescent="0.3">
      <c r="F23" s="8"/>
    </row>
    <row r="24" spans="1:8" x14ac:dyDescent="0.25">
      <c r="A24" s="9" t="s">
        <v>61</v>
      </c>
      <c r="B24" s="10" t="s">
        <v>62</v>
      </c>
      <c r="C24" s="11" t="s">
        <v>63</v>
      </c>
    </row>
    <row r="25" spans="1:8" x14ac:dyDescent="0.25">
      <c r="A25" s="12" t="s">
        <v>65</v>
      </c>
      <c r="B25" s="32">
        <f>B19</f>
        <v>79</v>
      </c>
      <c r="C25" s="14">
        <f>G19</f>
        <v>13500</v>
      </c>
      <c r="F25" s="1" t="s">
        <v>64</v>
      </c>
    </row>
    <row r="26" spans="1:8" x14ac:dyDescent="0.25">
      <c r="A26" s="12" t="s">
        <v>5</v>
      </c>
      <c r="B26" s="32">
        <f>B19</f>
        <v>79</v>
      </c>
      <c r="C26" s="14">
        <f>F19</f>
        <v>4317</v>
      </c>
      <c r="F26" s="15" t="s">
        <v>66</v>
      </c>
      <c r="G26" s="16">
        <f>C27-E19+C28+C30</f>
        <v>12111.5</v>
      </c>
    </row>
    <row r="27" spans="1:8" x14ac:dyDescent="0.25">
      <c r="A27" s="12" t="s">
        <v>83</v>
      </c>
      <c r="C27" s="14">
        <f>D19-F19</f>
        <v>12333</v>
      </c>
      <c r="F27" s="15" t="s">
        <v>67</v>
      </c>
      <c r="G27" s="16">
        <f>C25-G26</f>
        <v>1388.5</v>
      </c>
    </row>
    <row r="28" spans="1:8" x14ac:dyDescent="0.25">
      <c r="A28" s="12" t="s">
        <v>68</v>
      </c>
      <c r="B28" s="13"/>
      <c r="C28" s="14">
        <f>C22*(55*2)</f>
        <v>1540</v>
      </c>
    </row>
    <row r="29" spans="1:8" x14ac:dyDescent="0.25">
      <c r="A29" s="12" t="s">
        <v>69</v>
      </c>
      <c r="C29" s="14">
        <f>C26-C28</f>
        <v>2777</v>
      </c>
    </row>
    <row r="30" spans="1:8" x14ac:dyDescent="0.25">
      <c r="A30" s="12" t="s">
        <v>70</v>
      </c>
      <c r="C30" s="14">
        <f>C29/2</f>
        <v>1388.5</v>
      </c>
    </row>
    <row r="31" spans="1:8" ht="15.75" thickBot="1" x14ac:dyDescent="0.3">
      <c r="A31" s="17" t="s">
        <v>71</v>
      </c>
      <c r="B31" s="18"/>
      <c r="C31" s="19">
        <f>C29/2</f>
        <v>1388.5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4365-3928-40C3-9D55-E982F7CF8606}">
  <dimension ref="A1:H36"/>
  <sheetViews>
    <sheetView topLeftCell="A19" workbookViewId="0">
      <selection activeCell="F35" sqref="F35"/>
    </sheetView>
  </sheetViews>
  <sheetFormatPr defaultRowHeight="15" x14ac:dyDescent="0.25"/>
  <cols>
    <col min="1" max="1" width="28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.285156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B2" s="3"/>
      <c r="C2" s="3"/>
      <c r="D2" s="3"/>
      <c r="E2" s="3"/>
      <c r="F2" s="3"/>
      <c r="G2" s="3"/>
      <c r="H2" t="s">
        <v>9</v>
      </c>
    </row>
    <row r="3" spans="1:8" x14ac:dyDescent="0.25">
      <c r="B3" s="3"/>
      <c r="C3" s="3"/>
      <c r="D3" s="3"/>
      <c r="E3" s="3"/>
      <c r="F3" s="3"/>
      <c r="G3" s="3"/>
      <c r="H3" t="s">
        <v>9</v>
      </c>
    </row>
    <row r="4" spans="1:8" x14ac:dyDescent="0.25">
      <c r="B4" s="3"/>
      <c r="C4" s="3"/>
      <c r="D4" s="3"/>
      <c r="E4" s="3"/>
      <c r="F4" s="3"/>
      <c r="G4" s="3"/>
      <c r="H4" t="s">
        <v>9</v>
      </c>
    </row>
    <row r="5" spans="1:8" x14ac:dyDescent="0.25">
      <c r="B5" s="3"/>
      <c r="C5" s="3"/>
      <c r="D5" s="3"/>
      <c r="E5" s="3"/>
      <c r="F5" s="3"/>
      <c r="G5" s="3"/>
      <c r="H5" t="s">
        <v>9</v>
      </c>
    </row>
    <row r="6" spans="1:8" x14ac:dyDescent="0.25">
      <c r="B6" s="3"/>
      <c r="C6" s="3"/>
      <c r="D6" s="3"/>
      <c r="E6" s="3"/>
      <c r="F6" s="3"/>
      <c r="G6" s="3"/>
      <c r="H6" t="s">
        <v>9</v>
      </c>
    </row>
    <row r="7" spans="1:8" x14ac:dyDescent="0.25">
      <c r="B7" s="3"/>
      <c r="C7" s="3"/>
      <c r="D7" s="3"/>
      <c r="E7" s="3"/>
      <c r="F7" s="3"/>
      <c r="G7" s="3"/>
      <c r="H7" t="s">
        <v>9</v>
      </c>
    </row>
    <row r="8" spans="1:8" x14ac:dyDescent="0.25">
      <c r="B8" s="3"/>
      <c r="C8" s="3"/>
      <c r="D8" s="3"/>
      <c r="E8" s="3"/>
      <c r="F8" s="3"/>
      <c r="G8" s="3"/>
      <c r="H8" t="s">
        <v>9</v>
      </c>
    </row>
    <row r="9" spans="1:8" x14ac:dyDescent="0.25">
      <c r="B9" s="3"/>
      <c r="C9" s="3"/>
      <c r="D9" s="3"/>
      <c r="E9" s="3"/>
      <c r="F9" s="3"/>
      <c r="G9" s="3"/>
      <c r="H9" t="s">
        <v>9</v>
      </c>
    </row>
    <row r="10" spans="1:8" x14ac:dyDescent="0.25">
      <c r="B10" s="3"/>
      <c r="C10" s="3"/>
      <c r="D10" s="3"/>
      <c r="E10" s="3"/>
      <c r="F10" s="3"/>
      <c r="G10" s="3"/>
      <c r="H10" t="s">
        <v>9</v>
      </c>
    </row>
    <row r="11" spans="1:8" x14ac:dyDescent="0.25">
      <c r="B11" s="3"/>
      <c r="C11" s="3"/>
      <c r="D11" s="3"/>
      <c r="E11" s="3"/>
      <c r="F11" s="3"/>
      <c r="G11" s="3"/>
      <c r="H11" t="s">
        <v>9</v>
      </c>
    </row>
    <row r="12" spans="1:8" x14ac:dyDescent="0.25">
      <c r="B12" s="3"/>
      <c r="C12" s="3"/>
      <c r="D12" s="3"/>
      <c r="E12" s="3"/>
      <c r="F12" s="3"/>
      <c r="G12" s="3"/>
      <c r="H12" t="s">
        <v>9</v>
      </c>
    </row>
    <row r="13" spans="1:8" x14ac:dyDescent="0.25">
      <c r="B13" s="3"/>
      <c r="C13" s="3"/>
      <c r="D13" s="3"/>
      <c r="E13" s="3"/>
      <c r="F13" s="3"/>
      <c r="G13" s="3"/>
      <c r="H13" t="s">
        <v>9</v>
      </c>
    </row>
    <row r="14" spans="1:8" x14ac:dyDescent="0.25">
      <c r="B14" s="3"/>
      <c r="C14" s="3"/>
      <c r="D14" s="3"/>
      <c r="E14" s="3"/>
      <c r="F14" s="3"/>
      <c r="G14" s="3"/>
      <c r="H14" t="s">
        <v>9</v>
      </c>
    </row>
    <row r="15" spans="1:8" x14ac:dyDescent="0.25">
      <c r="B15" s="3"/>
      <c r="C15" s="3"/>
      <c r="D15" s="3"/>
      <c r="E15" s="3"/>
      <c r="F15" s="3"/>
      <c r="G15" s="3"/>
      <c r="H15" t="s">
        <v>9</v>
      </c>
    </row>
    <row r="16" spans="1:8" x14ac:dyDescent="0.25">
      <c r="B16" s="3"/>
      <c r="C16" s="3"/>
      <c r="D16" s="3"/>
      <c r="E16" s="3"/>
      <c r="F16" s="3"/>
      <c r="G16" s="3"/>
      <c r="H16" t="s">
        <v>9</v>
      </c>
    </row>
    <row r="17" spans="1:8" x14ac:dyDescent="0.25">
      <c r="B17" s="3"/>
      <c r="C17" s="3"/>
      <c r="D17" s="3"/>
      <c r="E17" s="3"/>
      <c r="F17" s="3"/>
      <c r="G17" s="3"/>
      <c r="H17" t="s">
        <v>9</v>
      </c>
    </row>
    <row r="18" spans="1:8" x14ac:dyDescent="0.25">
      <c r="B18" s="3"/>
      <c r="C18" s="3"/>
      <c r="D18" s="3"/>
      <c r="E18" s="3"/>
      <c r="F18" s="3"/>
      <c r="G18" s="3"/>
      <c r="H18" t="s">
        <v>9</v>
      </c>
    </row>
    <row r="19" spans="1:8" x14ac:dyDescent="0.25">
      <c r="B19" s="3"/>
      <c r="C19" s="3"/>
      <c r="D19" s="3"/>
      <c r="E19" s="3"/>
      <c r="F19" s="3"/>
      <c r="G19" s="3"/>
      <c r="H19" t="s">
        <v>9</v>
      </c>
    </row>
    <row r="20" spans="1:8" x14ac:dyDescent="0.25">
      <c r="B20" s="3"/>
      <c r="C20" s="3"/>
      <c r="D20" s="3"/>
      <c r="E20" s="3"/>
      <c r="F20" s="3"/>
      <c r="G20" s="3"/>
      <c r="H20" t="s">
        <v>9</v>
      </c>
    </row>
    <row r="21" spans="1:8" x14ac:dyDescent="0.25">
      <c r="B21" s="3"/>
      <c r="C21" s="3"/>
      <c r="D21" s="3"/>
      <c r="E21" s="3"/>
      <c r="F21" s="3"/>
      <c r="G21" s="3"/>
      <c r="H21" t="s">
        <v>9</v>
      </c>
    </row>
    <row r="22" spans="1:8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t="s">
        <v>9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9</v>
      </c>
    </row>
    <row r="24" spans="1:8" x14ac:dyDescent="0.25">
      <c r="A24" t="s">
        <v>45</v>
      </c>
      <c r="B24" s="3">
        <f>SUM(B2:B22)</f>
        <v>0</v>
      </c>
      <c r="C24" s="3">
        <f t="shared" ref="C24:G24" si="0">SUM(C2:C22)</f>
        <v>0</v>
      </c>
      <c r="D24" s="3">
        <f t="shared" si="0"/>
        <v>0</v>
      </c>
      <c r="E24" s="3">
        <f t="shared" si="0"/>
        <v>0</v>
      </c>
      <c r="F24" s="3">
        <f t="shared" si="0"/>
        <v>0</v>
      </c>
      <c r="G24" s="3">
        <f t="shared" si="0"/>
        <v>0</v>
      </c>
      <c r="H24" t="s">
        <v>9</v>
      </c>
    </row>
    <row r="25" spans="1:8" x14ac:dyDescent="0.25">
      <c r="A25" t="s">
        <v>9</v>
      </c>
      <c r="B25" t="s">
        <v>9</v>
      </c>
      <c r="C25" t="s">
        <v>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ht="15.75" thickBot="1" x14ac:dyDescent="0.3">
      <c r="A26" t="s">
        <v>9</v>
      </c>
      <c r="B26" t="s">
        <v>9</v>
      </c>
      <c r="C26" s="1" t="s">
        <v>55</v>
      </c>
      <c r="D26" s="2" t="s">
        <v>56</v>
      </c>
      <c r="E26" s="3">
        <f>D24-F24</f>
        <v>0</v>
      </c>
      <c r="F26" s="3"/>
      <c r="G26" s="4">
        <f>G24-F24</f>
        <v>0</v>
      </c>
      <c r="H26" t="s">
        <v>57</v>
      </c>
    </row>
    <row r="27" spans="1:8" ht="15.75" thickBot="1" x14ac:dyDescent="0.3">
      <c r="A27" t="s">
        <v>89</v>
      </c>
      <c r="B27" s="5" t="s">
        <v>59</v>
      </c>
      <c r="C27" s="6">
        <f>Total!C42</f>
        <v>0</v>
      </c>
      <c r="D27" s="7" t="e">
        <f>B24/C27</f>
        <v>#DIV/0!</v>
      </c>
      <c r="E27" s="3"/>
      <c r="F27" s="3"/>
      <c r="G27" s="3">
        <f>G31-G26</f>
        <v>0</v>
      </c>
      <c r="H27" t="s">
        <v>60</v>
      </c>
    </row>
    <row r="28" spans="1:8" ht="15.75" thickBot="1" x14ac:dyDescent="0.3">
      <c r="F28" s="8"/>
    </row>
    <row r="29" spans="1:8" x14ac:dyDescent="0.25">
      <c r="A29" s="9" t="s">
        <v>61</v>
      </c>
      <c r="B29" s="10" t="s">
        <v>62</v>
      </c>
      <c r="C29" s="11" t="s">
        <v>63</v>
      </c>
    </row>
    <row r="30" spans="1:8" x14ac:dyDescent="0.25">
      <c r="A30" s="12" t="s">
        <v>65</v>
      </c>
      <c r="B30" s="32">
        <f>B24</f>
        <v>0</v>
      </c>
      <c r="C30" s="14">
        <f>G24</f>
        <v>0</v>
      </c>
      <c r="F30" s="1" t="s">
        <v>64</v>
      </c>
    </row>
    <row r="31" spans="1:8" x14ac:dyDescent="0.25">
      <c r="A31" s="12" t="s">
        <v>5</v>
      </c>
      <c r="B31" s="32">
        <f>B24</f>
        <v>0</v>
      </c>
      <c r="C31" s="14">
        <f>F24</f>
        <v>0</v>
      </c>
      <c r="F31" s="15" t="s">
        <v>66</v>
      </c>
      <c r="G31" s="16">
        <f>C32-E24+C33+C35</f>
        <v>0</v>
      </c>
    </row>
    <row r="32" spans="1:8" x14ac:dyDescent="0.25">
      <c r="A32" s="12" t="s">
        <v>83</v>
      </c>
      <c r="C32" s="14">
        <f>D24-F24</f>
        <v>0</v>
      </c>
      <c r="F32" s="15" t="s">
        <v>67</v>
      </c>
      <c r="G32" s="16">
        <f>C30-G31</f>
        <v>0</v>
      </c>
    </row>
    <row r="33" spans="1:3" x14ac:dyDescent="0.25">
      <c r="A33" s="12" t="s">
        <v>68</v>
      </c>
      <c r="B33" s="13"/>
      <c r="C33" s="14">
        <f>C27*(55*2)</f>
        <v>0</v>
      </c>
    </row>
    <row r="34" spans="1:3" x14ac:dyDescent="0.25">
      <c r="A34" s="12" t="s">
        <v>69</v>
      </c>
      <c r="C34" s="14">
        <f>C31-C33</f>
        <v>0</v>
      </c>
    </row>
    <row r="35" spans="1:3" x14ac:dyDescent="0.25">
      <c r="A35" s="12" t="s">
        <v>70</v>
      </c>
      <c r="C35" s="14">
        <f>C34/2</f>
        <v>0</v>
      </c>
    </row>
    <row r="36" spans="1:3" ht="15.75" thickBot="1" x14ac:dyDescent="0.3">
      <c r="A36" s="17" t="s">
        <v>71</v>
      </c>
      <c r="B36" s="18"/>
      <c r="C36" s="19">
        <f>C34/2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CB84-D61E-4B5D-973D-4510A8207131}">
  <dimension ref="A1:K43"/>
  <sheetViews>
    <sheetView workbookViewId="0">
      <selection activeCell="C22" sqref="C22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7" bestFit="1" customWidth="1"/>
    <col min="4" max="4" width="13.42578125" bestFit="1" customWidth="1"/>
    <col min="6" max="6" width="14.85546875" bestFit="1" customWidth="1"/>
    <col min="7" max="7" width="24" bestFit="1" customWidth="1"/>
    <col min="10" max="10" width="6.42578125" bestFit="1" customWidth="1"/>
  </cols>
  <sheetData>
    <row r="1" spans="1:11" ht="15.75" thickBot="1" x14ac:dyDescent="0.3">
      <c r="A1" s="20" t="s">
        <v>72</v>
      </c>
      <c r="B1" s="21" t="s">
        <v>73</v>
      </c>
      <c r="F1" s="22" t="s">
        <v>61</v>
      </c>
    </row>
    <row r="2" spans="1:11" ht="15.75" thickBot="1" x14ac:dyDescent="0.3">
      <c r="A2" s="20"/>
      <c r="C2" t="s">
        <v>74</v>
      </c>
      <c r="D2" t="s">
        <v>75</v>
      </c>
      <c r="F2" s="23"/>
      <c r="G2" s="10"/>
      <c r="H2" s="10"/>
      <c r="I2" s="10"/>
      <c r="J2" s="24"/>
      <c r="K2" s="11"/>
    </row>
    <row r="3" spans="1:11" ht="15.75" thickBot="1" x14ac:dyDescent="0.3">
      <c r="A3" t="s">
        <v>84</v>
      </c>
      <c r="B3" t="s">
        <v>59</v>
      </c>
      <c r="C3" s="25">
        <v>25</v>
      </c>
      <c r="D3" s="26">
        <f>'P-14'!D31</f>
        <v>5.4</v>
      </c>
      <c r="F3" s="27" t="s">
        <v>66</v>
      </c>
      <c r="G3" s="16">
        <f>'P-14'!G35</f>
        <v>16406.5</v>
      </c>
      <c r="H3" t="s">
        <v>9</v>
      </c>
      <c r="I3" t="s">
        <v>76</v>
      </c>
      <c r="J3" s="3">
        <f>'P-14'!G31+'P-14'!G36</f>
        <v>7037</v>
      </c>
      <c r="K3" s="28" t="str">
        <f>IF(J3='P-14'!F28,"OK","FEL")</f>
        <v>OK</v>
      </c>
    </row>
    <row r="4" spans="1:11" x14ac:dyDescent="0.25">
      <c r="F4" s="27" t="s">
        <v>67</v>
      </c>
      <c r="G4" s="16">
        <f>'P-14'!G36</f>
        <v>2143.5</v>
      </c>
      <c r="J4" s="3">
        <f>'P-14'!G35+'P-14'!G36</f>
        <v>18550</v>
      </c>
      <c r="K4" s="28" t="str">
        <f>IF(J4='P-14'!G28,"OK","FEL")</f>
        <v>OK</v>
      </c>
    </row>
    <row r="5" spans="1:11" ht="15.75" thickBot="1" x14ac:dyDescent="0.3">
      <c r="F5" s="12"/>
      <c r="G5" s="3"/>
      <c r="K5" s="28"/>
    </row>
    <row r="6" spans="1:11" ht="15.75" thickBot="1" x14ac:dyDescent="0.3">
      <c r="A6" t="s">
        <v>78</v>
      </c>
      <c r="B6" t="s">
        <v>59</v>
      </c>
      <c r="C6" s="25">
        <v>20</v>
      </c>
      <c r="D6" s="26">
        <f>'P-13'!D26</f>
        <v>6.45</v>
      </c>
      <c r="F6" s="27" t="s">
        <v>66</v>
      </c>
      <c r="G6" s="16">
        <f>'P-13'!G30</f>
        <v>21494</v>
      </c>
      <c r="I6" t="s">
        <v>76</v>
      </c>
      <c r="J6" s="3">
        <f>'P-13'!G26+'P-13'!G31</f>
        <v>6812</v>
      </c>
      <c r="K6" s="28" t="str">
        <f>IF(J6='P-13'!F23,"OK","FEL")</f>
        <v>OK</v>
      </c>
    </row>
    <row r="7" spans="1:11" x14ac:dyDescent="0.25">
      <c r="F7" s="27" t="s">
        <v>67</v>
      </c>
      <c r="G7" s="16">
        <f>'P-13'!G31</f>
        <v>2306</v>
      </c>
      <c r="J7" s="3">
        <f>'P-13'!G30+'P-13'!G31</f>
        <v>23800</v>
      </c>
      <c r="K7" s="28" t="str">
        <f>IF(J7='P-13'!G23,"OK","FEL")</f>
        <v>OK</v>
      </c>
    </row>
    <row r="8" spans="1:11" ht="15.75" thickBot="1" x14ac:dyDescent="0.3">
      <c r="B8" s="13"/>
      <c r="C8" s="13"/>
      <c r="F8" s="12"/>
      <c r="G8" s="3"/>
      <c r="K8" s="28"/>
    </row>
    <row r="9" spans="1:11" ht="15.75" thickBot="1" x14ac:dyDescent="0.3">
      <c r="A9" t="s">
        <v>79</v>
      </c>
      <c r="B9" t="s">
        <v>59</v>
      </c>
      <c r="C9" s="25">
        <v>23</v>
      </c>
      <c r="D9" s="26">
        <f>'P-12'!D29</f>
        <v>4.5217391304347823</v>
      </c>
      <c r="F9" s="27" t="s">
        <v>66</v>
      </c>
      <c r="G9" s="16">
        <f>'P-12'!G33</f>
        <v>13261.5</v>
      </c>
      <c r="I9" t="s">
        <v>76</v>
      </c>
      <c r="J9" s="3">
        <f>'P-12'!G29+'P-12'!G34</f>
        <v>5407</v>
      </c>
      <c r="K9" s="28" t="str">
        <f>IF(J9='P-12'!F26,"OK","FEL")</f>
        <v>OK</v>
      </c>
    </row>
    <row r="10" spans="1:11" x14ac:dyDescent="0.25">
      <c r="F10" s="27" t="s">
        <v>67</v>
      </c>
      <c r="G10" s="16">
        <f>'P-12'!G34</f>
        <v>1438.5</v>
      </c>
      <c r="J10" s="3">
        <f>'P-12'!G33+'P-12'!G34</f>
        <v>14700</v>
      </c>
      <c r="K10" s="28" t="str">
        <f>IF(J10='P-12'!G26,"OK","FEL")</f>
        <v>OK</v>
      </c>
    </row>
    <row r="11" spans="1:11" ht="15.75" thickBot="1" x14ac:dyDescent="0.3">
      <c r="F11" s="12"/>
      <c r="G11" s="3"/>
      <c r="K11" s="28"/>
    </row>
    <row r="12" spans="1:11" ht="15.75" thickBot="1" x14ac:dyDescent="0.3">
      <c r="A12" t="s">
        <v>58</v>
      </c>
      <c r="B12" t="s">
        <v>59</v>
      </c>
      <c r="C12" s="25">
        <v>20</v>
      </c>
      <c r="D12" s="26">
        <f>'P-11'!D27</f>
        <v>5.0999999999999996</v>
      </c>
      <c r="F12" s="27" t="s">
        <v>66</v>
      </c>
      <c r="G12" s="16">
        <f>'P-11'!G31</f>
        <v>14444</v>
      </c>
      <c r="I12" t="s">
        <v>76</v>
      </c>
      <c r="J12" s="3">
        <f>'P-11'!G27+'P-11'!G32</f>
        <v>5512</v>
      </c>
      <c r="K12" s="28" t="str">
        <f>IF(J12='P-11'!F24,"OK","FEL")</f>
        <v>OK</v>
      </c>
    </row>
    <row r="13" spans="1:11" x14ac:dyDescent="0.25">
      <c r="F13" s="27" t="s">
        <v>67</v>
      </c>
      <c r="G13" s="16">
        <f>'P-11'!G32</f>
        <v>1656</v>
      </c>
      <c r="J13" s="3">
        <f>'P-11'!G31+'P-11'!G32</f>
        <v>16100</v>
      </c>
      <c r="K13" s="28" t="str">
        <f>IF(J13='P-11'!G24,"OK","FEL")</f>
        <v>OK</v>
      </c>
    </row>
    <row r="14" spans="1:11" ht="15.75" thickBot="1" x14ac:dyDescent="0.3">
      <c r="F14" s="12"/>
      <c r="G14" s="3"/>
      <c r="K14" s="28"/>
    </row>
    <row r="15" spans="1:11" ht="15.75" thickBot="1" x14ac:dyDescent="0.3">
      <c r="A15" t="s">
        <v>81</v>
      </c>
      <c r="B15" t="s">
        <v>59</v>
      </c>
      <c r="C15" s="25">
        <v>27</v>
      </c>
      <c r="D15" s="26">
        <f>'P-10'!D33</f>
        <v>5.9259259259259256</v>
      </c>
      <c r="F15" s="27" t="s">
        <v>66</v>
      </c>
      <c r="G15" s="16">
        <f>'P-10'!G36</f>
        <v>23454</v>
      </c>
      <c r="I15" t="s">
        <v>76</v>
      </c>
      <c r="J15" s="3">
        <f>'P-10'!G33+'P-10'!G37</f>
        <v>8362</v>
      </c>
      <c r="K15" s="28" t="str">
        <f>IF(J15='P-10'!F30,"OK","FEL")</f>
        <v>OK</v>
      </c>
    </row>
    <row r="16" spans="1:11" x14ac:dyDescent="0.25">
      <c r="F16" s="27" t="s">
        <v>67</v>
      </c>
      <c r="G16" s="16">
        <f>'P-10'!G37</f>
        <v>2696</v>
      </c>
      <c r="J16" s="3">
        <f>'P-10'!G36+'P-10'!G37</f>
        <v>26150</v>
      </c>
      <c r="K16" s="28" t="str">
        <f>IF(J16='P-10'!G30,"OK","FEL")</f>
        <v>OK</v>
      </c>
    </row>
    <row r="17" spans="1:11" ht="15.75" thickBot="1" x14ac:dyDescent="0.3">
      <c r="F17" s="12"/>
      <c r="K17" s="28"/>
    </row>
    <row r="18" spans="1:11" ht="15.75" thickBot="1" x14ac:dyDescent="0.3">
      <c r="A18" t="s">
        <v>80</v>
      </c>
      <c r="B18" t="s">
        <v>59</v>
      </c>
      <c r="C18" s="26">
        <v>20</v>
      </c>
      <c r="D18" s="26">
        <f>'P-09'!D27</f>
        <v>6.3</v>
      </c>
      <c r="F18" s="27" t="s">
        <v>66</v>
      </c>
      <c r="G18" s="16">
        <f>'P-09'!G31</f>
        <v>18615.5</v>
      </c>
      <c r="I18" t="s">
        <v>76</v>
      </c>
      <c r="J18" s="3">
        <f>'P-09'!G27+'P-09'!G32</f>
        <v>6769</v>
      </c>
      <c r="K18" s="28" t="str">
        <f>IF(J18='P-09'!F24,"OK","FEL")</f>
        <v>OK</v>
      </c>
    </row>
    <row r="19" spans="1:11" x14ac:dyDescent="0.25">
      <c r="F19" s="27" t="s">
        <v>67</v>
      </c>
      <c r="G19" s="16">
        <f>'P-09'!G32</f>
        <v>2284.5</v>
      </c>
      <c r="J19" s="3">
        <f>'P-09'!G31+'P-09'!G32</f>
        <v>20900</v>
      </c>
      <c r="K19" s="28" t="str">
        <f>IF(J19='P-09'!G24,"OK","FEL")</f>
        <v>OK</v>
      </c>
    </row>
    <row r="20" spans="1:11" ht="15.75" thickBot="1" x14ac:dyDescent="0.3">
      <c r="F20" s="12"/>
      <c r="K20" s="28"/>
    </row>
    <row r="21" spans="1:11" ht="15.75" thickBot="1" x14ac:dyDescent="0.3">
      <c r="A21" t="s">
        <v>85</v>
      </c>
      <c r="B21" t="s">
        <v>59</v>
      </c>
      <c r="C21" s="25">
        <v>13</v>
      </c>
      <c r="D21" s="26">
        <f>'P17'!D19</f>
        <v>3.2307692307692308</v>
      </c>
      <c r="F21" s="27" t="s">
        <v>66</v>
      </c>
      <c r="G21" s="16">
        <f>'P17'!G18</f>
        <v>5656</v>
      </c>
      <c r="I21" t="s">
        <v>76</v>
      </c>
      <c r="J21" s="3">
        <f>'P17'!G19+'P17'!G24</f>
        <v>2194</v>
      </c>
      <c r="K21" s="28" t="str">
        <f>IF(J21='P17'!F16,"OK","FEL")</f>
        <v>OK</v>
      </c>
    </row>
    <row r="22" spans="1:11" x14ac:dyDescent="0.25">
      <c r="F22" s="27" t="s">
        <v>67</v>
      </c>
      <c r="G22" s="16">
        <f>'P17'!G24</f>
        <v>382</v>
      </c>
      <c r="J22" s="3">
        <f>'P17'!G23+'P17'!G24</f>
        <v>7850</v>
      </c>
      <c r="K22" s="28" t="str">
        <f>IF(J22='P17'!G16,"OK","FEL")</f>
        <v>OK</v>
      </c>
    </row>
    <row r="23" spans="1:11" ht="15.75" thickBot="1" x14ac:dyDescent="0.3">
      <c r="F23" s="12"/>
      <c r="K23" s="28"/>
    </row>
    <row r="24" spans="1:11" ht="15.75" thickBot="1" x14ac:dyDescent="0.3">
      <c r="A24" t="s">
        <v>86</v>
      </c>
      <c r="B24" t="s">
        <v>59</v>
      </c>
      <c r="C24" s="25">
        <v>15</v>
      </c>
      <c r="D24" s="26">
        <f>'F-14'!D27</f>
        <v>5.9333333333333336</v>
      </c>
      <c r="F24" s="27" t="s">
        <v>66</v>
      </c>
      <c r="G24" s="16">
        <f>'F-14'!G31</f>
        <v>9036.5</v>
      </c>
      <c r="I24" t="s">
        <v>76</v>
      </c>
      <c r="J24" s="3">
        <f>'F-14'!G27+'F-14'!G32</f>
        <v>4677</v>
      </c>
      <c r="K24" s="28" t="str">
        <f>IF(J24='F-14'!F24,"OK","FEL")</f>
        <v>OK</v>
      </c>
    </row>
    <row r="25" spans="1:11" x14ac:dyDescent="0.25">
      <c r="F25" s="27" t="s">
        <v>67</v>
      </c>
      <c r="G25" s="16">
        <f>'F-14'!G32</f>
        <v>1513.5</v>
      </c>
      <c r="J25" s="3">
        <f>'F-14'!G31+'F-14'!G32</f>
        <v>10550</v>
      </c>
      <c r="K25" s="28" t="str">
        <f>IF(J25='F-14'!G24,"OK","FEL")</f>
        <v>OK</v>
      </c>
    </row>
    <row r="26" spans="1:11" ht="15.75" thickBot="1" x14ac:dyDescent="0.3">
      <c r="F26" s="12"/>
      <c r="K26" s="28"/>
    </row>
    <row r="27" spans="1:11" ht="15.75" thickBot="1" x14ac:dyDescent="0.3">
      <c r="A27" t="s">
        <v>184</v>
      </c>
      <c r="B27" t="s">
        <v>59</v>
      </c>
      <c r="C27" s="25">
        <v>12</v>
      </c>
      <c r="D27" s="26">
        <f>'F-12_13'!D20</f>
        <v>4.833333333333333</v>
      </c>
      <c r="F27" s="27" t="s">
        <v>66</v>
      </c>
      <c r="G27" s="16">
        <f>'F-12_13'!G24</f>
        <v>9414.5</v>
      </c>
      <c r="I27" t="s">
        <v>76</v>
      </c>
      <c r="J27" s="3">
        <f>'F-12_13'!G20+'F-12_13'!G25</f>
        <v>3091</v>
      </c>
      <c r="K27" s="28" t="str">
        <f>IF(J27='F-12_13'!F17,"OK","FEL")</f>
        <v>OK</v>
      </c>
    </row>
    <row r="28" spans="1:11" x14ac:dyDescent="0.25">
      <c r="F28" s="27" t="s">
        <v>67</v>
      </c>
      <c r="G28" s="16">
        <f>'F-12_13'!G25</f>
        <v>885.5</v>
      </c>
      <c r="J28" s="3">
        <f>'F-12_13'!G24+'F-12_13'!G25</f>
        <v>10300</v>
      </c>
      <c r="K28" s="28" t="str">
        <f>IF(J28='F-12_13'!G17,"OK","FEL")</f>
        <v>OK</v>
      </c>
    </row>
    <row r="29" spans="1:11" ht="15.75" thickBot="1" x14ac:dyDescent="0.3">
      <c r="F29" s="12"/>
      <c r="K29" s="28"/>
    </row>
    <row r="30" spans="1:11" ht="15.75" thickBot="1" x14ac:dyDescent="0.3">
      <c r="A30" t="s">
        <v>77</v>
      </c>
      <c r="B30" t="s">
        <v>59</v>
      </c>
      <c r="C30" s="25">
        <v>11</v>
      </c>
      <c r="D30" s="26">
        <f>'F-11'!D17</f>
        <v>7.5454545454545459</v>
      </c>
      <c r="F30" s="27" t="s">
        <v>66</v>
      </c>
      <c r="G30" s="16">
        <f>'F-11'!G21</f>
        <v>12787</v>
      </c>
      <c r="I30" t="s">
        <v>76</v>
      </c>
      <c r="J30" s="3">
        <f>'F-11'!G17+'F-11'!G22</f>
        <v>4036</v>
      </c>
      <c r="K30" s="28" t="str">
        <f>IF(J30='F-11'!F14,"OK","FEL")</f>
        <v>OK</v>
      </c>
    </row>
    <row r="31" spans="1:11" x14ac:dyDescent="0.25">
      <c r="F31" s="27" t="s">
        <v>67</v>
      </c>
      <c r="G31" s="16">
        <f>'F-11'!G22</f>
        <v>1413</v>
      </c>
      <c r="J31" s="3">
        <f>'F-11'!G21+'F-11'!G22</f>
        <v>14200</v>
      </c>
      <c r="K31" s="28" t="str">
        <f>IF(J31='F-11'!G14,"OK","FEL")</f>
        <v>OK</v>
      </c>
    </row>
    <row r="32" spans="1:11" ht="15.75" thickBot="1" x14ac:dyDescent="0.3">
      <c r="F32" s="12"/>
      <c r="K32" s="28"/>
    </row>
    <row r="33" spans="1:11" ht="15.75" thickBot="1" x14ac:dyDescent="0.3">
      <c r="A33" t="s">
        <v>82</v>
      </c>
      <c r="B33" t="s">
        <v>59</v>
      </c>
      <c r="C33" s="25">
        <v>18</v>
      </c>
      <c r="D33" s="26">
        <f>'F-10'!D24</f>
        <v>9.1666666666666661</v>
      </c>
      <c r="F33" s="27" t="s">
        <v>66</v>
      </c>
      <c r="G33" s="16">
        <f>'F-10'!G28</f>
        <v>21430</v>
      </c>
      <c r="I33" t="s">
        <v>76</v>
      </c>
      <c r="J33" s="3">
        <f>'F-10'!G24+'F-10'!G29</f>
        <v>8620</v>
      </c>
      <c r="K33" s="28" t="str">
        <f>IF(J33='F-10'!F21,"OK","FEL")</f>
        <v>OK</v>
      </c>
    </row>
    <row r="34" spans="1:11" x14ac:dyDescent="0.25">
      <c r="F34" s="27" t="s">
        <v>67</v>
      </c>
      <c r="G34" s="16">
        <f>'F-10'!G29</f>
        <v>3320</v>
      </c>
      <c r="J34" s="3">
        <f>'F-10'!G28+'F-10'!G29</f>
        <v>24750</v>
      </c>
      <c r="K34" s="28" t="str">
        <f>IF(J34='F-10'!G21,"OK","FEL")</f>
        <v>OK</v>
      </c>
    </row>
    <row r="35" spans="1:11" ht="15.75" thickBot="1" x14ac:dyDescent="0.3">
      <c r="F35" s="12"/>
      <c r="K35" s="28"/>
    </row>
    <row r="36" spans="1:11" ht="15.75" thickBot="1" x14ac:dyDescent="0.3">
      <c r="A36" t="s">
        <v>87</v>
      </c>
      <c r="B36" t="s">
        <v>59</v>
      </c>
      <c r="C36" s="25">
        <v>17</v>
      </c>
      <c r="D36" s="26">
        <f>'F-08_09'!D27</f>
        <v>4.8235294117647056</v>
      </c>
      <c r="F36" s="27" t="s">
        <v>66</v>
      </c>
      <c r="G36" s="16">
        <f>'F-08_09'!G31</f>
        <v>12981.5</v>
      </c>
      <c r="I36" t="s">
        <v>76</v>
      </c>
      <c r="J36" s="3">
        <f>'F-08_09'!G27+'F-08_09'!G32</f>
        <v>4407</v>
      </c>
      <c r="K36" s="28" t="str">
        <f>IF(J36='F-08_09'!F24,"OK","FEL")</f>
        <v>OK</v>
      </c>
    </row>
    <row r="37" spans="1:11" x14ac:dyDescent="0.25">
      <c r="F37" s="27" t="s">
        <v>67</v>
      </c>
      <c r="G37" s="16">
        <f>'F-08_09'!G32</f>
        <v>1268.5</v>
      </c>
      <c r="J37" s="3">
        <f>'F-08_09'!G31+'F-08_09'!G32</f>
        <v>14250</v>
      </c>
      <c r="K37" s="28" t="str">
        <f>IF(J37='F-08_09'!G24,"OK","FEL")</f>
        <v>OK</v>
      </c>
    </row>
    <row r="38" spans="1:11" ht="15.75" thickBot="1" x14ac:dyDescent="0.3">
      <c r="F38" s="12"/>
      <c r="K38" s="28"/>
    </row>
    <row r="39" spans="1:11" ht="15.75" thickBot="1" x14ac:dyDescent="0.3">
      <c r="A39" t="s">
        <v>88</v>
      </c>
      <c r="B39" t="s">
        <v>59</v>
      </c>
      <c r="C39" s="25">
        <v>14</v>
      </c>
      <c r="D39" s="26">
        <f>Damjunior!D22</f>
        <v>5.6428571428571432</v>
      </c>
      <c r="F39" s="27" t="s">
        <v>66</v>
      </c>
      <c r="G39" s="16">
        <f>Damjunior!G26</f>
        <v>12111.5</v>
      </c>
      <c r="I39" t="s">
        <v>76</v>
      </c>
      <c r="J39" s="3">
        <f>Damjunior!G22+Damjunior!G27</f>
        <v>4317</v>
      </c>
      <c r="K39" s="28" t="str">
        <f>IF(J39=Damjunior!F19,"OK","FEL")</f>
        <v>OK</v>
      </c>
    </row>
    <row r="40" spans="1:11" x14ac:dyDescent="0.25">
      <c r="F40" s="27" t="s">
        <v>67</v>
      </c>
      <c r="G40" s="16">
        <f>Damjunior!G27</f>
        <v>1388.5</v>
      </c>
      <c r="J40" s="3">
        <f>Damjunior!G26+Damjunior!G27</f>
        <v>13500</v>
      </c>
      <c r="K40" s="28" t="str">
        <f>IF(J40=Damjunior!G19,"OK","FEL")</f>
        <v>OK</v>
      </c>
    </row>
    <row r="41" spans="1:11" ht="15.75" thickBot="1" x14ac:dyDescent="0.3">
      <c r="F41" s="12"/>
      <c r="K41" s="28"/>
    </row>
    <row r="42" spans="1:11" ht="15.75" thickBot="1" x14ac:dyDescent="0.3">
      <c r="A42" t="s">
        <v>89</v>
      </c>
      <c r="B42" t="s">
        <v>59</v>
      </c>
      <c r="C42" s="25"/>
      <c r="D42" s="26" t="e">
        <f>'Dam A'!D27</f>
        <v>#DIV/0!</v>
      </c>
      <c r="F42" s="27" t="s">
        <v>66</v>
      </c>
      <c r="G42" s="16">
        <f>'Dam A'!G31</f>
        <v>0</v>
      </c>
      <c r="I42" t="s">
        <v>76</v>
      </c>
      <c r="J42" s="3">
        <f>'Dam A'!G27+'Dam A'!G32</f>
        <v>0</v>
      </c>
      <c r="K42" s="28" t="str">
        <f>IF(J42='Dam A'!F24,"OK","FEL")</f>
        <v>OK</v>
      </c>
    </row>
    <row r="43" spans="1:11" ht="15.75" thickBot="1" x14ac:dyDescent="0.3">
      <c r="F43" s="29" t="s">
        <v>67</v>
      </c>
      <c r="G43" s="30">
        <f>'Dam A'!G32</f>
        <v>0</v>
      </c>
      <c r="H43" s="18"/>
      <c r="I43" s="18"/>
      <c r="J43" s="31">
        <f>'Dam A'!G31+'Dam A'!G32</f>
        <v>0</v>
      </c>
      <c r="K43" s="28" t="str">
        <f>IF(J43='Dam A'!G24,"OK","FEL")</f>
        <v>OK</v>
      </c>
    </row>
  </sheetData>
  <conditionalFormatting sqref="K3:K4">
    <cfRule type="cellIs" dxfId="27" priority="39" operator="equal">
      <formula>"OK"</formula>
    </cfRule>
    <cfRule type="cellIs" dxfId="26" priority="40" operator="equal">
      <formula>"FEL"</formula>
    </cfRule>
  </conditionalFormatting>
  <conditionalFormatting sqref="K6:K7">
    <cfRule type="cellIs" dxfId="25" priority="41" operator="equal">
      <formula>"OK"</formula>
    </cfRule>
    <cfRule type="cellIs" dxfId="24" priority="42" operator="equal">
      <formula>"FEL"</formula>
    </cfRule>
  </conditionalFormatting>
  <conditionalFormatting sqref="K9:K10">
    <cfRule type="cellIs" dxfId="23" priority="43" operator="equal">
      <formula>"OK"</formula>
    </cfRule>
    <cfRule type="cellIs" dxfId="22" priority="44" operator="equal">
      <formula>"FEL"</formula>
    </cfRule>
  </conditionalFormatting>
  <conditionalFormatting sqref="K12:K13">
    <cfRule type="cellIs" dxfId="21" priority="35" operator="equal">
      <formula>"OK"</formula>
    </cfRule>
    <cfRule type="cellIs" dxfId="20" priority="36" operator="equal">
      <formula>"FEL"</formula>
    </cfRule>
  </conditionalFormatting>
  <conditionalFormatting sqref="K15:K16">
    <cfRule type="cellIs" dxfId="19" priority="37" operator="equal">
      <formula>"OK"</formula>
    </cfRule>
    <cfRule type="cellIs" dxfId="18" priority="38" operator="equal">
      <formula>"FEL"</formula>
    </cfRule>
  </conditionalFormatting>
  <conditionalFormatting sqref="K18:K19">
    <cfRule type="cellIs" dxfId="17" priority="33" operator="equal">
      <formula>"OK"</formula>
    </cfRule>
    <cfRule type="cellIs" dxfId="16" priority="34" operator="equal">
      <formula>"FEL"</formula>
    </cfRule>
  </conditionalFormatting>
  <conditionalFormatting sqref="K21:K22">
    <cfRule type="cellIs" dxfId="15" priority="31" operator="equal">
      <formula>"OK"</formula>
    </cfRule>
    <cfRule type="cellIs" dxfId="14" priority="32" operator="equal">
      <formula>"FEL"</formula>
    </cfRule>
  </conditionalFormatting>
  <conditionalFormatting sqref="K24:K25">
    <cfRule type="cellIs" dxfId="13" priority="13" operator="equal">
      <formula>"OK"</formula>
    </cfRule>
    <cfRule type="cellIs" dxfId="12" priority="14" operator="equal">
      <formula>"FEL"</formula>
    </cfRule>
  </conditionalFormatting>
  <conditionalFormatting sqref="K27:K28">
    <cfRule type="cellIs" dxfId="11" priority="11" operator="equal">
      <formula>"OK"</formula>
    </cfRule>
    <cfRule type="cellIs" dxfId="10" priority="12" operator="equal">
      <formula>"FEL"</formula>
    </cfRule>
  </conditionalFormatting>
  <conditionalFormatting sqref="K30:K31">
    <cfRule type="cellIs" dxfId="9" priority="7" operator="equal">
      <formula>"OK"</formula>
    </cfRule>
    <cfRule type="cellIs" dxfId="8" priority="8" operator="equal">
      <formula>"FEL"</formula>
    </cfRule>
  </conditionalFormatting>
  <conditionalFormatting sqref="K33:K34">
    <cfRule type="cellIs" dxfId="7" priority="21" operator="equal">
      <formula>"OK"</formula>
    </cfRule>
    <cfRule type="cellIs" dxfId="6" priority="22" operator="equal">
      <formula>"FEL"</formula>
    </cfRule>
  </conditionalFormatting>
  <conditionalFormatting sqref="K36:K37">
    <cfRule type="cellIs" dxfId="5" priority="5" operator="equal">
      <formula>"OK"</formula>
    </cfRule>
    <cfRule type="cellIs" dxfId="4" priority="6" operator="equal">
      <formula>"FEL"</formula>
    </cfRule>
  </conditionalFormatting>
  <conditionalFormatting sqref="K39:K40">
    <cfRule type="cellIs" dxfId="3" priority="3" operator="equal">
      <formula>"OK"</formula>
    </cfRule>
    <cfRule type="cellIs" dxfId="2" priority="4" operator="equal">
      <formula>"FEL"</formula>
    </cfRule>
  </conditionalFormatting>
  <conditionalFormatting sqref="K42:K43">
    <cfRule type="cellIs" dxfId="1" priority="1" operator="equal">
      <formula>"OK"</formula>
    </cfRule>
    <cfRule type="cellIs" dxfId="0" priority="2" operator="equal">
      <formula>"FEL"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D2B7-1D73-4219-9020-B4FECD48C753}">
  <dimension ref="A1:I35"/>
  <sheetViews>
    <sheetView topLeftCell="A16" workbookViewId="0">
      <selection activeCell="I30" sqref="I30"/>
    </sheetView>
  </sheetViews>
  <sheetFormatPr defaultRowHeight="15" x14ac:dyDescent="0.25"/>
  <cols>
    <col min="1" max="1" width="27.140625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7.42578125" customWidth="1"/>
    <col min="7" max="7" width="24" bestFit="1" customWidth="1"/>
  </cols>
  <sheetData>
    <row r="1" spans="1:9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/>
    </row>
    <row r="2" spans="1:9" x14ac:dyDescent="0.25">
      <c r="A2" t="s">
        <v>109</v>
      </c>
      <c r="B2">
        <v>12</v>
      </c>
      <c r="C2">
        <v>12</v>
      </c>
      <c r="D2" s="35">
        <v>2300</v>
      </c>
      <c r="E2">
        <v>1200</v>
      </c>
      <c r="F2">
        <v>614</v>
      </c>
      <c r="G2">
        <v>1100</v>
      </c>
      <c r="H2" t="s">
        <v>9</v>
      </c>
    </row>
    <row r="3" spans="1:9" x14ac:dyDescent="0.25">
      <c r="A3" t="s">
        <v>110</v>
      </c>
      <c r="B3">
        <v>3</v>
      </c>
      <c r="C3">
        <v>3</v>
      </c>
      <c r="D3" s="35">
        <v>600</v>
      </c>
      <c r="E3" t="s">
        <v>111</v>
      </c>
      <c r="F3">
        <v>165</v>
      </c>
      <c r="G3">
        <v>600</v>
      </c>
      <c r="H3" t="s">
        <v>9</v>
      </c>
    </row>
    <row r="4" spans="1:9" x14ac:dyDescent="0.25">
      <c r="A4" t="s">
        <v>112</v>
      </c>
      <c r="B4">
        <v>3</v>
      </c>
      <c r="C4">
        <v>3</v>
      </c>
      <c r="D4" s="35">
        <v>700</v>
      </c>
      <c r="E4">
        <v>450</v>
      </c>
      <c r="F4">
        <v>175</v>
      </c>
      <c r="G4">
        <v>250</v>
      </c>
      <c r="H4" t="s">
        <v>9</v>
      </c>
    </row>
    <row r="5" spans="1:9" x14ac:dyDescent="0.25">
      <c r="A5" t="s">
        <v>113</v>
      </c>
      <c r="B5">
        <v>7</v>
      </c>
      <c r="C5">
        <v>7</v>
      </c>
      <c r="D5" s="35">
        <v>1350</v>
      </c>
      <c r="E5" t="s">
        <v>111</v>
      </c>
      <c r="F5">
        <v>368</v>
      </c>
      <c r="G5">
        <v>1350</v>
      </c>
      <c r="H5" t="s">
        <v>9</v>
      </c>
    </row>
    <row r="6" spans="1:9" x14ac:dyDescent="0.25">
      <c r="A6" t="s">
        <v>114</v>
      </c>
      <c r="B6">
        <v>3</v>
      </c>
      <c r="C6">
        <v>3</v>
      </c>
      <c r="D6" s="35">
        <v>700</v>
      </c>
      <c r="E6" t="s">
        <v>111</v>
      </c>
      <c r="F6">
        <v>175</v>
      </c>
      <c r="G6">
        <v>700</v>
      </c>
      <c r="H6" t="s">
        <v>9</v>
      </c>
    </row>
    <row r="7" spans="1:9" x14ac:dyDescent="0.25">
      <c r="A7" t="s">
        <v>115</v>
      </c>
      <c r="B7">
        <v>9</v>
      </c>
      <c r="C7">
        <v>9</v>
      </c>
      <c r="D7" s="35">
        <v>1700</v>
      </c>
      <c r="E7" t="s">
        <v>111</v>
      </c>
      <c r="F7">
        <v>468</v>
      </c>
      <c r="G7">
        <v>1700</v>
      </c>
      <c r="H7" t="s">
        <v>9</v>
      </c>
    </row>
    <row r="8" spans="1:9" x14ac:dyDescent="0.25">
      <c r="A8" t="s">
        <v>116</v>
      </c>
      <c r="B8">
        <v>21</v>
      </c>
      <c r="C8">
        <v>21</v>
      </c>
      <c r="D8" s="35">
        <v>4100</v>
      </c>
      <c r="E8" t="s">
        <v>111</v>
      </c>
      <c r="F8">
        <v>1097</v>
      </c>
      <c r="G8">
        <v>4100</v>
      </c>
      <c r="H8" t="s">
        <v>9</v>
      </c>
    </row>
    <row r="9" spans="1:9" x14ac:dyDescent="0.25">
      <c r="A9" t="s">
        <v>117</v>
      </c>
      <c r="B9">
        <v>14</v>
      </c>
      <c r="C9">
        <v>14</v>
      </c>
      <c r="D9" s="35">
        <v>2600</v>
      </c>
      <c r="E9" t="s">
        <v>111</v>
      </c>
      <c r="F9">
        <v>716</v>
      </c>
      <c r="G9">
        <v>2600</v>
      </c>
      <c r="H9" t="s">
        <v>9</v>
      </c>
    </row>
    <row r="10" spans="1:9" x14ac:dyDescent="0.25">
      <c r="A10" t="s">
        <v>118</v>
      </c>
      <c r="B10">
        <v>8</v>
      </c>
      <c r="C10">
        <v>8</v>
      </c>
      <c r="D10" s="35">
        <v>1700</v>
      </c>
      <c r="E10" t="s">
        <v>111</v>
      </c>
      <c r="F10">
        <v>450</v>
      </c>
      <c r="G10">
        <v>1700</v>
      </c>
      <c r="H10" t="s">
        <v>9</v>
      </c>
    </row>
    <row r="11" spans="1:9" x14ac:dyDescent="0.25">
      <c r="A11" t="s">
        <v>119</v>
      </c>
      <c r="B11">
        <v>4</v>
      </c>
      <c r="C11">
        <v>4</v>
      </c>
      <c r="D11" s="35">
        <v>900</v>
      </c>
      <c r="E11" t="s">
        <v>111</v>
      </c>
      <c r="F11">
        <v>230</v>
      </c>
      <c r="G11">
        <v>900</v>
      </c>
      <c r="H11" t="s">
        <v>9</v>
      </c>
    </row>
    <row r="12" spans="1:9" x14ac:dyDescent="0.25">
      <c r="A12" t="s">
        <v>120</v>
      </c>
      <c r="B12">
        <v>2</v>
      </c>
      <c r="C12">
        <v>2</v>
      </c>
      <c r="D12" s="35">
        <v>500</v>
      </c>
      <c r="E12" t="s">
        <v>111</v>
      </c>
      <c r="F12">
        <v>120</v>
      </c>
      <c r="G12">
        <v>500</v>
      </c>
      <c r="H12" t="s">
        <v>9</v>
      </c>
    </row>
    <row r="13" spans="1:9" x14ac:dyDescent="0.25">
      <c r="A13" t="s">
        <v>121</v>
      </c>
      <c r="B13">
        <v>4</v>
      </c>
      <c r="C13">
        <v>4</v>
      </c>
      <c r="D13" s="35">
        <v>700</v>
      </c>
      <c r="E13" t="s">
        <v>111</v>
      </c>
      <c r="F13">
        <v>193</v>
      </c>
      <c r="G13">
        <v>700</v>
      </c>
      <c r="H13" t="s">
        <v>9</v>
      </c>
    </row>
    <row r="14" spans="1:9" x14ac:dyDescent="0.25">
      <c r="A14" t="s">
        <v>122</v>
      </c>
      <c r="B14">
        <v>9</v>
      </c>
      <c r="C14">
        <v>9</v>
      </c>
      <c r="D14" s="35">
        <v>1750</v>
      </c>
      <c r="E14" t="s">
        <v>111</v>
      </c>
      <c r="F14">
        <v>478</v>
      </c>
      <c r="G14">
        <v>1750</v>
      </c>
      <c r="H14" t="s">
        <v>9</v>
      </c>
    </row>
    <row r="15" spans="1:9" x14ac:dyDescent="0.25">
      <c r="A15" t="s">
        <v>123</v>
      </c>
      <c r="B15">
        <v>2</v>
      </c>
      <c r="C15">
        <v>2</v>
      </c>
      <c r="D15" s="35">
        <v>450</v>
      </c>
      <c r="E15" t="s">
        <v>111</v>
      </c>
      <c r="F15">
        <v>115</v>
      </c>
      <c r="G15">
        <v>450</v>
      </c>
      <c r="H15" t="s">
        <v>9</v>
      </c>
    </row>
    <row r="16" spans="1:9" x14ac:dyDescent="0.25">
      <c r="A16" t="s">
        <v>124</v>
      </c>
      <c r="B16">
        <v>9</v>
      </c>
      <c r="C16">
        <v>9</v>
      </c>
      <c r="D16" s="35">
        <v>1600</v>
      </c>
      <c r="E16" t="s">
        <v>111</v>
      </c>
      <c r="F16">
        <v>427</v>
      </c>
      <c r="G16">
        <v>1600</v>
      </c>
      <c r="H16" t="s">
        <v>9</v>
      </c>
    </row>
    <row r="17" spans="1:8" x14ac:dyDescent="0.25">
      <c r="A17" t="s">
        <v>125</v>
      </c>
      <c r="B17">
        <v>7</v>
      </c>
      <c r="C17">
        <v>7</v>
      </c>
      <c r="D17" s="35">
        <v>1450</v>
      </c>
      <c r="E17" t="s">
        <v>111</v>
      </c>
      <c r="F17">
        <v>390</v>
      </c>
      <c r="G17">
        <v>1450</v>
      </c>
      <c r="H17" t="s">
        <v>9</v>
      </c>
    </row>
    <row r="18" spans="1:8" x14ac:dyDescent="0.25">
      <c r="A18" t="s">
        <v>126</v>
      </c>
      <c r="B18">
        <v>3</v>
      </c>
      <c r="C18">
        <v>3</v>
      </c>
      <c r="D18" s="35">
        <v>600</v>
      </c>
      <c r="E18" t="s">
        <v>111</v>
      </c>
      <c r="F18">
        <v>165</v>
      </c>
      <c r="G18">
        <v>600</v>
      </c>
      <c r="H18" t="s">
        <v>9</v>
      </c>
    </row>
    <row r="19" spans="1:8" x14ac:dyDescent="0.25">
      <c r="A19" t="s">
        <v>127</v>
      </c>
      <c r="B19">
        <v>2</v>
      </c>
      <c r="C19">
        <v>2</v>
      </c>
      <c r="D19" s="35">
        <v>400</v>
      </c>
      <c r="E19" t="s">
        <v>111</v>
      </c>
      <c r="F19">
        <v>110</v>
      </c>
      <c r="G19">
        <v>400</v>
      </c>
      <c r="H19" t="s">
        <v>9</v>
      </c>
    </row>
    <row r="20" spans="1:8" x14ac:dyDescent="0.25">
      <c r="A20" t="s">
        <v>128</v>
      </c>
      <c r="B20">
        <v>5</v>
      </c>
      <c r="C20">
        <v>5</v>
      </c>
      <c r="D20" s="35">
        <v>950</v>
      </c>
      <c r="E20" t="s">
        <v>111</v>
      </c>
      <c r="F20">
        <v>258</v>
      </c>
      <c r="G20">
        <v>950</v>
      </c>
      <c r="H20" t="s">
        <v>9</v>
      </c>
    </row>
    <row r="21" spans="1:8" x14ac:dyDescent="0.25">
      <c r="A21" t="s">
        <v>129</v>
      </c>
      <c r="B21">
        <v>2</v>
      </c>
      <c r="C21">
        <v>2</v>
      </c>
      <c r="D21" s="35">
        <v>400</v>
      </c>
      <c r="E21" t="s">
        <v>111</v>
      </c>
      <c r="F21">
        <v>98</v>
      </c>
      <c r="G21">
        <v>400</v>
      </c>
      <c r="H21" t="s">
        <v>9</v>
      </c>
    </row>
    <row r="22" spans="1:8" x14ac:dyDescent="0.25">
      <c r="A22" t="s">
        <v>9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9</v>
      </c>
    </row>
    <row r="23" spans="1:8" x14ac:dyDescent="0.25">
      <c r="A23" t="s">
        <v>45</v>
      </c>
      <c r="B23" s="3">
        <f t="shared" ref="B23:G23" si="0">SUM(B2:B21)</f>
        <v>129</v>
      </c>
      <c r="C23" s="3">
        <f t="shared" si="0"/>
        <v>129</v>
      </c>
      <c r="D23" s="3">
        <f t="shared" si="0"/>
        <v>25450</v>
      </c>
      <c r="E23" s="3">
        <f t="shared" si="0"/>
        <v>1650</v>
      </c>
      <c r="F23" s="3">
        <f t="shared" si="0"/>
        <v>6812</v>
      </c>
      <c r="G23" s="3">
        <f t="shared" si="0"/>
        <v>23800</v>
      </c>
      <c r="H23" s="3">
        <f t="shared" ref="H23" si="1">SUM(H2:H21)</f>
        <v>0</v>
      </c>
    </row>
    <row r="24" spans="1:8" x14ac:dyDescent="0.25">
      <c r="A24" t="s">
        <v>9</v>
      </c>
      <c r="B24" t="s">
        <v>9</v>
      </c>
      <c r="C24" t="s">
        <v>9</v>
      </c>
      <c r="D24" t="s">
        <v>9</v>
      </c>
      <c r="E24" t="s">
        <v>9</v>
      </c>
      <c r="F24" t="s">
        <v>9</v>
      </c>
      <c r="G24" t="s">
        <v>9</v>
      </c>
      <c r="H24" t="s">
        <v>9</v>
      </c>
    </row>
    <row r="25" spans="1:8" ht="15.75" thickBot="1" x14ac:dyDescent="0.3">
      <c r="A25" t="s">
        <v>9</v>
      </c>
      <c r="B25" t="s">
        <v>9</v>
      </c>
      <c r="C25" s="1" t="s">
        <v>55</v>
      </c>
      <c r="D25" s="2" t="s">
        <v>56</v>
      </c>
      <c r="E25" s="3">
        <f>D23-F23</f>
        <v>18638</v>
      </c>
      <c r="F25" s="3"/>
      <c r="G25" s="4">
        <f>G23-F23</f>
        <v>16988</v>
      </c>
      <c r="H25" t="s">
        <v>57</v>
      </c>
    </row>
    <row r="26" spans="1:8" ht="15.75" thickBot="1" x14ac:dyDescent="0.3">
      <c r="A26" t="s">
        <v>78</v>
      </c>
      <c r="B26" s="5" t="s">
        <v>59</v>
      </c>
      <c r="C26" s="6">
        <f>Total!C6</f>
        <v>20</v>
      </c>
      <c r="D26" s="7">
        <f>B23/C26</f>
        <v>6.45</v>
      </c>
      <c r="E26" s="3"/>
      <c r="F26" s="3"/>
      <c r="G26" s="3">
        <f>G30-G25</f>
        <v>4506</v>
      </c>
      <c r="H26" t="s">
        <v>60</v>
      </c>
    </row>
    <row r="27" spans="1:8" ht="15.75" thickBot="1" x14ac:dyDescent="0.3">
      <c r="F27" s="8"/>
    </row>
    <row r="28" spans="1:8" x14ac:dyDescent="0.25">
      <c r="A28" s="9" t="s">
        <v>61</v>
      </c>
      <c r="B28" s="10" t="s">
        <v>62</v>
      </c>
      <c r="C28" s="11" t="s">
        <v>63</v>
      </c>
    </row>
    <row r="29" spans="1:8" x14ac:dyDescent="0.25">
      <c r="A29" s="12" t="s">
        <v>65</v>
      </c>
      <c r="B29" s="32">
        <f>B23</f>
        <v>129</v>
      </c>
      <c r="C29" s="14">
        <f>G23</f>
        <v>23800</v>
      </c>
      <c r="F29" s="1" t="s">
        <v>64</v>
      </c>
    </row>
    <row r="30" spans="1:8" x14ac:dyDescent="0.25">
      <c r="A30" s="12" t="s">
        <v>5</v>
      </c>
      <c r="B30" s="32">
        <f>B23</f>
        <v>129</v>
      </c>
      <c r="C30" s="14">
        <f>F23</f>
        <v>6812</v>
      </c>
      <c r="F30" s="15" t="s">
        <v>66</v>
      </c>
      <c r="G30" s="16">
        <f>C31-E23+C32+C34</f>
        <v>21494</v>
      </c>
    </row>
    <row r="31" spans="1:8" x14ac:dyDescent="0.25">
      <c r="A31" s="12" t="s">
        <v>83</v>
      </c>
      <c r="C31" s="14">
        <f>D23-F23</f>
        <v>18638</v>
      </c>
      <c r="F31" s="15" t="s">
        <v>67</v>
      </c>
      <c r="G31" s="16">
        <f>C29-G30</f>
        <v>2306</v>
      </c>
    </row>
    <row r="32" spans="1:8" x14ac:dyDescent="0.25">
      <c r="A32" s="12" t="s">
        <v>68</v>
      </c>
      <c r="B32" s="13"/>
      <c r="C32" s="14">
        <f>C26*(55*2)</f>
        <v>2200</v>
      </c>
    </row>
    <row r="33" spans="1:3" x14ac:dyDescent="0.25">
      <c r="A33" s="12" t="s">
        <v>69</v>
      </c>
      <c r="C33" s="14">
        <f>C30-C32</f>
        <v>4612</v>
      </c>
    </row>
    <row r="34" spans="1:3" x14ac:dyDescent="0.25">
      <c r="A34" s="12" t="s">
        <v>70</v>
      </c>
      <c r="C34" s="14">
        <f>C33/2</f>
        <v>2306</v>
      </c>
    </row>
    <row r="35" spans="1:3" ht="15.75" thickBot="1" x14ac:dyDescent="0.3">
      <c r="A35" s="17" t="s">
        <v>71</v>
      </c>
      <c r="B35" s="18"/>
      <c r="C35" s="19">
        <f>C33/2</f>
        <v>2306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B0BF-45BF-4D30-9F41-BF88060F17E5}">
  <dimension ref="A1:H38"/>
  <sheetViews>
    <sheetView topLeftCell="A19" workbookViewId="0">
      <selection activeCell="J19" sqref="J19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7.1406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209</v>
      </c>
      <c r="B2">
        <v>5</v>
      </c>
      <c r="C2">
        <v>5</v>
      </c>
      <c r="D2">
        <v>1000</v>
      </c>
      <c r="E2">
        <v>0</v>
      </c>
      <c r="F2">
        <v>275</v>
      </c>
      <c r="G2">
        <v>1000</v>
      </c>
      <c r="H2" t="s">
        <v>9</v>
      </c>
    </row>
    <row r="3" spans="1:8" x14ac:dyDescent="0.25">
      <c r="A3" t="s">
        <v>210</v>
      </c>
      <c r="B3">
        <v>6</v>
      </c>
      <c r="C3">
        <v>6</v>
      </c>
      <c r="D3">
        <v>1100</v>
      </c>
      <c r="E3">
        <v>0</v>
      </c>
      <c r="F3">
        <v>284</v>
      </c>
      <c r="G3">
        <v>1100</v>
      </c>
      <c r="H3" t="s">
        <v>9</v>
      </c>
    </row>
    <row r="4" spans="1:8" x14ac:dyDescent="0.25">
      <c r="A4" t="s">
        <v>211</v>
      </c>
      <c r="B4">
        <v>6</v>
      </c>
      <c r="C4">
        <v>6</v>
      </c>
      <c r="D4">
        <v>1200</v>
      </c>
      <c r="E4">
        <v>0</v>
      </c>
      <c r="F4">
        <v>330</v>
      </c>
      <c r="G4">
        <v>1200</v>
      </c>
      <c r="H4" t="s">
        <v>9</v>
      </c>
    </row>
    <row r="5" spans="1:8" x14ac:dyDescent="0.25">
      <c r="A5" t="s">
        <v>212</v>
      </c>
      <c r="B5">
        <v>8</v>
      </c>
      <c r="C5">
        <v>8</v>
      </c>
      <c r="D5">
        <v>1750</v>
      </c>
      <c r="E5">
        <v>0</v>
      </c>
      <c r="F5">
        <v>455</v>
      </c>
      <c r="G5">
        <v>1750</v>
      </c>
      <c r="H5" t="s">
        <v>9</v>
      </c>
    </row>
    <row r="6" spans="1:8" x14ac:dyDescent="0.25">
      <c r="A6" t="s">
        <v>213</v>
      </c>
      <c r="B6">
        <v>12</v>
      </c>
      <c r="C6">
        <v>12</v>
      </c>
      <c r="D6">
        <v>2450</v>
      </c>
      <c r="E6">
        <v>0</v>
      </c>
      <c r="F6">
        <v>641</v>
      </c>
      <c r="G6">
        <v>2450</v>
      </c>
      <c r="H6" t="s">
        <v>9</v>
      </c>
    </row>
    <row r="7" spans="1:8" x14ac:dyDescent="0.25">
      <c r="A7" t="s">
        <v>214</v>
      </c>
      <c r="B7">
        <v>2</v>
      </c>
      <c r="C7">
        <v>2</v>
      </c>
      <c r="D7">
        <v>350</v>
      </c>
      <c r="E7">
        <v>0</v>
      </c>
      <c r="F7">
        <v>93</v>
      </c>
      <c r="G7">
        <v>350</v>
      </c>
      <c r="H7" t="s">
        <v>9</v>
      </c>
    </row>
    <row r="8" spans="1:8" x14ac:dyDescent="0.25">
      <c r="A8" t="s">
        <v>215</v>
      </c>
      <c r="B8">
        <v>2</v>
      </c>
      <c r="C8">
        <v>2</v>
      </c>
      <c r="D8">
        <v>400</v>
      </c>
      <c r="E8">
        <v>0</v>
      </c>
      <c r="F8">
        <v>110</v>
      </c>
      <c r="G8">
        <v>400</v>
      </c>
      <c r="H8" t="s">
        <v>9</v>
      </c>
    </row>
    <row r="9" spans="1:8" x14ac:dyDescent="0.25">
      <c r="A9" t="s">
        <v>216</v>
      </c>
      <c r="B9">
        <v>2</v>
      </c>
      <c r="C9">
        <v>2</v>
      </c>
      <c r="D9">
        <v>400</v>
      </c>
      <c r="E9">
        <v>0</v>
      </c>
      <c r="F9">
        <v>110</v>
      </c>
      <c r="G9">
        <v>400</v>
      </c>
      <c r="H9" t="s">
        <v>9</v>
      </c>
    </row>
    <row r="10" spans="1:8" x14ac:dyDescent="0.25">
      <c r="A10" t="s">
        <v>217</v>
      </c>
      <c r="B10">
        <v>6</v>
      </c>
      <c r="C10">
        <v>6</v>
      </c>
      <c r="D10">
        <v>1200</v>
      </c>
      <c r="E10">
        <v>0</v>
      </c>
      <c r="F10">
        <v>330</v>
      </c>
      <c r="G10">
        <v>1200</v>
      </c>
      <c r="H10" t="s">
        <v>9</v>
      </c>
    </row>
    <row r="11" spans="1:8" x14ac:dyDescent="0.25">
      <c r="A11" t="s">
        <v>218</v>
      </c>
      <c r="B11">
        <v>2</v>
      </c>
      <c r="C11">
        <v>2</v>
      </c>
      <c r="D11">
        <v>450</v>
      </c>
      <c r="E11">
        <v>0</v>
      </c>
      <c r="F11">
        <v>115</v>
      </c>
      <c r="G11">
        <v>450</v>
      </c>
      <c r="H11" t="s">
        <v>9</v>
      </c>
    </row>
    <row r="12" spans="1:8" x14ac:dyDescent="0.25">
      <c r="A12" t="s">
        <v>219</v>
      </c>
      <c r="B12">
        <v>14</v>
      </c>
      <c r="C12">
        <v>14</v>
      </c>
      <c r="D12">
        <v>2400</v>
      </c>
      <c r="E12">
        <v>2050</v>
      </c>
      <c r="F12">
        <v>643</v>
      </c>
      <c r="G12">
        <v>350</v>
      </c>
      <c r="H12" t="s">
        <v>9</v>
      </c>
    </row>
    <row r="13" spans="1:8" x14ac:dyDescent="0.25">
      <c r="A13" t="s">
        <v>220</v>
      </c>
      <c r="B13">
        <v>5</v>
      </c>
      <c r="C13">
        <v>5</v>
      </c>
      <c r="D13">
        <v>900</v>
      </c>
      <c r="E13">
        <v>0</v>
      </c>
      <c r="F13">
        <v>248</v>
      </c>
      <c r="G13">
        <v>900</v>
      </c>
      <c r="H13" t="s">
        <v>9</v>
      </c>
    </row>
    <row r="14" spans="1:8" x14ac:dyDescent="0.25">
      <c r="A14" t="s">
        <v>221</v>
      </c>
      <c r="B14">
        <v>2</v>
      </c>
      <c r="C14">
        <v>2</v>
      </c>
      <c r="D14">
        <v>400</v>
      </c>
      <c r="E14">
        <v>0</v>
      </c>
      <c r="F14">
        <v>110</v>
      </c>
      <c r="G14">
        <v>400</v>
      </c>
      <c r="H14" t="s">
        <v>9</v>
      </c>
    </row>
    <row r="15" spans="1:8" x14ac:dyDescent="0.25">
      <c r="A15" t="s">
        <v>222</v>
      </c>
      <c r="B15">
        <v>4</v>
      </c>
      <c r="C15">
        <v>4</v>
      </c>
      <c r="D15">
        <v>850</v>
      </c>
      <c r="E15">
        <v>850</v>
      </c>
      <c r="F15">
        <v>225</v>
      </c>
      <c r="G15">
        <v>0</v>
      </c>
      <c r="H15" t="s">
        <v>9</v>
      </c>
    </row>
    <row r="16" spans="1:8" x14ac:dyDescent="0.25">
      <c r="A16" t="s">
        <v>223</v>
      </c>
      <c r="B16">
        <v>4</v>
      </c>
      <c r="C16">
        <v>4</v>
      </c>
      <c r="D16">
        <v>600</v>
      </c>
      <c r="E16">
        <v>0</v>
      </c>
      <c r="F16">
        <v>159</v>
      </c>
      <c r="G16">
        <v>600</v>
      </c>
      <c r="H16" t="s">
        <v>9</v>
      </c>
    </row>
    <row r="17" spans="1:8" x14ac:dyDescent="0.25">
      <c r="A17" t="s">
        <v>224</v>
      </c>
      <c r="B17">
        <v>4</v>
      </c>
      <c r="C17">
        <v>4</v>
      </c>
      <c r="D17">
        <v>800</v>
      </c>
      <c r="E17">
        <v>0</v>
      </c>
      <c r="F17">
        <v>220</v>
      </c>
      <c r="G17">
        <v>800</v>
      </c>
      <c r="H17" t="s">
        <v>9</v>
      </c>
    </row>
    <row r="18" spans="1:8" x14ac:dyDescent="0.25">
      <c r="A18" t="s">
        <v>13</v>
      </c>
      <c r="B18">
        <v>6</v>
      </c>
      <c r="C18">
        <v>6</v>
      </c>
      <c r="D18">
        <v>1150</v>
      </c>
      <c r="E18">
        <v>1150</v>
      </c>
      <c r="F18">
        <v>313</v>
      </c>
      <c r="G18">
        <v>0</v>
      </c>
      <c r="H18" t="s">
        <v>9</v>
      </c>
    </row>
    <row r="19" spans="1:8" x14ac:dyDescent="0.25">
      <c r="A19" t="s">
        <v>225</v>
      </c>
      <c r="B19">
        <v>2</v>
      </c>
      <c r="C19">
        <v>2</v>
      </c>
      <c r="D19">
        <v>400</v>
      </c>
      <c r="E19">
        <v>0</v>
      </c>
      <c r="F19">
        <v>110</v>
      </c>
      <c r="G19">
        <v>400</v>
      </c>
      <c r="H19" t="s">
        <v>9</v>
      </c>
    </row>
    <row r="20" spans="1:8" x14ac:dyDescent="0.25">
      <c r="A20" t="s">
        <v>226</v>
      </c>
      <c r="B20">
        <v>2</v>
      </c>
      <c r="C20">
        <v>2</v>
      </c>
      <c r="D20">
        <v>450</v>
      </c>
      <c r="E20">
        <v>0</v>
      </c>
      <c r="F20">
        <v>115</v>
      </c>
      <c r="G20">
        <v>450</v>
      </c>
      <c r="H20" t="s">
        <v>9</v>
      </c>
    </row>
    <row r="21" spans="1:8" x14ac:dyDescent="0.25">
      <c r="A21" t="s">
        <v>227</v>
      </c>
      <c r="B21">
        <v>3</v>
      </c>
      <c r="C21">
        <v>3</v>
      </c>
      <c r="D21">
        <v>500</v>
      </c>
      <c r="E21">
        <v>0</v>
      </c>
      <c r="F21">
        <v>131</v>
      </c>
      <c r="G21">
        <v>500</v>
      </c>
      <c r="H21" t="s">
        <v>9</v>
      </c>
    </row>
    <row r="22" spans="1:8" x14ac:dyDescent="0.25">
      <c r="A22" t="s">
        <v>228</v>
      </c>
      <c r="B22">
        <v>3</v>
      </c>
      <c r="C22">
        <v>3</v>
      </c>
      <c r="D22">
        <v>650</v>
      </c>
      <c r="E22">
        <v>650</v>
      </c>
      <c r="F22">
        <v>170</v>
      </c>
      <c r="G22">
        <v>0</v>
      </c>
      <c r="H22" t="s">
        <v>9</v>
      </c>
    </row>
    <row r="23" spans="1:8" x14ac:dyDescent="0.25">
      <c r="A23" t="s">
        <v>229</v>
      </c>
      <c r="B23">
        <v>2</v>
      </c>
      <c r="C23">
        <v>2</v>
      </c>
      <c r="D23">
        <v>400</v>
      </c>
      <c r="E23">
        <v>400</v>
      </c>
      <c r="F23">
        <v>110</v>
      </c>
      <c r="G23">
        <v>0</v>
      </c>
    </row>
    <row r="24" spans="1:8" x14ac:dyDescent="0.25">
      <c r="A24" t="s">
        <v>230</v>
      </c>
      <c r="B24">
        <v>2</v>
      </c>
      <c r="C24">
        <v>2</v>
      </c>
      <c r="D24">
        <v>400</v>
      </c>
      <c r="E24">
        <v>400</v>
      </c>
      <c r="F24">
        <v>110</v>
      </c>
      <c r="G24">
        <v>0</v>
      </c>
    </row>
    <row r="25" spans="1:8" x14ac:dyDescent="0.25">
      <c r="A25" t="s">
        <v>9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9</v>
      </c>
    </row>
    <row r="26" spans="1:8" x14ac:dyDescent="0.25">
      <c r="A26" t="s">
        <v>45</v>
      </c>
      <c r="B26" s="3">
        <f t="shared" ref="B26:G26" si="0">SUM(B2:B25)</f>
        <v>104</v>
      </c>
      <c r="C26" s="3">
        <f t="shared" si="0"/>
        <v>104</v>
      </c>
      <c r="D26" s="3">
        <f t="shared" si="0"/>
        <v>20200</v>
      </c>
      <c r="E26" s="3">
        <f t="shared" si="0"/>
        <v>5500</v>
      </c>
      <c r="F26" s="3">
        <f t="shared" si="0"/>
        <v>5407</v>
      </c>
      <c r="G26" s="3">
        <f t="shared" si="0"/>
        <v>14700</v>
      </c>
      <c r="H26" t="s">
        <v>9</v>
      </c>
    </row>
    <row r="27" spans="1:8" x14ac:dyDescent="0.25">
      <c r="A27" t="s">
        <v>9</v>
      </c>
      <c r="C27" t="s">
        <v>9</v>
      </c>
      <c r="F27">
        <v>5407</v>
      </c>
      <c r="G27" t="s">
        <v>9</v>
      </c>
      <c r="H27" t="s">
        <v>9</v>
      </c>
    </row>
    <row r="28" spans="1:8" ht="15.75" thickBot="1" x14ac:dyDescent="0.3">
      <c r="A28" t="s">
        <v>9</v>
      </c>
      <c r="B28" t="s">
        <v>9</v>
      </c>
      <c r="C28" s="1" t="s">
        <v>55</v>
      </c>
      <c r="D28" s="2" t="s">
        <v>56</v>
      </c>
      <c r="E28" s="3">
        <f>D26-F26</f>
        <v>14793</v>
      </c>
      <c r="F28" s="3"/>
      <c r="G28" s="4">
        <f>G26-F26</f>
        <v>9293</v>
      </c>
      <c r="H28" t="s">
        <v>57</v>
      </c>
    </row>
    <row r="29" spans="1:8" ht="15.75" thickBot="1" x14ac:dyDescent="0.3">
      <c r="A29" t="s">
        <v>79</v>
      </c>
      <c r="B29" s="5" t="s">
        <v>59</v>
      </c>
      <c r="C29" s="6">
        <f>Total!C9</f>
        <v>23</v>
      </c>
      <c r="D29" s="7">
        <f>B26/C29</f>
        <v>4.5217391304347823</v>
      </c>
      <c r="E29" s="3"/>
      <c r="F29" s="3"/>
      <c r="G29" s="3">
        <f>G33-G28</f>
        <v>3968.5</v>
      </c>
      <c r="H29" t="s">
        <v>60</v>
      </c>
    </row>
    <row r="30" spans="1:8" ht="15.75" thickBot="1" x14ac:dyDescent="0.3">
      <c r="F30" s="8"/>
    </row>
    <row r="31" spans="1:8" x14ac:dyDescent="0.25">
      <c r="A31" s="9" t="s">
        <v>61</v>
      </c>
      <c r="B31" s="10" t="s">
        <v>62</v>
      </c>
      <c r="C31" s="11" t="s">
        <v>63</v>
      </c>
    </row>
    <row r="32" spans="1:8" x14ac:dyDescent="0.25">
      <c r="A32" s="12" t="s">
        <v>65</v>
      </c>
      <c r="B32" s="32">
        <f>B26</f>
        <v>104</v>
      </c>
      <c r="C32" s="14">
        <f>G26</f>
        <v>14700</v>
      </c>
      <c r="F32" s="1" t="s">
        <v>64</v>
      </c>
    </row>
    <row r="33" spans="1:7" x14ac:dyDescent="0.25">
      <c r="A33" s="12" t="s">
        <v>5</v>
      </c>
      <c r="B33" s="32">
        <f>B26</f>
        <v>104</v>
      </c>
      <c r="C33" s="14">
        <f>F26</f>
        <v>5407</v>
      </c>
      <c r="F33" s="15" t="s">
        <v>66</v>
      </c>
      <c r="G33" s="16">
        <f>C34-E26+C35+C37</f>
        <v>13261.5</v>
      </c>
    </row>
    <row r="34" spans="1:7" x14ac:dyDescent="0.25">
      <c r="A34" s="12" t="s">
        <v>83</v>
      </c>
      <c r="C34" s="14">
        <f>D26-F26</f>
        <v>14793</v>
      </c>
      <c r="F34" s="15" t="s">
        <v>67</v>
      </c>
      <c r="G34" s="16">
        <f>C32-G33</f>
        <v>1438.5</v>
      </c>
    </row>
    <row r="35" spans="1:7" x14ac:dyDescent="0.25">
      <c r="A35" s="12" t="s">
        <v>68</v>
      </c>
      <c r="B35" s="13"/>
      <c r="C35" s="14">
        <f>C29*(55*2)</f>
        <v>2530</v>
      </c>
    </row>
    <row r="36" spans="1:7" x14ac:dyDescent="0.25">
      <c r="A36" s="12" t="s">
        <v>69</v>
      </c>
      <c r="C36" s="14">
        <f>C33-C35</f>
        <v>2877</v>
      </c>
    </row>
    <row r="37" spans="1:7" x14ac:dyDescent="0.25">
      <c r="A37" s="12" t="s">
        <v>70</v>
      </c>
      <c r="C37" s="14">
        <f>C36/2</f>
        <v>1438.5</v>
      </c>
    </row>
    <row r="38" spans="1:7" ht="15.75" thickBot="1" x14ac:dyDescent="0.3">
      <c r="A38" s="17" t="s">
        <v>71</v>
      </c>
      <c r="B38" s="18"/>
      <c r="C38" s="19">
        <f>C36/2</f>
        <v>1438.5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4" workbookViewId="0">
      <selection activeCell="H21" sqref="H21"/>
    </sheetView>
  </sheetViews>
  <sheetFormatPr defaultRowHeight="15" x14ac:dyDescent="0.25"/>
  <cols>
    <col min="1" max="1" width="26.140625" customWidth="1"/>
    <col min="2" max="2" width="11.5703125" customWidth="1"/>
    <col min="3" max="3" width="17.28515625" customWidth="1"/>
    <col min="4" max="4" width="14.140625" customWidth="1"/>
    <col min="5" max="5" width="21" customWidth="1"/>
    <col min="6" max="6" width="15.5703125" customWidth="1"/>
    <col min="7" max="7" width="23.5703125" customWidth="1"/>
    <col min="8" max="8" width="8.5703125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8</v>
      </c>
      <c r="B2" s="3">
        <v>2</v>
      </c>
      <c r="C2" s="3">
        <v>2</v>
      </c>
      <c r="D2" s="3">
        <v>400</v>
      </c>
      <c r="E2" s="3">
        <v>0</v>
      </c>
      <c r="F2" s="3">
        <v>110</v>
      </c>
      <c r="G2" s="3">
        <v>400</v>
      </c>
      <c r="H2" t="s">
        <v>108</v>
      </c>
    </row>
    <row r="3" spans="1:8" x14ac:dyDescent="0.25">
      <c r="A3" t="s">
        <v>10</v>
      </c>
      <c r="B3" s="3">
        <v>2</v>
      </c>
      <c r="C3" s="3">
        <v>2</v>
      </c>
      <c r="D3" s="3">
        <v>400</v>
      </c>
      <c r="E3" s="3">
        <v>400</v>
      </c>
      <c r="F3" s="3">
        <v>110</v>
      </c>
      <c r="G3" s="3">
        <v>0</v>
      </c>
      <c r="H3" t="s">
        <v>108</v>
      </c>
    </row>
    <row r="4" spans="1:8" x14ac:dyDescent="0.25">
      <c r="A4" t="s">
        <v>11</v>
      </c>
      <c r="B4" s="3">
        <v>5</v>
      </c>
      <c r="C4" s="3">
        <v>5</v>
      </c>
      <c r="D4" s="3">
        <v>900</v>
      </c>
      <c r="E4" s="3">
        <v>0</v>
      </c>
      <c r="F4" s="3">
        <v>248</v>
      </c>
      <c r="G4" s="3">
        <v>900</v>
      </c>
      <c r="H4" t="s">
        <v>108</v>
      </c>
    </row>
    <row r="5" spans="1:8" x14ac:dyDescent="0.25">
      <c r="A5" t="s">
        <v>12</v>
      </c>
      <c r="B5" s="3">
        <v>13</v>
      </c>
      <c r="C5" s="3">
        <v>13</v>
      </c>
      <c r="D5" s="3">
        <v>2550</v>
      </c>
      <c r="E5" s="3">
        <v>0</v>
      </c>
      <c r="F5" s="3">
        <v>681</v>
      </c>
      <c r="G5" s="3">
        <v>2550</v>
      </c>
      <c r="H5" t="s">
        <v>108</v>
      </c>
    </row>
    <row r="6" spans="1:8" x14ac:dyDescent="0.25">
      <c r="A6" t="s">
        <v>13</v>
      </c>
      <c r="B6" s="2">
        <v>18</v>
      </c>
      <c r="C6" s="2">
        <v>18</v>
      </c>
      <c r="D6" s="2">
        <v>3600</v>
      </c>
      <c r="E6" s="2">
        <v>3600</v>
      </c>
      <c r="F6" s="2">
        <f>648+(55*6)</f>
        <v>978</v>
      </c>
      <c r="G6" s="2">
        <v>0</v>
      </c>
      <c r="H6" t="s">
        <v>108</v>
      </c>
    </row>
    <row r="7" spans="1:8" x14ac:dyDescent="0.25">
      <c r="A7" t="s">
        <v>14</v>
      </c>
      <c r="B7" s="3">
        <v>2</v>
      </c>
      <c r="C7" s="3">
        <v>2</v>
      </c>
      <c r="D7" s="3">
        <v>500</v>
      </c>
      <c r="E7" s="3">
        <v>500</v>
      </c>
      <c r="F7" s="3">
        <v>120</v>
      </c>
      <c r="G7" s="3">
        <v>0</v>
      </c>
      <c r="H7" t="s">
        <v>108</v>
      </c>
    </row>
    <row r="8" spans="1:8" x14ac:dyDescent="0.25">
      <c r="A8" t="s">
        <v>15</v>
      </c>
      <c r="B8" s="3">
        <v>11</v>
      </c>
      <c r="C8" s="3">
        <v>11</v>
      </c>
      <c r="D8" s="3">
        <v>2350</v>
      </c>
      <c r="E8" s="3">
        <v>0</v>
      </c>
      <c r="F8" s="3">
        <v>608</v>
      </c>
      <c r="G8" s="3">
        <v>2350</v>
      </c>
      <c r="H8" t="s">
        <v>108</v>
      </c>
    </row>
    <row r="9" spans="1:8" x14ac:dyDescent="0.25">
      <c r="A9" t="s">
        <v>16</v>
      </c>
      <c r="B9" s="3">
        <v>7</v>
      </c>
      <c r="C9" s="3">
        <v>7</v>
      </c>
      <c r="D9" s="3">
        <v>1400</v>
      </c>
      <c r="E9" s="3">
        <v>0</v>
      </c>
      <c r="F9" s="3">
        <v>385</v>
      </c>
      <c r="G9" s="3">
        <v>1400</v>
      </c>
      <c r="H9" s="3" t="s">
        <v>108</v>
      </c>
    </row>
    <row r="10" spans="1:8" x14ac:dyDescent="0.25">
      <c r="A10" t="s">
        <v>17</v>
      </c>
      <c r="B10" s="3">
        <v>5</v>
      </c>
      <c r="C10" s="3">
        <v>5</v>
      </c>
      <c r="D10" s="3">
        <v>1050</v>
      </c>
      <c r="E10" s="3">
        <v>0</v>
      </c>
      <c r="F10" s="3">
        <v>280</v>
      </c>
      <c r="G10" s="3">
        <v>1050</v>
      </c>
      <c r="H10" s="3">
        <v>850</v>
      </c>
    </row>
    <row r="11" spans="1:8" x14ac:dyDescent="0.25">
      <c r="A11" t="s">
        <v>18</v>
      </c>
      <c r="B11" s="3">
        <v>4</v>
      </c>
      <c r="C11" s="3">
        <v>4</v>
      </c>
      <c r="D11" s="3">
        <v>800</v>
      </c>
      <c r="E11" s="3">
        <v>0</v>
      </c>
      <c r="F11" s="3">
        <v>220</v>
      </c>
      <c r="G11" s="3">
        <v>800</v>
      </c>
      <c r="H11" t="s">
        <v>108</v>
      </c>
    </row>
    <row r="12" spans="1:8" x14ac:dyDescent="0.25">
      <c r="A12" t="s">
        <v>19</v>
      </c>
      <c r="B12" s="3">
        <v>6</v>
      </c>
      <c r="C12" s="3">
        <v>6</v>
      </c>
      <c r="D12" s="3">
        <v>1200</v>
      </c>
      <c r="E12" s="3">
        <v>0</v>
      </c>
      <c r="F12" s="3">
        <v>330</v>
      </c>
      <c r="G12" s="3">
        <v>1200</v>
      </c>
      <c r="H12" t="s">
        <v>108</v>
      </c>
    </row>
    <row r="13" spans="1:8" x14ac:dyDescent="0.25">
      <c r="A13" t="s">
        <v>20</v>
      </c>
      <c r="B13" s="3">
        <v>3</v>
      </c>
      <c r="C13" s="3">
        <v>3</v>
      </c>
      <c r="D13" s="3">
        <v>550</v>
      </c>
      <c r="E13" s="3">
        <v>0</v>
      </c>
      <c r="F13" s="3">
        <v>148</v>
      </c>
      <c r="G13" s="3">
        <v>550</v>
      </c>
      <c r="H13" t="s">
        <v>108</v>
      </c>
    </row>
    <row r="14" spans="1:8" x14ac:dyDescent="0.25">
      <c r="A14" t="s">
        <v>21</v>
      </c>
      <c r="B14" s="3">
        <v>2</v>
      </c>
      <c r="C14" s="3">
        <v>2</v>
      </c>
      <c r="D14" s="3">
        <v>450</v>
      </c>
      <c r="E14" s="3">
        <v>0</v>
      </c>
      <c r="F14" s="3">
        <v>115</v>
      </c>
      <c r="G14" s="3">
        <v>450</v>
      </c>
      <c r="H14" t="s">
        <v>108</v>
      </c>
    </row>
    <row r="15" spans="1:8" x14ac:dyDescent="0.25">
      <c r="A15" t="s">
        <v>22</v>
      </c>
      <c r="B15" s="3">
        <v>8</v>
      </c>
      <c r="C15" s="3">
        <v>8</v>
      </c>
      <c r="D15" s="3">
        <v>1500</v>
      </c>
      <c r="E15" s="3">
        <v>0</v>
      </c>
      <c r="F15" s="3">
        <v>406</v>
      </c>
      <c r="G15" s="3">
        <v>1500</v>
      </c>
      <c r="H15" t="s">
        <v>108</v>
      </c>
    </row>
    <row r="16" spans="1:8" x14ac:dyDescent="0.25">
      <c r="A16" t="s">
        <v>23</v>
      </c>
      <c r="B16" s="3">
        <v>2</v>
      </c>
      <c r="C16" s="3">
        <v>2</v>
      </c>
      <c r="D16" s="3">
        <v>400</v>
      </c>
      <c r="E16" s="3">
        <v>0</v>
      </c>
      <c r="F16" s="3">
        <v>110</v>
      </c>
      <c r="G16" s="3">
        <v>400</v>
      </c>
      <c r="H16" t="s">
        <v>108</v>
      </c>
    </row>
    <row r="17" spans="1:8" x14ac:dyDescent="0.25">
      <c r="A17" t="s">
        <v>24</v>
      </c>
      <c r="B17" s="3">
        <v>3</v>
      </c>
      <c r="C17" s="3">
        <v>3</v>
      </c>
      <c r="D17" s="3">
        <v>650</v>
      </c>
      <c r="E17" s="3">
        <v>0</v>
      </c>
      <c r="F17" s="3">
        <v>170</v>
      </c>
      <c r="G17" s="3">
        <v>650</v>
      </c>
      <c r="H17" t="s">
        <v>108</v>
      </c>
    </row>
    <row r="18" spans="1:8" x14ac:dyDescent="0.25">
      <c r="A18" t="s">
        <v>25</v>
      </c>
      <c r="B18" s="3">
        <v>2</v>
      </c>
      <c r="C18" s="3">
        <v>2</v>
      </c>
      <c r="D18" s="3">
        <v>350</v>
      </c>
      <c r="E18" s="3">
        <v>0</v>
      </c>
      <c r="F18" s="3">
        <v>93</v>
      </c>
      <c r="G18" s="3">
        <v>350</v>
      </c>
      <c r="H18" t="s">
        <v>108</v>
      </c>
    </row>
    <row r="19" spans="1:8" x14ac:dyDescent="0.25">
      <c r="A19" t="s">
        <v>26</v>
      </c>
      <c r="B19" s="3">
        <v>3</v>
      </c>
      <c r="C19" s="3">
        <v>3</v>
      </c>
      <c r="D19" s="3">
        <v>600</v>
      </c>
      <c r="E19" s="3">
        <v>0</v>
      </c>
      <c r="F19" s="3">
        <v>165</v>
      </c>
      <c r="G19" s="3">
        <v>600</v>
      </c>
      <c r="H19" t="s">
        <v>108</v>
      </c>
    </row>
    <row r="20" spans="1:8" x14ac:dyDescent="0.25">
      <c r="A20" t="s">
        <v>27</v>
      </c>
      <c r="B20" s="3">
        <v>2</v>
      </c>
      <c r="C20" s="3">
        <v>2</v>
      </c>
      <c r="D20" s="3">
        <v>450</v>
      </c>
      <c r="E20" s="3">
        <v>0</v>
      </c>
      <c r="F20" s="3">
        <v>115</v>
      </c>
      <c r="G20" s="3">
        <v>450</v>
      </c>
      <c r="H20" t="s">
        <v>255</v>
      </c>
    </row>
    <row r="21" spans="1:8" x14ac:dyDescent="0.25">
      <c r="A21" t="s">
        <v>28</v>
      </c>
      <c r="B21" s="3">
        <v>2</v>
      </c>
      <c r="C21" s="3">
        <v>2</v>
      </c>
      <c r="D21" s="3">
        <v>500</v>
      </c>
      <c r="E21" s="3">
        <v>0</v>
      </c>
      <c r="F21" s="3">
        <v>120</v>
      </c>
      <c r="G21" s="3">
        <v>500</v>
      </c>
      <c r="H21" t="s">
        <v>108</v>
      </c>
    </row>
    <row r="22" spans="1:8" x14ac:dyDescent="0.25">
      <c r="A22" t="s">
        <v>29</v>
      </c>
      <c r="B22" t="s">
        <v>30</v>
      </c>
      <c r="C22" t="s">
        <v>31</v>
      </c>
      <c r="D22" t="s">
        <v>32</v>
      </c>
      <c r="E22" t="s">
        <v>33</v>
      </c>
      <c r="F22" t="s">
        <v>34</v>
      </c>
      <c r="G22" t="s">
        <v>35</v>
      </c>
      <c r="H22" t="s">
        <v>36</v>
      </c>
    </row>
    <row r="23" spans="1:8" x14ac:dyDescent="0.25">
      <c r="A23" t="s">
        <v>37</v>
      </c>
      <c r="B23" t="s">
        <v>38</v>
      </c>
      <c r="C23" t="s">
        <v>39</v>
      </c>
      <c r="D23" t="s">
        <v>40</v>
      </c>
      <c r="E23" t="s">
        <v>41</v>
      </c>
      <c r="F23" t="s">
        <v>42</v>
      </c>
      <c r="G23" t="s">
        <v>43</v>
      </c>
      <c r="H23" t="s">
        <v>44</v>
      </c>
    </row>
    <row r="24" spans="1:8" x14ac:dyDescent="0.25">
      <c r="A24" t="s">
        <v>45</v>
      </c>
      <c r="B24" s="3">
        <f>SUM(B2:B23)</f>
        <v>102</v>
      </c>
      <c r="C24" s="3">
        <f>SUM(C2:C23)</f>
        <v>102</v>
      </c>
      <c r="D24" s="3">
        <f>SUM(D2:D22)</f>
        <v>20600</v>
      </c>
      <c r="E24" s="3">
        <f>SUM(E2:E23)</f>
        <v>4500</v>
      </c>
      <c r="F24" s="3">
        <f>SUM(F2:F23)</f>
        <v>5512</v>
      </c>
      <c r="G24" s="3">
        <f>SUM(G2:G22)</f>
        <v>16100</v>
      </c>
      <c r="H24" t="s">
        <v>46</v>
      </c>
    </row>
    <row r="25" spans="1:8" x14ac:dyDescent="0.25">
      <c r="A25" t="s">
        <v>47</v>
      </c>
      <c r="B25" t="s">
        <v>48</v>
      </c>
      <c r="C25" t="s">
        <v>49</v>
      </c>
      <c r="D25" t="s">
        <v>50</v>
      </c>
      <c r="E25" t="s">
        <v>51</v>
      </c>
      <c r="F25" t="s">
        <v>52</v>
      </c>
      <c r="G25" t="s">
        <v>53</v>
      </c>
      <c r="H25" t="s">
        <v>54</v>
      </c>
    </row>
    <row r="26" spans="1:8" ht="15.75" thickBot="1" x14ac:dyDescent="0.3">
      <c r="A26" t="s">
        <v>9</v>
      </c>
      <c r="B26" t="s">
        <v>9</v>
      </c>
      <c r="C26" s="1" t="s">
        <v>55</v>
      </c>
      <c r="D26" s="2" t="s">
        <v>56</v>
      </c>
      <c r="E26" s="3">
        <f>D24-F24</f>
        <v>15088</v>
      </c>
      <c r="F26" s="3"/>
      <c r="G26" s="4">
        <f>G24-F24</f>
        <v>10588</v>
      </c>
      <c r="H26" t="s">
        <v>57</v>
      </c>
    </row>
    <row r="27" spans="1:8" ht="15.75" thickBot="1" x14ac:dyDescent="0.3">
      <c r="A27" t="s">
        <v>58</v>
      </c>
      <c r="B27" s="5" t="s">
        <v>59</v>
      </c>
      <c r="C27" s="6">
        <f>Total!C12</f>
        <v>20</v>
      </c>
      <c r="D27" s="7">
        <f>B24/C27</f>
        <v>5.0999999999999996</v>
      </c>
      <c r="E27" s="3"/>
      <c r="F27" s="3"/>
      <c r="G27" s="3">
        <f>G31-G26</f>
        <v>3856</v>
      </c>
      <c r="H27" t="s">
        <v>60</v>
      </c>
    </row>
    <row r="28" spans="1:8" ht="15.75" thickBot="1" x14ac:dyDescent="0.3">
      <c r="F28" s="8"/>
    </row>
    <row r="29" spans="1:8" x14ac:dyDescent="0.25">
      <c r="A29" s="9" t="s">
        <v>61</v>
      </c>
      <c r="B29" s="10" t="s">
        <v>62</v>
      </c>
      <c r="C29" s="11" t="s">
        <v>63</v>
      </c>
    </row>
    <row r="30" spans="1:8" x14ac:dyDescent="0.25">
      <c r="A30" s="12" t="s">
        <v>65</v>
      </c>
      <c r="B30" s="32">
        <f>B24</f>
        <v>102</v>
      </c>
      <c r="C30" s="14">
        <f>G24</f>
        <v>16100</v>
      </c>
      <c r="F30" s="1" t="s">
        <v>64</v>
      </c>
      <c r="H30" s="3"/>
    </row>
    <row r="31" spans="1:8" x14ac:dyDescent="0.25">
      <c r="A31" s="12" t="s">
        <v>5</v>
      </c>
      <c r="B31" s="32">
        <f>B24</f>
        <v>102</v>
      </c>
      <c r="C31" s="14">
        <f>F24</f>
        <v>5512</v>
      </c>
      <c r="D31" s="3"/>
      <c r="F31" s="15" t="s">
        <v>66</v>
      </c>
      <c r="G31" s="16">
        <f>C32-E24+C33+C35</f>
        <v>14444</v>
      </c>
    </row>
    <row r="32" spans="1:8" x14ac:dyDescent="0.25">
      <c r="A32" s="12" t="s">
        <v>83</v>
      </c>
      <c r="C32" s="14">
        <f>D24-F24</f>
        <v>15088</v>
      </c>
      <c r="D32" s="3"/>
      <c r="F32" s="15" t="s">
        <v>67</v>
      </c>
      <c r="G32" s="16">
        <f>C30-G31</f>
        <v>1656</v>
      </c>
    </row>
    <row r="33" spans="1:4" x14ac:dyDescent="0.25">
      <c r="A33" s="12" t="s">
        <v>68</v>
      </c>
      <c r="B33" s="13"/>
      <c r="C33" s="14">
        <f>C27*(55*2)</f>
        <v>2200</v>
      </c>
    </row>
    <row r="34" spans="1:4" x14ac:dyDescent="0.25">
      <c r="A34" s="12" t="s">
        <v>69</v>
      </c>
      <c r="C34" s="14">
        <f>C31-C33</f>
        <v>3312</v>
      </c>
      <c r="D34" s="3"/>
    </row>
    <row r="35" spans="1:4" x14ac:dyDescent="0.25">
      <c r="A35" s="12" t="s">
        <v>70</v>
      </c>
      <c r="C35" s="14">
        <f>C34/2</f>
        <v>1656</v>
      </c>
    </row>
    <row r="36" spans="1:4" ht="15.75" thickBot="1" x14ac:dyDescent="0.3">
      <c r="A36" s="17" t="s">
        <v>71</v>
      </c>
      <c r="B36" s="18"/>
      <c r="C36" s="19">
        <f>C34/2</f>
        <v>1656</v>
      </c>
    </row>
  </sheetData>
  <pageMargins left="0.75" right="0.75" top="0.75" bottom="0.5" header="0.5" footer="0.75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38F1-8DCF-4F93-9A66-58BD381EA3B0}">
  <dimension ref="A1:H42"/>
  <sheetViews>
    <sheetView topLeftCell="A19" workbookViewId="0">
      <selection activeCell="F30" sqref="F30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5.57031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130</v>
      </c>
      <c r="B2">
        <v>3</v>
      </c>
      <c r="C2">
        <v>3</v>
      </c>
      <c r="D2">
        <v>550</v>
      </c>
      <c r="E2" t="s">
        <v>111</v>
      </c>
      <c r="F2">
        <v>148</v>
      </c>
      <c r="G2">
        <v>550</v>
      </c>
      <c r="H2" t="s">
        <v>9</v>
      </c>
    </row>
    <row r="3" spans="1:8" x14ac:dyDescent="0.25">
      <c r="A3" t="s">
        <v>131</v>
      </c>
      <c r="B3">
        <v>4</v>
      </c>
      <c r="C3">
        <v>4</v>
      </c>
      <c r="D3">
        <v>850</v>
      </c>
      <c r="E3" t="s">
        <v>111</v>
      </c>
      <c r="F3">
        <v>225</v>
      </c>
      <c r="G3">
        <v>850</v>
      </c>
      <c r="H3" t="s">
        <v>9</v>
      </c>
    </row>
    <row r="4" spans="1:8" x14ac:dyDescent="0.25">
      <c r="A4" t="s">
        <v>132</v>
      </c>
      <c r="B4">
        <v>2</v>
      </c>
      <c r="C4">
        <v>2</v>
      </c>
      <c r="D4">
        <v>500</v>
      </c>
      <c r="E4" t="s">
        <v>111</v>
      </c>
      <c r="F4">
        <v>120</v>
      </c>
      <c r="G4">
        <v>500</v>
      </c>
      <c r="H4" t="s">
        <v>9</v>
      </c>
    </row>
    <row r="5" spans="1:8" x14ac:dyDescent="0.25">
      <c r="A5" t="s">
        <v>133</v>
      </c>
      <c r="B5">
        <v>7</v>
      </c>
      <c r="C5">
        <v>7</v>
      </c>
      <c r="D5">
        <v>1450</v>
      </c>
      <c r="E5">
        <v>1450</v>
      </c>
      <c r="F5">
        <v>390</v>
      </c>
      <c r="G5">
        <v>0</v>
      </c>
      <c r="H5" t="s">
        <v>9</v>
      </c>
    </row>
    <row r="6" spans="1:8" x14ac:dyDescent="0.25">
      <c r="A6" t="s">
        <v>134</v>
      </c>
      <c r="B6">
        <v>9</v>
      </c>
      <c r="C6">
        <v>9</v>
      </c>
      <c r="D6">
        <v>1950</v>
      </c>
      <c r="E6" t="s">
        <v>111</v>
      </c>
      <c r="F6">
        <v>510</v>
      </c>
      <c r="G6">
        <v>1950</v>
      </c>
      <c r="H6" t="s">
        <v>9</v>
      </c>
    </row>
    <row r="7" spans="1:8" x14ac:dyDescent="0.25">
      <c r="A7" t="s">
        <v>135</v>
      </c>
      <c r="B7">
        <v>4</v>
      </c>
      <c r="C7">
        <v>4</v>
      </c>
      <c r="D7">
        <v>750</v>
      </c>
      <c r="E7" t="s">
        <v>111</v>
      </c>
      <c r="F7">
        <v>203</v>
      </c>
      <c r="G7">
        <v>750</v>
      </c>
      <c r="H7" t="s">
        <v>9</v>
      </c>
    </row>
    <row r="8" spans="1:8" x14ac:dyDescent="0.25">
      <c r="A8" t="s">
        <v>136</v>
      </c>
      <c r="B8">
        <v>2</v>
      </c>
      <c r="C8">
        <v>2</v>
      </c>
      <c r="D8">
        <v>400</v>
      </c>
      <c r="E8" t="s">
        <v>111</v>
      </c>
      <c r="F8">
        <v>110</v>
      </c>
      <c r="G8">
        <v>400</v>
      </c>
      <c r="H8" t="s">
        <v>9</v>
      </c>
    </row>
    <row r="9" spans="1:8" x14ac:dyDescent="0.25">
      <c r="A9" t="s">
        <v>137</v>
      </c>
      <c r="B9">
        <v>8</v>
      </c>
      <c r="C9">
        <v>8</v>
      </c>
      <c r="D9">
        <v>1450</v>
      </c>
      <c r="E9" t="s">
        <v>111</v>
      </c>
      <c r="F9">
        <v>389</v>
      </c>
      <c r="G9">
        <v>1450</v>
      </c>
      <c r="H9" t="s">
        <v>9</v>
      </c>
    </row>
    <row r="10" spans="1:8" x14ac:dyDescent="0.25">
      <c r="A10" t="s">
        <v>138</v>
      </c>
      <c r="B10">
        <v>4</v>
      </c>
      <c r="C10">
        <v>4</v>
      </c>
      <c r="D10">
        <v>750</v>
      </c>
      <c r="E10" t="s">
        <v>111</v>
      </c>
      <c r="F10">
        <v>203</v>
      </c>
      <c r="G10">
        <v>750</v>
      </c>
      <c r="H10" t="s">
        <v>9</v>
      </c>
    </row>
    <row r="11" spans="1:8" x14ac:dyDescent="0.25">
      <c r="A11" t="s">
        <v>139</v>
      </c>
      <c r="B11">
        <v>9</v>
      </c>
      <c r="C11">
        <v>9</v>
      </c>
      <c r="D11">
        <v>1750</v>
      </c>
      <c r="E11" t="s">
        <v>111</v>
      </c>
      <c r="F11">
        <v>456</v>
      </c>
      <c r="G11">
        <v>1750</v>
      </c>
      <c r="H11" t="s">
        <v>9</v>
      </c>
    </row>
    <row r="12" spans="1:8" x14ac:dyDescent="0.25">
      <c r="A12" t="s">
        <v>140</v>
      </c>
      <c r="B12">
        <v>6</v>
      </c>
      <c r="C12">
        <v>6</v>
      </c>
      <c r="D12">
        <v>1200</v>
      </c>
      <c r="E12">
        <v>1200</v>
      </c>
      <c r="F12">
        <v>330</v>
      </c>
      <c r="G12">
        <v>0</v>
      </c>
      <c r="H12" t="s">
        <v>9</v>
      </c>
    </row>
    <row r="13" spans="1:8" x14ac:dyDescent="0.25">
      <c r="A13" t="s">
        <v>141</v>
      </c>
      <c r="B13">
        <v>6</v>
      </c>
      <c r="C13">
        <v>6</v>
      </c>
      <c r="D13">
        <v>1250</v>
      </c>
      <c r="E13" t="s">
        <v>111</v>
      </c>
      <c r="F13">
        <v>323</v>
      </c>
      <c r="G13">
        <v>1250</v>
      </c>
      <c r="H13" t="s">
        <v>9</v>
      </c>
    </row>
    <row r="14" spans="1:8" x14ac:dyDescent="0.25">
      <c r="A14" t="s">
        <v>142</v>
      </c>
      <c r="B14">
        <v>15</v>
      </c>
      <c r="C14">
        <v>15</v>
      </c>
      <c r="D14">
        <v>2750</v>
      </c>
      <c r="E14" t="s">
        <v>111</v>
      </c>
      <c r="F14">
        <v>742</v>
      </c>
      <c r="G14">
        <v>2750</v>
      </c>
      <c r="H14" t="s">
        <v>9</v>
      </c>
    </row>
    <row r="15" spans="1:8" x14ac:dyDescent="0.25">
      <c r="A15" t="s">
        <v>143</v>
      </c>
      <c r="B15">
        <v>4</v>
      </c>
      <c r="C15">
        <v>4</v>
      </c>
      <c r="D15">
        <v>800</v>
      </c>
      <c r="E15" t="s">
        <v>111</v>
      </c>
      <c r="F15">
        <v>220</v>
      </c>
      <c r="G15">
        <v>800</v>
      </c>
      <c r="H15" t="s">
        <v>9</v>
      </c>
    </row>
    <row r="16" spans="1:8" x14ac:dyDescent="0.25">
      <c r="A16" t="s">
        <v>144</v>
      </c>
      <c r="B16">
        <v>11</v>
      </c>
      <c r="C16">
        <v>11</v>
      </c>
      <c r="D16">
        <v>1950</v>
      </c>
      <c r="E16">
        <v>1100</v>
      </c>
      <c r="F16">
        <v>534</v>
      </c>
      <c r="G16">
        <v>850</v>
      </c>
      <c r="H16" t="s">
        <v>9</v>
      </c>
    </row>
    <row r="17" spans="1:8" x14ac:dyDescent="0.25">
      <c r="A17" t="s">
        <v>145</v>
      </c>
      <c r="B17">
        <v>4</v>
      </c>
      <c r="C17">
        <v>4</v>
      </c>
      <c r="D17">
        <v>800</v>
      </c>
      <c r="E17" t="s">
        <v>111</v>
      </c>
      <c r="F17">
        <v>220</v>
      </c>
      <c r="G17">
        <v>800</v>
      </c>
      <c r="H17" t="s">
        <v>9</v>
      </c>
    </row>
    <row r="18" spans="1:8" x14ac:dyDescent="0.25">
      <c r="A18" t="s">
        <v>146</v>
      </c>
      <c r="B18">
        <v>10</v>
      </c>
      <c r="C18">
        <v>10</v>
      </c>
      <c r="D18">
        <v>2200</v>
      </c>
      <c r="E18" t="s">
        <v>111</v>
      </c>
      <c r="F18">
        <v>570</v>
      </c>
      <c r="G18">
        <v>2200</v>
      </c>
      <c r="H18" t="s">
        <v>9</v>
      </c>
    </row>
    <row r="19" spans="1:8" x14ac:dyDescent="0.25">
      <c r="A19" t="s">
        <v>147</v>
      </c>
      <c r="B19">
        <v>8</v>
      </c>
      <c r="C19">
        <v>8</v>
      </c>
      <c r="D19">
        <v>1600</v>
      </c>
      <c r="E19" t="s">
        <v>111</v>
      </c>
      <c r="F19">
        <v>404</v>
      </c>
      <c r="G19">
        <v>1600</v>
      </c>
      <c r="H19" t="s">
        <v>9</v>
      </c>
    </row>
    <row r="20" spans="1:8" x14ac:dyDescent="0.25">
      <c r="A20" t="s">
        <v>148</v>
      </c>
      <c r="B20">
        <v>7</v>
      </c>
      <c r="C20">
        <v>7</v>
      </c>
      <c r="D20">
        <v>1250</v>
      </c>
      <c r="E20" t="s">
        <v>111</v>
      </c>
      <c r="F20">
        <v>341</v>
      </c>
      <c r="G20">
        <v>1250</v>
      </c>
      <c r="H20" t="s">
        <v>9</v>
      </c>
    </row>
    <row r="21" spans="1:8" x14ac:dyDescent="0.25">
      <c r="A21" t="s">
        <v>149</v>
      </c>
      <c r="B21">
        <v>4</v>
      </c>
      <c r="C21">
        <v>4</v>
      </c>
      <c r="D21">
        <v>900</v>
      </c>
      <c r="E21" t="s">
        <v>111</v>
      </c>
      <c r="F21">
        <v>230</v>
      </c>
      <c r="G21">
        <v>900</v>
      </c>
      <c r="H21" t="s">
        <v>9</v>
      </c>
    </row>
    <row r="22" spans="1:8" x14ac:dyDescent="0.25">
      <c r="A22" t="s">
        <v>150</v>
      </c>
      <c r="B22">
        <v>1</v>
      </c>
      <c r="C22">
        <v>1</v>
      </c>
      <c r="D22">
        <v>200</v>
      </c>
      <c r="E22" t="s">
        <v>111</v>
      </c>
      <c r="F22">
        <v>55</v>
      </c>
      <c r="G22">
        <v>200</v>
      </c>
      <c r="H22" t="s">
        <v>9</v>
      </c>
    </row>
    <row r="23" spans="1:8" x14ac:dyDescent="0.25">
      <c r="A23" t="s">
        <v>151</v>
      </c>
      <c r="B23">
        <v>5</v>
      </c>
      <c r="C23">
        <v>5</v>
      </c>
      <c r="D23">
        <v>950</v>
      </c>
      <c r="E23" t="s">
        <v>111</v>
      </c>
      <c r="F23">
        <v>258</v>
      </c>
      <c r="G23">
        <v>950</v>
      </c>
    </row>
    <row r="24" spans="1:8" x14ac:dyDescent="0.25">
      <c r="A24" t="s">
        <v>152</v>
      </c>
      <c r="B24">
        <v>11</v>
      </c>
      <c r="C24">
        <v>11</v>
      </c>
      <c r="D24">
        <v>2100</v>
      </c>
      <c r="E24" t="s">
        <v>111</v>
      </c>
      <c r="F24">
        <v>559</v>
      </c>
      <c r="G24">
        <v>2100</v>
      </c>
    </row>
    <row r="25" spans="1:8" x14ac:dyDescent="0.25">
      <c r="A25" t="s">
        <v>13</v>
      </c>
      <c r="B25">
        <v>2</v>
      </c>
      <c r="C25">
        <v>2</v>
      </c>
      <c r="D25">
        <v>400</v>
      </c>
      <c r="E25">
        <v>400</v>
      </c>
      <c r="F25">
        <v>110</v>
      </c>
      <c r="G25">
        <v>0</v>
      </c>
    </row>
    <row r="26" spans="1:8" x14ac:dyDescent="0.25">
      <c r="A26" t="s">
        <v>153</v>
      </c>
      <c r="B26">
        <v>5</v>
      </c>
      <c r="C26">
        <v>5</v>
      </c>
      <c r="D26">
        <v>950</v>
      </c>
      <c r="E26" t="s">
        <v>111</v>
      </c>
      <c r="F26">
        <v>258</v>
      </c>
      <c r="G26">
        <v>950</v>
      </c>
    </row>
    <row r="27" spans="1:8" x14ac:dyDescent="0.25">
      <c r="A27" t="s">
        <v>154</v>
      </c>
      <c r="B27">
        <v>6</v>
      </c>
      <c r="C27">
        <v>6</v>
      </c>
      <c r="D27">
        <v>1150</v>
      </c>
      <c r="E27">
        <v>1150</v>
      </c>
      <c r="F27">
        <v>289</v>
      </c>
      <c r="G27">
        <v>0</v>
      </c>
    </row>
    <row r="28" spans="1:8" x14ac:dyDescent="0.25">
      <c r="A28" t="s">
        <v>155</v>
      </c>
      <c r="B28">
        <v>3</v>
      </c>
      <c r="C28">
        <v>3</v>
      </c>
      <c r="D28">
        <v>600</v>
      </c>
      <c r="E28" t="s">
        <v>111</v>
      </c>
      <c r="F28">
        <v>165</v>
      </c>
      <c r="G28">
        <v>600</v>
      </c>
    </row>
    <row r="29" spans="1:8" x14ac:dyDescent="0.25">
      <c r="A29" t="s">
        <v>9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9</v>
      </c>
    </row>
    <row r="30" spans="1:8" x14ac:dyDescent="0.25">
      <c r="A30" t="s">
        <v>45</v>
      </c>
      <c r="B30" s="3">
        <f>SUM(B2:B28)</f>
        <v>160</v>
      </c>
      <c r="C30" s="3">
        <f t="shared" ref="C30:G30" si="0">SUM(C2:C28)</f>
        <v>160</v>
      </c>
      <c r="D30" s="3">
        <f t="shared" si="0"/>
        <v>31450</v>
      </c>
      <c r="E30" s="3">
        <f t="shared" si="0"/>
        <v>5300</v>
      </c>
      <c r="F30" s="3">
        <f t="shared" si="0"/>
        <v>8362</v>
      </c>
      <c r="G30" s="3">
        <f t="shared" si="0"/>
        <v>26150</v>
      </c>
      <c r="H30" t="s">
        <v>9</v>
      </c>
    </row>
    <row r="31" spans="1:8" x14ac:dyDescent="0.25">
      <c r="A31" t="s">
        <v>9</v>
      </c>
      <c r="H31" t="s">
        <v>9</v>
      </c>
    </row>
    <row r="32" spans="1:8" ht="15.75" thickBot="1" x14ac:dyDescent="0.3">
      <c r="A32" t="s">
        <v>9</v>
      </c>
      <c r="B32" t="s">
        <v>9</v>
      </c>
      <c r="C32" s="1" t="s">
        <v>55</v>
      </c>
      <c r="D32" s="2" t="s">
        <v>56</v>
      </c>
      <c r="E32" s="3">
        <f>D30-F30</f>
        <v>23088</v>
      </c>
      <c r="F32" s="3"/>
      <c r="G32" s="4">
        <f>G30-F30</f>
        <v>17788</v>
      </c>
      <c r="H32" t="s">
        <v>57</v>
      </c>
    </row>
    <row r="33" spans="1:8" ht="15.75" thickBot="1" x14ac:dyDescent="0.3">
      <c r="A33" t="s">
        <v>81</v>
      </c>
      <c r="B33" s="5" t="s">
        <v>59</v>
      </c>
      <c r="C33" s="6">
        <f>Total!C15</f>
        <v>27</v>
      </c>
      <c r="D33" s="7">
        <f>B30/C33</f>
        <v>5.9259259259259256</v>
      </c>
      <c r="E33" s="3"/>
      <c r="F33" s="3"/>
      <c r="G33" s="3">
        <f>G36-G32</f>
        <v>5666</v>
      </c>
      <c r="H33" t="s">
        <v>60</v>
      </c>
    </row>
    <row r="34" spans="1:8" ht="15.75" thickBot="1" x14ac:dyDescent="0.3">
      <c r="F34" s="8"/>
    </row>
    <row r="35" spans="1:8" x14ac:dyDescent="0.25">
      <c r="A35" s="9" t="s">
        <v>61</v>
      </c>
      <c r="B35" s="10" t="s">
        <v>62</v>
      </c>
      <c r="C35" s="11" t="s">
        <v>63</v>
      </c>
      <c r="F35" s="1" t="s">
        <v>64</v>
      </c>
    </row>
    <row r="36" spans="1:8" x14ac:dyDescent="0.25">
      <c r="A36" s="12" t="s">
        <v>65</v>
      </c>
      <c r="B36" s="32">
        <f>B30</f>
        <v>160</v>
      </c>
      <c r="C36" s="14">
        <f>G30</f>
        <v>26150</v>
      </c>
      <c r="F36" s="15" t="s">
        <v>66</v>
      </c>
      <c r="G36" s="16">
        <f>C38-E30+C39+C41</f>
        <v>23454</v>
      </c>
    </row>
    <row r="37" spans="1:8" x14ac:dyDescent="0.25">
      <c r="A37" s="12" t="s">
        <v>5</v>
      </c>
      <c r="B37" s="32">
        <f>B30</f>
        <v>160</v>
      </c>
      <c r="C37" s="14">
        <f>F30</f>
        <v>8362</v>
      </c>
      <c r="F37" s="15" t="s">
        <v>67</v>
      </c>
      <c r="G37" s="16">
        <f>C36-G36</f>
        <v>2696</v>
      </c>
    </row>
    <row r="38" spans="1:8" x14ac:dyDescent="0.25">
      <c r="A38" s="12" t="s">
        <v>83</v>
      </c>
      <c r="C38" s="14">
        <f>D30-F30</f>
        <v>23088</v>
      </c>
      <c r="F38" s="3"/>
    </row>
    <row r="39" spans="1:8" x14ac:dyDescent="0.25">
      <c r="A39" s="12" t="s">
        <v>68</v>
      </c>
      <c r="B39" s="13"/>
      <c r="C39" s="14">
        <f>C33*(55*2)</f>
        <v>2970</v>
      </c>
    </row>
    <row r="40" spans="1:8" x14ac:dyDescent="0.25">
      <c r="A40" s="12" t="s">
        <v>69</v>
      </c>
      <c r="C40" s="14">
        <f>C37-C39</f>
        <v>5392</v>
      </c>
    </row>
    <row r="41" spans="1:8" x14ac:dyDescent="0.25">
      <c r="A41" s="12" t="s">
        <v>70</v>
      </c>
      <c r="C41" s="14">
        <f>C40/2</f>
        <v>2696</v>
      </c>
    </row>
    <row r="42" spans="1:8" ht="15.75" thickBot="1" x14ac:dyDescent="0.3">
      <c r="A42" s="17" t="s">
        <v>71</v>
      </c>
      <c r="B42" s="18"/>
      <c r="C42" s="19">
        <f>C40/2</f>
        <v>2696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A1B6-D451-4F9C-8328-5BA5E7FECB21}">
  <dimension ref="A1:H36"/>
  <sheetViews>
    <sheetView topLeftCell="A20" workbookViewId="0">
      <selection activeCell="G36" sqref="G36"/>
    </sheetView>
  </sheetViews>
  <sheetFormatPr defaultRowHeight="15" x14ac:dyDescent="0.25"/>
  <cols>
    <col min="1" max="1" width="28.140625" customWidth="1"/>
    <col min="2" max="2" width="12.7109375" customWidth="1"/>
    <col min="3" max="3" width="15.28515625" customWidth="1"/>
    <col min="4" max="4" width="16.28515625" customWidth="1"/>
    <col min="5" max="5" width="21.7109375" bestFit="1" customWidth="1"/>
    <col min="6" max="6" width="17.85546875" customWidth="1"/>
    <col min="7" max="8" width="16.28515625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B2" s="3"/>
      <c r="C2" s="3"/>
      <c r="D2" s="3"/>
      <c r="E2" s="3"/>
      <c r="F2" s="3"/>
      <c r="G2" s="3"/>
      <c r="H2" t="s">
        <v>9</v>
      </c>
    </row>
    <row r="3" spans="1:8" x14ac:dyDescent="0.25">
      <c r="B3" s="3"/>
      <c r="C3" s="3"/>
      <c r="D3" s="3"/>
      <c r="E3" s="3"/>
      <c r="F3" s="3"/>
      <c r="G3" s="3"/>
      <c r="H3" t="s">
        <v>9</v>
      </c>
    </row>
    <row r="4" spans="1:8" x14ac:dyDescent="0.25">
      <c r="B4" s="3"/>
      <c r="C4" s="3"/>
      <c r="D4" s="3"/>
      <c r="E4" s="3"/>
      <c r="F4" s="3"/>
      <c r="G4" s="3"/>
      <c r="H4" t="s">
        <v>9</v>
      </c>
    </row>
    <row r="5" spans="1:8" x14ac:dyDescent="0.25">
      <c r="B5" s="3"/>
      <c r="C5" s="3"/>
      <c r="D5" s="3"/>
      <c r="E5" s="3"/>
      <c r="F5" s="3"/>
      <c r="G5" s="3"/>
      <c r="H5" t="s">
        <v>9</v>
      </c>
    </row>
    <row r="6" spans="1:8" x14ac:dyDescent="0.25">
      <c r="B6" s="3"/>
      <c r="C6" s="3"/>
      <c r="D6" s="3"/>
      <c r="E6" s="3"/>
      <c r="F6" s="3"/>
      <c r="G6" s="3"/>
      <c r="H6" t="s">
        <v>9</v>
      </c>
    </row>
    <row r="7" spans="1:8" x14ac:dyDescent="0.25">
      <c r="B7" s="3"/>
      <c r="C7" s="3"/>
      <c r="D7" s="3"/>
      <c r="E7" s="3"/>
      <c r="F7" s="3"/>
      <c r="G7" s="3"/>
      <c r="H7" t="s">
        <v>9</v>
      </c>
    </row>
    <row r="8" spans="1:8" x14ac:dyDescent="0.25">
      <c r="B8" s="3"/>
      <c r="C8" s="3"/>
      <c r="D8" s="3"/>
      <c r="E8" s="3"/>
      <c r="F8" s="3"/>
      <c r="G8" s="3"/>
      <c r="H8" t="s">
        <v>9</v>
      </c>
    </row>
    <row r="9" spans="1:8" x14ac:dyDescent="0.25">
      <c r="B9" s="3"/>
      <c r="C9" s="3"/>
      <c r="D9" s="3"/>
      <c r="E9" s="3"/>
      <c r="F9" s="3"/>
      <c r="G9" s="3"/>
      <c r="H9" t="s">
        <v>9</v>
      </c>
    </row>
    <row r="10" spans="1:8" x14ac:dyDescent="0.25">
      <c r="B10" s="3"/>
      <c r="C10" s="3"/>
      <c r="D10" s="3"/>
      <c r="E10" s="3"/>
      <c r="F10" s="3"/>
      <c r="G10" s="3"/>
      <c r="H10" t="s">
        <v>9</v>
      </c>
    </row>
    <row r="11" spans="1:8" x14ac:dyDescent="0.25">
      <c r="B11" s="3"/>
      <c r="C11" s="3"/>
      <c r="D11" s="3"/>
      <c r="E11" s="3"/>
      <c r="F11" s="3"/>
      <c r="G11" s="3"/>
      <c r="H11" t="s">
        <v>9</v>
      </c>
    </row>
    <row r="12" spans="1:8" x14ac:dyDescent="0.25">
      <c r="B12" s="3"/>
      <c r="C12" s="3"/>
      <c r="D12" s="3"/>
      <c r="E12" s="3"/>
      <c r="F12" s="3"/>
      <c r="G12" s="3"/>
      <c r="H12" t="s">
        <v>9</v>
      </c>
    </row>
    <row r="13" spans="1:8" x14ac:dyDescent="0.25">
      <c r="B13" s="3"/>
      <c r="C13" s="3"/>
      <c r="D13" s="3"/>
      <c r="E13" s="3"/>
      <c r="F13" s="3"/>
      <c r="G13" s="3"/>
      <c r="H13" t="s">
        <v>9</v>
      </c>
    </row>
    <row r="14" spans="1:8" x14ac:dyDescent="0.25">
      <c r="B14" s="3"/>
      <c r="C14" s="3"/>
      <c r="D14" s="3"/>
      <c r="E14" s="3"/>
      <c r="F14" s="3"/>
      <c r="G14" s="3"/>
      <c r="H14" t="s">
        <v>9</v>
      </c>
    </row>
    <row r="15" spans="1:8" x14ac:dyDescent="0.25">
      <c r="B15" s="3"/>
      <c r="C15" s="3"/>
      <c r="D15" s="3"/>
      <c r="E15" s="3"/>
      <c r="F15" s="3"/>
      <c r="G15" s="3"/>
      <c r="H15" t="s">
        <v>9</v>
      </c>
    </row>
    <row r="16" spans="1:8" x14ac:dyDescent="0.25">
      <c r="B16" s="3"/>
      <c r="C16" s="3"/>
      <c r="D16" s="3"/>
      <c r="E16" s="3"/>
      <c r="F16" s="3"/>
      <c r="G16" s="3"/>
      <c r="H16" t="s">
        <v>9</v>
      </c>
    </row>
    <row r="17" spans="1:8" x14ac:dyDescent="0.25">
      <c r="B17" s="3"/>
      <c r="C17" s="3"/>
      <c r="D17" s="3"/>
      <c r="E17" s="3"/>
      <c r="F17" s="3"/>
      <c r="G17" s="3"/>
      <c r="H17" t="s">
        <v>9</v>
      </c>
    </row>
    <row r="18" spans="1:8" x14ac:dyDescent="0.25">
      <c r="B18" s="3"/>
      <c r="C18" s="3"/>
      <c r="D18" s="3"/>
      <c r="E18" s="3"/>
      <c r="F18" s="3"/>
      <c r="G18" s="3"/>
      <c r="H18" t="s">
        <v>9</v>
      </c>
    </row>
    <row r="19" spans="1:8" x14ac:dyDescent="0.25">
      <c r="B19" s="3"/>
      <c r="C19" s="3"/>
      <c r="D19" s="3"/>
      <c r="E19" s="3"/>
      <c r="F19" s="3"/>
      <c r="G19" s="3"/>
      <c r="H19" t="s">
        <v>9</v>
      </c>
    </row>
    <row r="20" spans="1:8" x14ac:dyDescent="0.25">
      <c r="B20" s="3"/>
      <c r="C20" s="3"/>
      <c r="D20" s="3"/>
      <c r="E20" s="3"/>
      <c r="F20" s="3"/>
      <c r="G20" s="3"/>
      <c r="H20" t="s">
        <v>9</v>
      </c>
    </row>
    <row r="21" spans="1:8" x14ac:dyDescent="0.25">
      <c r="B21" s="3"/>
      <c r="C21" s="3"/>
      <c r="D21" s="3"/>
      <c r="E21" s="3"/>
      <c r="F21" s="3"/>
      <c r="G21" s="3"/>
      <c r="H21" t="s">
        <v>9</v>
      </c>
    </row>
    <row r="22" spans="1:8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t="s">
        <v>9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9</v>
      </c>
    </row>
    <row r="24" spans="1:8" x14ac:dyDescent="0.25">
      <c r="A24" t="s">
        <v>45</v>
      </c>
      <c r="B24" s="3">
        <v>126</v>
      </c>
      <c r="C24" s="3">
        <v>126</v>
      </c>
      <c r="D24" s="3">
        <v>25300</v>
      </c>
      <c r="E24" s="3">
        <v>4400</v>
      </c>
      <c r="F24" s="3">
        <v>6769</v>
      </c>
      <c r="G24" s="3">
        <v>20900</v>
      </c>
      <c r="H24" t="s">
        <v>9</v>
      </c>
    </row>
    <row r="25" spans="1:8" x14ac:dyDescent="0.25">
      <c r="A25" t="s">
        <v>9</v>
      </c>
      <c r="B25" t="s">
        <v>9</v>
      </c>
      <c r="C25" t="s">
        <v>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ht="15.75" thickBot="1" x14ac:dyDescent="0.3">
      <c r="A26" t="s">
        <v>9</v>
      </c>
      <c r="B26" t="s">
        <v>9</v>
      </c>
      <c r="C26" s="1" t="s">
        <v>55</v>
      </c>
      <c r="D26" s="2" t="s">
        <v>56</v>
      </c>
      <c r="E26" s="3">
        <f>D24-F24</f>
        <v>18531</v>
      </c>
      <c r="F26" s="3"/>
      <c r="G26" s="4">
        <f>G24-F24</f>
        <v>14131</v>
      </c>
      <c r="H26" t="s">
        <v>57</v>
      </c>
    </row>
    <row r="27" spans="1:8" ht="15.75" thickBot="1" x14ac:dyDescent="0.3">
      <c r="A27" t="s">
        <v>80</v>
      </c>
      <c r="B27" s="5" t="s">
        <v>59</v>
      </c>
      <c r="C27" s="33">
        <f>Total!C18</f>
        <v>20</v>
      </c>
      <c r="D27" s="7">
        <f>B24/C27</f>
        <v>6.3</v>
      </c>
      <c r="E27" s="3"/>
      <c r="F27" s="3"/>
      <c r="G27" s="3">
        <f>G31-G26</f>
        <v>4484.5</v>
      </c>
      <c r="H27" t="s">
        <v>60</v>
      </c>
    </row>
    <row r="28" spans="1:8" ht="15.75" thickBot="1" x14ac:dyDescent="0.3">
      <c r="F28" s="8"/>
    </row>
    <row r="29" spans="1:8" x14ac:dyDescent="0.25">
      <c r="A29" s="9" t="s">
        <v>61</v>
      </c>
      <c r="B29" s="10" t="s">
        <v>62</v>
      </c>
      <c r="C29" s="11" t="s">
        <v>63</v>
      </c>
    </row>
    <row r="30" spans="1:8" x14ac:dyDescent="0.25">
      <c r="A30" s="12" t="s">
        <v>65</v>
      </c>
      <c r="B30" s="32">
        <f>B24</f>
        <v>126</v>
      </c>
      <c r="C30" s="14">
        <f>G24</f>
        <v>20900</v>
      </c>
      <c r="F30" s="1" t="s">
        <v>64</v>
      </c>
    </row>
    <row r="31" spans="1:8" x14ac:dyDescent="0.25">
      <c r="A31" s="12" t="s">
        <v>5</v>
      </c>
      <c r="B31" s="32">
        <f>B24</f>
        <v>126</v>
      </c>
      <c r="C31" s="14">
        <f>F24</f>
        <v>6769</v>
      </c>
      <c r="F31" s="15" t="s">
        <v>66</v>
      </c>
      <c r="G31" s="16">
        <f>C32-E24+C33+C35</f>
        <v>18615.5</v>
      </c>
    </row>
    <row r="32" spans="1:8" x14ac:dyDescent="0.25">
      <c r="A32" s="12" t="s">
        <v>83</v>
      </c>
      <c r="C32" s="14">
        <f>D24-F24</f>
        <v>18531</v>
      </c>
      <c r="F32" s="15" t="s">
        <v>67</v>
      </c>
      <c r="G32" s="16">
        <f>C30-G31</f>
        <v>2284.5</v>
      </c>
    </row>
    <row r="33" spans="1:3" x14ac:dyDescent="0.25">
      <c r="A33" s="12" t="s">
        <v>68</v>
      </c>
      <c r="B33" s="13"/>
      <c r="C33" s="14">
        <f>C27*(55*2)</f>
        <v>2200</v>
      </c>
    </row>
    <row r="34" spans="1:3" x14ac:dyDescent="0.25">
      <c r="A34" s="12" t="s">
        <v>69</v>
      </c>
      <c r="C34" s="14">
        <f>C31-C33</f>
        <v>4569</v>
      </c>
    </row>
    <row r="35" spans="1:3" x14ac:dyDescent="0.25">
      <c r="A35" s="12" t="s">
        <v>70</v>
      </c>
      <c r="C35" s="14">
        <f>C34/2</f>
        <v>2284.5</v>
      </c>
    </row>
    <row r="36" spans="1:3" ht="15.75" thickBot="1" x14ac:dyDescent="0.3">
      <c r="A36" s="17" t="s">
        <v>71</v>
      </c>
      <c r="B36" s="18"/>
      <c r="C36" s="19">
        <f>C34/2</f>
        <v>2284.5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A269-295C-4FB2-930B-8F63F560F172}">
  <dimension ref="A1:H28"/>
  <sheetViews>
    <sheetView topLeftCell="A13" workbookViewId="0">
      <selection activeCell="H2" sqref="H2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5.57031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242</v>
      </c>
      <c r="B2">
        <v>2</v>
      </c>
      <c r="C2">
        <v>2</v>
      </c>
      <c r="D2">
        <v>300</v>
      </c>
      <c r="E2">
        <v>0</v>
      </c>
      <c r="F2">
        <v>76</v>
      </c>
      <c r="G2">
        <v>300</v>
      </c>
      <c r="H2">
        <v>300</v>
      </c>
    </row>
    <row r="3" spans="1:8" x14ac:dyDescent="0.25">
      <c r="A3" t="s">
        <v>243</v>
      </c>
      <c r="B3">
        <v>2</v>
      </c>
      <c r="C3">
        <v>2</v>
      </c>
      <c r="D3">
        <v>300</v>
      </c>
      <c r="E3">
        <v>0</v>
      </c>
      <c r="F3">
        <v>76</v>
      </c>
      <c r="G3">
        <v>300</v>
      </c>
      <c r="H3">
        <v>300</v>
      </c>
    </row>
    <row r="4" spans="1:8" x14ac:dyDescent="0.25">
      <c r="A4" t="s">
        <v>244</v>
      </c>
      <c r="B4">
        <v>3</v>
      </c>
      <c r="C4">
        <v>3</v>
      </c>
      <c r="D4">
        <v>700</v>
      </c>
      <c r="E4">
        <v>0</v>
      </c>
      <c r="F4">
        <v>175</v>
      </c>
      <c r="G4">
        <v>700</v>
      </c>
      <c r="H4">
        <v>700</v>
      </c>
    </row>
    <row r="5" spans="1:8" x14ac:dyDescent="0.25">
      <c r="A5" t="s">
        <v>245</v>
      </c>
      <c r="B5">
        <v>4</v>
      </c>
      <c r="C5">
        <v>4</v>
      </c>
      <c r="D5">
        <v>750</v>
      </c>
      <c r="E5">
        <v>350</v>
      </c>
      <c r="F5">
        <v>203</v>
      </c>
      <c r="G5">
        <v>400</v>
      </c>
      <c r="H5">
        <v>400</v>
      </c>
    </row>
    <row r="6" spans="1:8" x14ac:dyDescent="0.25">
      <c r="A6" t="s">
        <v>246</v>
      </c>
      <c r="B6">
        <v>6</v>
      </c>
      <c r="C6">
        <v>6</v>
      </c>
      <c r="D6">
        <v>1250</v>
      </c>
      <c r="E6">
        <v>0</v>
      </c>
      <c r="F6">
        <v>323</v>
      </c>
      <c r="G6">
        <v>1250</v>
      </c>
      <c r="H6" t="s">
        <v>9</v>
      </c>
    </row>
    <row r="7" spans="1:8" x14ac:dyDescent="0.25">
      <c r="A7" t="s">
        <v>247</v>
      </c>
      <c r="B7">
        <v>3</v>
      </c>
      <c r="C7">
        <v>3</v>
      </c>
      <c r="D7">
        <v>600</v>
      </c>
      <c r="E7">
        <v>0</v>
      </c>
      <c r="F7">
        <v>165</v>
      </c>
      <c r="G7">
        <v>600</v>
      </c>
      <c r="H7">
        <v>600</v>
      </c>
    </row>
    <row r="8" spans="1:8" x14ac:dyDescent="0.25">
      <c r="A8" t="s">
        <v>248</v>
      </c>
      <c r="B8">
        <v>3</v>
      </c>
      <c r="C8">
        <v>3</v>
      </c>
      <c r="D8">
        <v>550</v>
      </c>
      <c r="E8">
        <v>0</v>
      </c>
      <c r="F8">
        <v>148</v>
      </c>
      <c r="G8">
        <v>550</v>
      </c>
      <c r="H8">
        <v>550</v>
      </c>
    </row>
    <row r="9" spans="1:8" x14ac:dyDescent="0.25">
      <c r="A9" t="s">
        <v>249</v>
      </c>
      <c r="B9">
        <v>5</v>
      </c>
      <c r="C9">
        <v>5</v>
      </c>
      <c r="D9">
        <v>1000</v>
      </c>
      <c r="E9">
        <v>0</v>
      </c>
      <c r="F9">
        <v>275</v>
      </c>
      <c r="G9">
        <v>1000</v>
      </c>
      <c r="H9">
        <v>1000</v>
      </c>
    </row>
    <row r="10" spans="1:8" x14ac:dyDescent="0.25">
      <c r="A10" t="s">
        <v>250</v>
      </c>
      <c r="B10">
        <v>2</v>
      </c>
      <c r="C10">
        <v>2</v>
      </c>
      <c r="D10">
        <v>350</v>
      </c>
      <c r="E10">
        <v>0</v>
      </c>
      <c r="F10">
        <v>93</v>
      </c>
      <c r="G10">
        <v>350</v>
      </c>
      <c r="H10" t="s">
        <v>9</v>
      </c>
    </row>
    <row r="11" spans="1:8" x14ac:dyDescent="0.25">
      <c r="A11" t="s">
        <v>251</v>
      </c>
      <c r="B11">
        <v>1</v>
      </c>
      <c r="C11">
        <v>1</v>
      </c>
      <c r="D11">
        <v>200</v>
      </c>
      <c r="E11">
        <v>0</v>
      </c>
      <c r="F11">
        <v>55</v>
      </c>
      <c r="G11">
        <v>200</v>
      </c>
      <c r="H11">
        <v>200</v>
      </c>
    </row>
    <row r="12" spans="1:8" x14ac:dyDescent="0.25">
      <c r="A12" t="s">
        <v>252</v>
      </c>
      <c r="B12">
        <v>2</v>
      </c>
      <c r="C12">
        <v>2</v>
      </c>
      <c r="D12">
        <v>400</v>
      </c>
      <c r="E12">
        <v>0</v>
      </c>
      <c r="F12">
        <v>110</v>
      </c>
      <c r="G12">
        <v>400</v>
      </c>
      <c r="H12" t="s">
        <v>9</v>
      </c>
    </row>
    <row r="13" spans="1:8" x14ac:dyDescent="0.25">
      <c r="A13" t="s">
        <v>253</v>
      </c>
      <c r="B13">
        <v>4</v>
      </c>
      <c r="C13">
        <v>4</v>
      </c>
      <c r="D13">
        <v>800</v>
      </c>
      <c r="E13">
        <v>0</v>
      </c>
      <c r="F13">
        <v>220</v>
      </c>
      <c r="G13">
        <v>800</v>
      </c>
      <c r="H13" t="s">
        <v>9</v>
      </c>
    </row>
    <row r="14" spans="1:8" x14ac:dyDescent="0.25">
      <c r="A14" t="s">
        <v>254</v>
      </c>
      <c r="B14">
        <v>5</v>
      </c>
      <c r="C14">
        <v>5</v>
      </c>
      <c r="D14">
        <v>1000</v>
      </c>
      <c r="E14">
        <v>0</v>
      </c>
      <c r="F14">
        <v>275</v>
      </c>
      <c r="G14">
        <v>1000</v>
      </c>
      <c r="H14">
        <v>1000</v>
      </c>
    </row>
    <row r="15" spans="1:8" x14ac:dyDescent="0.25">
      <c r="A15" t="s">
        <v>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 t="s">
        <v>9</v>
      </c>
    </row>
    <row r="16" spans="1:8" x14ac:dyDescent="0.25">
      <c r="A16" t="s">
        <v>45</v>
      </c>
      <c r="B16" s="3">
        <f t="shared" ref="B16:G16" si="0">SUM(B2:B14)</f>
        <v>42</v>
      </c>
      <c r="C16" s="3">
        <f t="shared" si="0"/>
        <v>42</v>
      </c>
      <c r="D16" s="3">
        <f t="shared" si="0"/>
        <v>8200</v>
      </c>
      <c r="E16" s="3">
        <f t="shared" si="0"/>
        <v>350</v>
      </c>
      <c r="F16" s="3">
        <f t="shared" si="0"/>
        <v>2194</v>
      </c>
      <c r="G16" s="3">
        <f t="shared" si="0"/>
        <v>7850</v>
      </c>
      <c r="H16" t="s">
        <v>9</v>
      </c>
    </row>
    <row r="17" spans="1:8" x14ac:dyDescent="0.25">
      <c r="A17" t="s">
        <v>9</v>
      </c>
      <c r="B17" t="s">
        <v>9</v>
      </c>
      <c r="C17" t="s">
        <v>9</v>
      </c>
      <c r="D17" t="s">
        <v>9</v>
      </c>
      <c r="E17" t="s">
        <v>9</v>
      </c>
      <c r="F17" t="s">
        <v>9</v>
      </c>
      <c r="G17" t="s">
        <v>9</v>
      </c>
      <c r="H17" t="s">
        <v>9</v>
      </c>
    </row>
    <row r="18" spans="1:8" ht="15.75" thickBot="1" x14ac:dyDescent="0.3">
      <c r="A18" t="s">
        <v>9</v>
      </c>
      <c r="B18" t="s">
        <v>9</v>
      </c>
      <c r="C18" s="1" t="s">
        <v>55</v>
      </c>
      <c r="D18" s="2" t="s">
        <v>56</v>
      </c>
      <c r="E18" s="3">
        <f>D16-F16</f>
        <v>6006</v>
      </c>
      <c r="F18" s="3"/>
      <c r="G18" s="4">
        <f>G16-F16</f>
        <v>5656</v>
      </c>
      <c r="H18" t="s">
        <v>57</v>
      </c>
    </row>
    <row r="19" spans="1:8" ht="15.75" thickBot="1" x14ac:dyDescent="0.3">
      <c r="A19" t="s">
        <v>85</v>
      </c>
      <c r="B19" s="5" t="s">
        <v>59</v>
      </c>
      <c r="C19" s="6">
        <f>Total!C21</f>
        <v>13</v>
      </c>
      <c r="D19" s="7">
        <f>B16/C19</f>
        <v>3.2307692307692308</v>
      </c>
      <c r="E19" s="3"/>
      <c r="F19" s="3"/>
      <c r="G19" s="3">
        <f>G23-G18</f>
        <v>1812</v>
      </c>
      <c r="H19" t="s">
        <v>60</v>
      </c>
    </row>
    <row r="20" spans="1:8" ht="15.75" thickBot="1" x14ac:dyDescent="0.3">
      <c r="F20" s="8"/>
    </row>
    <row r="21" spans="1:8" x14ac:dyDescent="0.25">
      <c r="A21" s="9" t="s">
        <v>61</v>
      </c>
      <c r="B21" s="10" t="s">
        <v>62</v>
      </c>
      <c r="C21" s="11" t="s">
        <v>63</v>
      </c>
    </row>
    <row r="22" spans="1:8" x14ac:dyDescent="0.25">
      <c r="A22" s="12" t="s">
        <v>65</v>
      </c>
      <c r="B22" s="32">
        <f>B16</f>
        <v>42</v>
      </c>
      <c r="C22" s="14">
        <f>G16</f>
        <v>7850</v>
      </c>
      <c r="F22" s="1" t="s">
        <v>64</v>
      </c>
    </row>
    <row r="23" spans="1:8" x14ac:dyDescent="0.25">
      <c r="A23" s="12" t="s">
        <v>5</v>
      </c>
      <c r="B23" s="32">
        <f>B16</f>
        <v>42</v>
      </c>
      <c r="C23" s="14">
        <f>F16</f>
        <v>2194</v>
      </c>
      <c r="F23" s="15" t="s">
        <v>66</v>
      </c>
      <c r="G23" s="16">
        <f>C24-E16+C25+C27</f>
        <v>7468</v>
      </c>
    </row>
    <row r="24" spans="1:8" x14ac:dyDescent="0.25">
      <c r="A24" s="12" t="s">
        <v>83</v>
      </c>
      <c r="C24" s="14">
        <f>D16-F16</f>
        <v>6006</v>
      </c>
      <c r="F24" s="15" t="s">
        <v>67</v>
      </c>
      <c r="G24" s="16">
        <f>C22-G23</f>
        <v>382</v>
      </c>
    </row>
    <row r="25" spans="1:8" x14ac:dyDescent="0.25">
      <c r="A25" s="12" t="s">
        <v>68</v>
      </c>
      <c r="B25" s="13"/>
      <c r="C25" s="14">
        <f>C19*(55*2)</f>
        <v>1430</v>
      </c>
    </row>
    <row r="26" spans="1:8" x14ac:dyDescent="0.25">
      <c r="A26" s="12" t="s">
        <v>69</v>
      </c>
      <c r="C26" s="14">
        <f>C23-C25</f>
        <v>764</v>
      </c>
    </row>
    <row r="27" spans="1:8" x14ac:dyDescent="0.25">
      <c r="A27" s="12" t="s">
        <v>70</v>
      </c>
      <c r="C27" s="14">
        <f>C26/2</f>
        <v>382</v>
      </c>
    </row>
    <row r="28" spans="1:8" ht="15.75" thickBot="1" x14ac:dyDescent="0.3">
      <c r="A28" s="17" t="s">
        <v>71</v>
      </c>
      <c r="B28" s="18"/>
      <c r="C28" s="19">
        <f>C26/2</f>
        <v>382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E437-073C-4933-9058-7131D25E4A12}">
  <dimension ref="A1:H36"/>
  <sheetViews>
    <sheetView topLeftCell="A22" workbookViewId="0">
      <selection activeCell="B24" sqref="B24:G24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6.57031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B2" s="3"/>
      <c r="C2" s="3"/>
      <c r="D2" s="3"/>
      <c r="E2" s="3"/>
      <c r="F2" s="3"/>
      <c r="G2" s="3"/>
      <c r="H2" t="s">
        <v>9</v>
      </c>
    </row>
    <row r="3" spans="1:8" x14ac:dyDescent="0.25">
      <c r="B3" s="3"/>
      <c r="C3" s="3"/>
      <c r="D3" s="3"/>
      <c r="E3" s="3"/>
      <c r="F3" s="3"/>
      <c r="G3" s="3"/>
      <c r="H3" t="s">
        <v>9</v>
      </c>
    </row>
    <row r="4" spans="1:8" x14ac:dyDescent="0.25">
      <c r="B4" s="3"/>
      <c r="C4" s="3"/>
      <c r="D4" s="3"/>
      <c r="E4" s="3"/>
      <c r="F4" s="3"/>
      <c r="G4" s="3"/>
      <c r="H4" t="s">
        <v>9</v>
      </c>
    </row>
    <row r="5" spans="1:8" x14ac:dyDescent="0.25">
      <c r="B5" s="3"/>
      <c r="C5" s="3"/>
      <c r="D5" s="3"/>
      <c r="E5" s="3"/>
      <c r="F5" s="3"/>
      <c r="G5" s="3"/>
      <c r="H5" t="s">
        <v>9</v>
      </c>
    </row>
    <row r="6" spans="1:8" x14ac:dyDescent="0.25">
      <c r="B6" s="3"/>
      <c r="C6" s="3"/>
      <c r="D6" s="3"/>
      <c r="E6" s="3"/>
      <c r="F6" s="3"/>
      <c r="G6" s="3"/>
      <c r="H6" t="s">
        <v>9</v>
      </c>
    </row>
    <row r="7" spans="1:8" x14ac:dyDescent="0.25">
      <c r="B7" s="3"/>
      <c r="C7" s="3"/>
      <c r="D7" s="3"/>
      <c r="E7" s="3"/>
      <c r="F7" s="3"/>
      <c r="G7" s="3"/>
      <c r="H7" t="s">
        <v>9</v>
      </c>
    </row>
    <row r="8" spans="1:8" x14ac:dyDescent="0.25">
      <c r="B8" s="3"/>
      <c r="C8" s="3"/>
      <c r="D8" s="3"/>
      <c r="E8" s="3"/>
      <c r="F8" s="3"/>
      <c r="G8" s="3"/>
      <c r="H8" t="s">
        <v>9</v>
      </c>
    </row>
    <row r="9" spans="1:8" x14ac:dyDescent="0.25">
      <c r="B9" s="3"/>
      <c r="C9" s="3"/>
      <c r="D9" s="3"/>
      <c r="E9" s="3"/>
      <c r="F9" s="3"/>
      <c r="G9" s="3"/>
      <c r="H9" t="s">
        <v>9</v>
      </c>
    </row>
    <row r="10" spans="1:8" x14ac:dyDescent="0.25">
      <c r="B10" s="3"/>
      <c r="C10" s="3"/>
      <c r="D10" s="3"/>
      <c r="E10" s="3"/>
      <c r="F10" s="3"/>
      <c r="G10" s="3"/>
      <c r="H10" t="s">
        <v>9</v>
      </c>
    </row>
    <row r="11" spans="1:8" x14ac:dyDescent="0.25">
      <c r="B11" s="3"/>
      <c r="C11" s="3"/>
      <c r="D11" s="3"/>
      <c r="E11" s="3"/>
      <c r="F11" s="3"/>
      <c r="G11" s="3"/>
      <c r="H11" t="s">
        <v>9</v>
      </c>
    </row>
    <row r="12" spans="1:8" x14ac:dyDescent="0.25">
      <c r="B12" s="3"/>
      <c r="C12" s="3"/>
      <c r="D12" s="3"/>
      <c r="E12" s="3"/>
      <c r="F12" s="3"/>
      <c r="G12" s="3"/>
      <c r="H12" t="s">
        <v>9</v>
      </c>
    </row>
    <row r="13" spans="1:8" x14ac:dyDescent="0.25">
      <c r="B13" s="3"/>
      <c r="C13" s="3"/>
      <c r="D13" s="3"/>
      <c r="E13" s="3"/>
      <c r="F13" s="3"/>
      <c r="G13" s="3"/>
      <c r="H13" t="s">
        <v>9</v>
      </c>
    </row>
    <row r="14" spans="1:8" x14ac:dyDescent="0.25">
      <c r="B14" s="3"/>
      <c r="C14" s="3"/>
      <c r="D14" s="3"/>
      <c r="E14" s="3"/>
      <c r="F14" s="3"/>
      <c r="G14" s="3"/>
      <c r="H14" t="s">
        <v>9</v>
      </c>
    </row>
    <row r="15" spans="1:8" x14ac:dyDescent="0.25">
      <c r="B15" s="3"/>
      <c r="C15" s="3"/>
      <c r="D15" s="3"/>
      <c r="E15" s="3"/>
      <c r="F15" s="3"/>
      <c r="G15" s="3"/>
      <c r="H15" t="s">
        <v>9</v>
      </c>
    </row>
    <row r="16" spans="1:8" x14ac:dyDescent="0.25">
      <c r="B16" s="3"/>
      <c r="C16" s="3"/>
      <c r="D16" s="3"/>
      <c r="E16" s="3"/>
      <c r="F16" s="3"/>
      <c r="G16" s="3"/>
      <c r="H16" t="s">
        <v>9</v>
      </c>
    </row>
    <row r="17" spans="1:8" x14ac:dyDescent="0.25">
      <c r="B17" s="3"/>
      <c r="C17" s="3"/>
      <c r="D17" s="3"/>
      <c r="E17" s="3"/>
      <c r="F17" s="3"/>
      <c r="G17" s="3"/>
      <c r="H17" t="s">
        <v>9</v>
      </c>
    </row>
    <row r="18" spans="1:8" x14ac:dyDescent="0.25">
      <c r="B18" s="3"/>
      <c r="C18" s="3"/>
      <c r="D18" s="3"/>
      <c r="E18" s="3"/>
      <c r="F18" s="3"/>
      <c r="G18" s="3"/>
      <c r="H18" t="s">
        <v>9</v>
      </c>
    </row>
    <row r="19" spans="1:8" x14ac:dyDescent="0.25">
      <c r="B19" s="3"/>
      <c r="C19" s="3"/>
      <c r="D19" s="3"/>
      <c r="E19" s="3"/>
      <c r="F19" s="3"/>
      <c r="G19" s="3"/>
      <c r="H19" t="s">
        <v>9</v>
      </c>
    </row>
    <row r="20" spans="1:8" x14ac:dyDescent="0.25">
      <c r="B20" s="3"/>
      <c r="C20" s="3"/>
      <c r="D20" s="3"/>
      <c r="E20" s="3"/>
      <c r="F20" s="3"/>
      <c r="G20" s="3"/>
      <c r="H20" t="s">
        <v>9</v>
      </c>
    </row>
    <row r="21" spans="1:8" x14ac:dyDescent="0.25">
      <c r="B21" s="3"/>
      <c r="C21" s="3"/>
      <c r="D21" s="3"/>
      <c r="E21" s="3"/>
      <c r="F21" s="3"/>
      <c r="G21" s="3"/>
      <c r="H21" t="s">
        <v>9</v>
      </c>
    </row>
    <row r="22" spans="1:8" x14ac:dyDescent="0.25">
      <c r="A22" t="s">
        <v>9</v>
      </c>
      <c r="B22" t="s">
        <v>9</v>
      </c>
      <c r="C22" t="s">
        <v>9</v>
      </c>
      <c r="D22" t="s">
        <v>9</v>
      </c>
      <c r="E22" t="s">
        <v>9</v>
      </c>
      <c r="F22" t="s">
        <v>9</v>
      </c>
      <c r="G22" t="s">
        <v>9</v>
      </c>
      <c r="H22" t="s">
        <v>9</v>
      </c>
    </row>
    <row r="23" spans="1:8" x14ac:dyDescent="0.25">
      <c r="A23" t="s">
        <v>9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9</v>
      </c>
    </row>
    <row r="24" spans="1:8" x14ac:dyDescent="0.25">
      <c r="A24" t="s">
        <v>45</v>
      </c>
      <c r="B24" s="3">
        <v>89</v>
      </c>
      <c r="C24" s="3">
        <v>89</v>
      </c>
      <c r="D24" s="3">
        <v>17450</v>
      </c>
      <c r="E24" s="3">
        <v>6900</v>
      </c>
      <c r="F24" s="3">
        <v>4677</v>
      </c>
      <c r="G24" s="3">
        <v>10550</v>
      </c>
      <c r="H24" t="s">
        <v>9</v>
      </c>
    </row>
    <row r="25" spans="1:8" x14ac:dyDescent="0.25">
      <c r="A25" t="s">
        <v>9</v>
      </c>
      <c r="B25" t="s">
        <v>9</v>
      </c>
      <c r="C25" t="s">
        <v>9</v>
      </c>
      <c r="D25" t="s">
        <v>9</v>
      </c>
      <c r="E25" t="s">
        <v>9</v>
      </c>
      <c r="F25" t="s">
        <v>9</v>
      </c>
      <c r="G25" t="s">
        <v>9</v>
      </c>
      <c r="H25" t="s">
        <v>9</v>
      </c>
    </row>
    <row r="26" spans="1:8" ht="15.75" thickBot="1" x14ac:dyDescent="0.3">
      <c r="A26" t="s">
        <v>9</v>
      </c>
      <c r="B26" t="s">
        <v>9</v>
      </c>
      <c r="C26" s="1" t="s">
        <v>55</v>
      </c>
      <c r="D26" s="2" t="s">
        <v>56</v>
      </c>
      <c r="E26" s="3">
        <f>D24-F24</f>
        <v>12773</v>
      </c>
      <c r="F26" s="3"/>
      <c r="G26" s="4">
        <f>G24-F24</f>
        <v>5873</v>
      </c>
      <c r="H26" t="s">
        <v>57</v>
      </c>
    </row>
    <row r="27" spans="1:8" ht="15.75" thickBot="1" x14ac:dyDescent="0.3">
      <c r="A27" t="s">
        <v>86</v>
      </c>
      <c r="B27" s="5" t="s">
        <v>59</v>
      </c>
      <c r="C27" s="6">
        <f>Total!C24</f>
        <v>15</v>
      </c>
      <c r="D27" s="7">
        <f>B24/C27</f>
        <v>5.9333333333333336</v>
      </c>
      <c r="E27" s="3"/>
      <c r="F27" s="3"/>
      <c r="G27" s="3">
        <f>G31-G26</f>
        <v>3163.5</v>
      </c>
      <c r="H27" t="s">
        <v>60</v>
      </c>
    </row>
    <row r="28" spans="1:8" ht="15.75" thickBot="1" x14ac:dyDescent="0.3">
      <c r="F28" s="8"/>
    </row>
    <row r="29" spans="1:8" x14ac:dyDescent="0.25">
      <c r="A29" s="9" t="s">
        <v>61</v>
      </c>
      <c r="B29" s="10" t="s">
        <v>62</v>
      </c>
      <c r="C29" s="11" t="s">
        <v>63</v>
      </c>
    </row>
    <row r="30" spans="1:8" x14ac:dyDescent="0.25">
      <c r="A30" s="12" t="s">
        <v>65</v>
      </c>
      <c r="B30" s="32">
        <f>B24</f>
        <v>89</v>
      </c>
      <c r="C30" s="14">
        <f>G24</f>
        <v>10550</v>
      </c>
      <c r="F30" s="1" t="s">
        <v>64</v>
      </c>
    </row>
    <row r="31" spans="1:8" x14ac:dyDescent="0.25">
      <c r="A31" s="12" t="s">
        <v>5</v>
      </c>
      <c r="B31" s="32">
        <f>B24</f>
        <v>89</v>
      </c>
      <c r="C31" s="14">
        <f>F24</f>
        <v>4677</v>
      </c>
      <c r="F31" s="15" t="s">
        <v>66</v>
      </c>
      <c r="G31" s="16">
        <f>C32-E24+C33+C35</f>
        <v>9036.5</v>
      </c>
    </row>
    <row r="32" spans="1:8" x14ac:dyDescent="0.25">
      <c r="A32" s="12" t="s">
        <v>83</v>
      </c>
      <c r="C32" s="14">
        <f>D24-F24</f>
        <v>12773</v>
      </c>
      <c r="F32" s="15" t="s">
        <v>67</v>
      </c>
      <c r="G32" s="16">
        <f>C30-G31</f>
        <v>1513.5</v>
      </c>
    </row>
    <row r="33" spans="1:3" x14ac:dyDescent="0.25">
      <c r="A33" s="12" t="s">
        <v>68</v>
      </c>
      <c r="B33" s="13"/>
      <c r="C33" s="14">
        <f>C27*(55*2)</f>
        <v>1650</v>
      </c>
    </row>
    <row r="34" spans="1:3" x14ac:dyDescent="0.25">
      <c r="A34" s="12" t="s">
        <v>69</v>
      </c>
      <c r="C34" s="14">
        <f>C31-C33</f>
        <v>3027</v>
      </c>
    </row>
    <row r="35" spans="1:3" x14ac:dyDescent="0.25">
      <c r="A35" s="12" t="s">
        <v>70</v>
      </c>
      <c r="C35" s="14">
        <f>C34/2</f>
        <v>1513.5</v>
      </c>
    </row>
    <row r="36" spans="1:3" ht="15.75" thickBot="1" x14ac:dyDescent="0.3">
      <c r="A36" s="17" t="s">
        <v>71</v>
      </c>
      <c r="B36" s="18"/>
      <c r="C36" s="19">
        <f>C34/2</f>
        <v>1513.5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49CE-6E92-4FDC-AAC7-A5A1D324CDE7}">
  <dimension ref="A1:H29"/>
  <sheetViews>
    <sheetView topLeftCell="A10" workbookViewId="0">
      <selection activeCell="K15" sqref="K15"/>
    </sheetView>
  </sheetViews>
  <sheetFormatPr defaultRowHeight="15" x14ac:dyDescent="0.25"/>
  <cols>
    <col min="1" max="1" width="27.42578125" bestFit="1" customWidth="1"/>
    <col min="2" max="2" width="12" bestFit="1" customWidth="1"/>
    <col min="3" max="3" width="16.85546875" bestFit="1" customWidth="1"/>
    <col min="4" max="4" width="14.140625" bestFit="1" customWidth="1"/>
    <col min="5" max="5" width="21.7109375" bestFit="1" customWidth="1"/>
    <col min="6" max="6" width="17.42578125" customWidth="1"/>
    <col min="7" max="7" width="24" bestFit="1" customWidth="1"/>
    <col min="8" max="8" width="9" bestFit="1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t="s">
        <v>171</v>
      </c>
      <c r="B2">
        <v>7</v>
      </c>
      <c r="C2">
        <v>7</v>
      </c>
      <c r="D2">
        <v>1500</v>
      </c>
      <c r="E2">
        <v>0</v>
      </c>
      <c r="F2">
        <v>383</v>
      </c>
      <c r="G2">
        <v>1500</v>
      </c>
      <c r="H2" t="s">
        <v>9</v>
      </c>
    </row>
    <row r="3" spans="1:8" x14ac:dyDescent="0.25">
      <c r="A3" t="s">
        <v>172</v>
      </c>
      <c r="B3">
        <v>8</v>
      </c>
      <c r="C3">
        <v>8</v>
      </c>
      <c r="D3">
        <v>1800</v>
      </c>
      <c r="E3">
        <v>250</v>
      </c>
      <c r="F3">
        <v>460</v>
      </c>
      <c r="G3">
        <v>1550</v>
      </c>
      <c r="H3" t="s">
        <v>9</v>
      </c>
    </row>
    <row r="4" spans="1:8" x14ac:dyDescent="0.25">
      <c r="A4" t="s">
        <v>173</v>
      </c>
      <c r="B4">
        <v>2</v>
      </c>
      <c r="C4">
        <v>2</v>
      </c>
      <c r="D4">
        <v>400</v>
      </c>
      <c r="E4">
        <v>0</v>
      </c>
      <c r="F4">
        <v>110</v>
      </c>
      <c r="G4">
        <v>400</v>
      </c>
      <c r="H4" t="s">
        <v>9</v>
      </c>
    </row>
    <row r="5" spans="1:8" x14ac:dyDescent="0.25">
      <c r="A5" t="s">
        <v>174</v>
      </c>
      <c r="B5">
        <v>6</v>
      </c>
      <c r="C5">
        <v>6</v>
      </c>
      <c r="D5">
        <v>1050</v>
      </c>
      <c r="E5">
        <v>0</v>
      </c>
      <c r="F5">
        <v>286</v>
      </c>
      <c r="G5">
        <v>1050</v>
      </c>
      <c r="H5" t="s">
        <v>9</v>
      </c>
    </row>
    <row r="6" spans="1:8" x14ac:dyDescent="0.25">
      <c r="A6" t="s">
        <v>175</v>
      </c>
      <c r="B6">
        <v>4</v>
      </c>
      <c r="C6">
        <v>4</v>
      </c>
      <c r="D6">
        <v>700</v>
      </c>
      <c r="E6">
        <v>0</v>
      </c>
      <c r="F6">
        <v>193</v>
      </c>
      <c r="G6">
        <v>700</v>
      </c>
      <c r="H6" t="s">
        <v>9</v>
      </c>
    </row>
    <row r="7" spans="1:8" x14ac:dyDescent="0.25">
      <c r="A7" t="s">
        <v>176</v>
      </c>
      <c r="B7">
        <v>7</v>
      </c>
      <c r="C7">
        <v>7</v>
      </c>
      <c r="D7">
        <v>1300</v>
      </c>
      <c r="E7">
        <v>1100</v>
      </c>
      <c r="F7">
        <v>358</v>
      </c>
      <c r="G7">
        <v>200</v>
      </c>
      <c r="H7" t="s">
        <v>9</v>
      </c>
    </row>
    <row r="8" spans="1:8" x14ac:dyDescent="0.25">
      <c r="A8" t="s">
        <v>177</v>
      </c>
      <c r="B8">
        <v>2</v>
      </c>
      <c r="C8">
        <v>2</v>
      </c>
      <c r="D8">
        <v>500</v>
      </c>
      <c r="E8">
        <v>0</v>
      </c>
      <c r="F8">
        <v>120</v>
      </c>
      <c r="G8">
        <v>500</v>
      </c>
      <c r="H8" t="s">
        <v>9</v>
      </c>
    </row>
    <row r="9" spans="1:8" x14ac:dyDescent="0.25">
      <c r="A9" t="s">
        <v>178</v>
      </c>
      <c r="B9">
        <v>2</v>
      </c>
      <c r="C9">
        <v>2</v>
      </c>
      <c r="D9">
        <v>450</v>
      </c>
      <c r="E9">
        <v>0</v>
      </c>
      <c r="F9">
        <v>115</v>
      </c>
      <c r="G9">
        <v>450</v>
      </c>
      <c r="H9" t="s">
        <v>9</v>
      </c>
    </row>
    <row r="10" spans="1:8" x14ac:dyDescent="0.25">
      <c r="A10" t="s">
        <v>179</v>
      </c>
      <c r="B10">
        <v>2</v>
      </c>
      <c r="C10">
        <v>2</v>
      </c>
      <c r="D10">
        <v>400</v>
      </c>
      <c r="E10">
        <v>0</v>
      </c>
      <c r="F10">
        <v>110</v>
      </c>
      <c r="G10">
        <v>400</v>
      </c>
      <c r="H10" t="s">
        <v>9</v>
      </c>
    </row>
    <row r="11" spans="1:8" x14ac:dyDescent="0.25">
      <c r="A11" t="s">
        <v>180</v>
      </c>
      <c r="B11">
        <v>4</v>
      </c>
      <c r="C11">
        <v>4</v>
      </c>
      <c r="D11">
        <v>750</v>
      </c>
      <c r="E11">
        <v>0</v>
      </c>
      <c r="F11">
        <v>203</v>
      </c>
      <c r="G11">
        <v>750</v>
      </c>
      <c r="H11" t="s">
        <v>9</v>
      </c>
    </row>
    <row r="12" spans="1:8" x14ac:dyDescent="0.25">
      <c r="A12" t="s">
        <v>181</v>
      </c>
      <c r="B12">
        <v>3</v>
      </c>
      <c r="C12">
        <v>3</v>
      </c>
      <c r="D12">
        <v>600</v>
      </c>
      <c r="E12">
        <v>0</v>
      </c>
      <c r="F12">
        <v>165</v>
      </c>
      <c r="G12">
        <v>600</v>
      </c>
      <c r="H12" t="s">
        <v>9</v>
      </c>
    </row>
    <row r="13" spans="1:8" x14ac:dyDescent="0.25">
      <c r="A13" t="s">
        <v>182</v>
      </c>
      <c r="B13">
        <v>2</v>
      </c>
      <c r="C13">
        <v>2</v>
      </c>
      <c r="D13">
        <v>400</v>
      </c>
      <c r="E13">
        <v>0</v>
      </c>
      <c r="F13">
        <v>110</v>
      </c>
      <c r="G13">
        <v>400</v>
      </c>
    </row>
    <row r="14" spans="1:8" x14ac:dyDescent="0.25">
      <c r="A14" t="s">
        <v>183</v>
      </c>
      <c r="B14">
        <v>9</v>
      </c>
      <c r="C14">
        <v>9</v>
      </c>
      <c r="D14">
        <v>1800</v>
      </c>
      <c r="E14">
        <v>0</v>
      </c>
      <c r="F14">
        <v>478</v>
      </c>
      <c r="G14">
        <v>1800</v>
      </c>
    </row>
    <row r="15" spans="1:8" x14ac:dyDescent="0.25">
      <c r="B15" s="3"/>
      <c r="C15" s="3"/>
      <c r="D15" s="3"/>
      <c r="E15" s="3"/>
      <c r="F15" s="3"/>
      <c r="G15" s="3"/>
      <c r="H15" t="s">
        <v>9</v>
      </c>
    </row>
    <row r="16" spans="1:8" x14ac:dyDescent="0.25">
      <c r="A16" t="s">
        <v>9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9</v>
      </c>
    </row>
    <row r="17" spans="1:8" x14ac:dyDescent="0.25">
      <c r="A17" t="s">
        <v>45</v>
      </c>
      <c r="B17" s="3">
        <f>SUM(B2:B16)</f>
        <v>58</v>
      </c>
      <c r="C17" s="3">
        <f t="shared" ref="C17:G17" si="0">SUM(C2:C16)</f>
        <v>58</v>
      </c>
      <c r="D17" s="3">
        <f t="shared" si="0"/>
        <v>11650</v>
      </c>
      <c r="E17" s="3">
        <f t="shared" si="0"/>
        <v>1350</v>
      </c>
      <c r="F17" s="3">
        <f t="shared" si="0"/>
        <v>3091</v>
      </c>
      <c r="G17" s="3">
        <f t="shared" si="0"/>
        <v>10300</v>
      </c>
      <c r="H17" t="s">
        <v>9</v>
      </c>
    </row>
    <row r="18" spans="1:8" x14ac:dyDescent="0.25">
      <c r="A18" t="s">
        <v>9</v>
      </c>
      <c r="H18" t="s">
        <v>9</v>
      </c>
    </row>
    <row r="19" spans="1:8" ht="15.75" thickBot="1" x14ac:dyDescent="0.3">
      <c r="A19" t="s">
        <v>9</v>
      </c>
      <c r="B19" t="s">
        <v>9</v>
      </c>
      <c r="C19" s="1" t="s">
        <v>55</v>
      </c>
      <c r="D19" s="2" t="s">
        <v>56</v>
      </c>
      <c r="E19" s="3">
        <f>D17-F17</f>
        <v>8559</v>
      </c>
      <c r="F19" s="3"/>
      <c r="G19" s="4">
        <f>G17-F17</f>
        <v>7209</v>
      </c>
      <c r="H19" t="s">
        <v>57</v>
      </c>
    </row>
    <row r="20" spans="1:8" ht="15.75" thickBot="1" x14ac:dyDescent="0.3">
      <c r="A20" t="s">
        <v>184</v>
      </c>
      <c r="B20" s="5" t="s">
        <v>59</v>
      </c>
      <c r="C20" s="6">
        <f>Total!C27</f>
        <v>12</v>
      </c>
      <c r="D20" s="7">
        <f>B17/C20</f>
        <v>4.833333333333333</v>
      </c>
      <c r="E20" s="3"/>
      <c r="F20" s="3"/>
      <c r="G20" s="3">
        <f>G24-G19</f>
        <v>2205.5</v>
      </c>
      <c r="H20" t="s">
        <v>60</v>
      </c>
    </row>
    <row r="21" spans="1:8" ht="15.75" thickBot="1" x14ac:dyDescent="0.3">
      <c r="F21" s="8"/>
    </row>
    <row r="22" spans="1:8" x14ac:dyDescent="0.25">
      <c r="A22" s="9" t="s">
        <v>61</v>
      </c>
      <c r="B22" s="10" t="s">
        <v>62</v>
      </c>
      <c r="C22" s="11" t="s">
        <v>63</v>
      </c>
    </row>
    <row r="23" spans="1:8" x14ac:dyDescent="0.25">
      <c r="A23" s="12" t="s">
        <v>65</v>
      </c>
      <c r="B23" s="32">
        <f>B17</f>
        <v>58</v>
      </c>
      <c r="C23" s="14">
        <f>G17</f>
        <v>10300</v>
      </c>
      <c r="F23" s="1" t="s">
        <v>64</v>
      </c>
    </row>
    <row r="24" spans="1:8" x14ac:dyDescent="0.25">
      <c r="A24" s="12" t="s">
        <v>5</v>
      </c>
      <c r="B24" s="32">
        <f>B17</f>
        <v>58</v>
      </c>
      <c r="C24" s="14">
        <f>F17</f>
        <v>3091</v>
      </c>
      <c r="F24" s="15" t="s">
        <v>66</v>
      </c>
      <c r="G24" s="16">
        <f>C25-E17+C26+C28</f>
        <v>9414.5</v>
      </c>
    </row>
    <row r="25" spans="1:8" x14ac:dyDescent="0.25">
      <c r="A25" s="12" t="s">
        <v>83</v>
      </c>
      <c r="C25" s="14">
        <f>D17-F17</f>
        <v>8559</v>
      </c>
      <c r="F25" s="15" t="s">
        <v>67</v>
      </c>
      <c r="G25" s="16">
        <f>C23-G24</f>
        <v>885.5</v>
      </c>
    </row>
    <row r="26" spans="1:8" x14ac:dyDescent="0.25">
      <c r="A26" s="12" t="s">
        <v>68</v>
      </c>
      <c r="B26" s="13"/>
      <c r="C26" s="14">
        <f>C20*(55*2)</f>
        <v>1320</v>
      </c>
    </row>
    <row r="27" spans="1:8" x14ac:dyDescent="0.25">
      <c r="A27" s="12" t="s">
        <v>69</v>
      </c>
      <c r="C27" s="14">
        <f>C24-C26</f>
        <v>1771</v>
      </c>
    </row>
    <row r="28" spans="1:8" x14ac:dyDescent="0.25">
      <c r="A28" s="12" t="s">
        <v>70</v>
      </c>
      <c r="C28" s="14">
        <f>C27/2</f>
        <v>885.5</v>
      </c>
    </row>
    <row r="29" spans="1:8" ht="15.75" thickBot="1" x14ac:dyDescent="0.3">
      <c r="A29" s="17" t="s">
        <v>71</v>
      </c>
      <c r="B29" s="18"/>
      <c r="C29" s="19">
        <f>C27/2</f>
        <v>885.5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P-14</vt:lpstr>
      <vt:lpstr>P-13</vt:lpstr>
      <vt:lpstr>P-12</vt:lpstr>
      <vt:lpstr>P-11</vt:lpstr>
      <vt:lpstr>P-10</vt:lpstr>
      <vt:lpstr>P-09</vt:lpstr>
      <vt:lpstr>P17</vt:lpstr>
      <vt:lpstr>F-14</vt:lpstr>
      <vt:lpstr>F-12_13</vt:lpstr>
      <vt:lpstr>F-11</vt:lpstr>
      <vt:lpstr>F-10</vt:lpstr>
      <vt:lpstr>F-08_09</vt:lpstr>
      <vt:lpstr>Damjunior</vt:lpstr>
      <vt:lpstr>Dam A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Fager</dc:creator>
  <cp:lastModifiedBy>Ulrika Fager</cp:lastModifiedBy>
  <dcterms:created xsi:type="dcterms:W3CDTF">2013-03-25T19:24:39Z</dcterms:created>
  <dcterms:modified xsi:type="dcterms:W3CDTF">2023-07-31T21:15:32Z</dcterms:modified>
</cp:coreProperties>
</file>