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cuments\"/>
    </mc:Choice>
  </mc:AlternateContent>
  <xr:revisionPtr revIDLastSave="0" documentId="13_ncr:1_{0C12B3C5-8432-4051-A4FD-429877E18F6F}" xr6:coauthVersionLast="47" xr6:coauthVersionMax="47" xr10:uidLastSave="{00000000-0000-0000-0000-000000000000}"/>
  <bookViews>
    <workbookView xWindow="-240" yWindow="-240" windowWidth="38880" windowHeight="15960" xr2:uid="{BEB97724-A4B6-064E-AA39-AE016F4CBD4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F3" i="1"/>
  <c r="K3" i="1" s="1"/>
  <c r="P33" i="1"/>
  <c r="Q33" i="1"/>
  <c r="R33" i="1"/>
  <c r="S33" i="1"/>
  <c r="T33" i="1"/>
  <c r="U33" i="1"/>
  <c r="V33" i="1"/>
  <c r="W33" i="1"/>
  <c r="X33" i="1"/>
  <c r="O33" i="1"/>
  <c r="X63" i="1"/>
  <c r="W63" i="1"/>
  <c r="D4" i="1"/>
  <c r="D5" i="1" s="1"/>
  <c r="J5" i="1" s="1"/>
  <c r="E4" i="1"/>
  <c r="X4" i="1" l="1"/>
  <c r="X2" i="1" s="1"/>
  <c r="W4" i="1"/>
  <c r="W2" i="1" s="1"/>
  <c r="J4" i="1"/>
  <c r="H3" i="1"/>
  <c r="G3" i="1"/>
  <c r="F4" i="1"/>
  <c r="H4" i="1" s="1"/>
  <c r="L3" i="1"/>
  <c r="D6" i="1"/>
  <c r="E5" i="1"/>
  <c r="F5" i="1" s="1"/>
  <c r="H5" i="1" s="1"/>
  <c r="V63" i="1"/>
  <c r="U63" i="1"/>
  <c r="T63" i="1"/>
  <c r="S63" i="1"/>
  <c r="R63" i="1"/>
  <c r="Q63" i="1"/>
  <c r="P63" i="1"/>
  <c r="O63" i="1"/>
  <c r="I3" i="1" l="1"/>
  <c r="D7" i="1"/>
  <c r="J6" i="1"/>
  <c r="K4" i="1"/>
  <c r="L4" i="1" s="1"/>
  <c r="G4" i="1"/>
  <c r="I4" i="1" s="1"/>
  <c r="K5" i="1"/>
  <c r="L5" i="1" s="1"/>
  <c r="G5" i="1"/>
  <c r="I5" i="1" s="1"/>
  <c r="Q2" i="1"/>
  <c r="S2" i="1"/>
  <c r="P2" i="1"/>
  <c r="T2" i="1"/>
  <c r="U2" i="1"/>
  <c r="R2" i="1"/>
  <c r="O2" i="1"/>
  <c r="V2" i="1"/>
  <c r="E6" i="1"/>
  <c r="F6" i="1" s="1"/>
  <c r="H6" i="1" s="1"/>
  <c r="D8" i="1" l="1"/>
  <c r="J7" i="1"/>
  <c r="K6" i="1"/>
  <c r="L6" i="1" s="1"/>
  <c r="G6" i="1"/>
  <c r="I6" i="1" s="1"/>
  <c r="E7" i="1"/>
  <c r="F7" i="1" s="1"/>
  <c r="H7" i="1" s="1"/>
  <c r="J8" i="1" l="1"/>
  <c r="D9" i="1"/>
  <c r="K7" i="1"/>
  <c r="L7" i="1" s="1"/>
  <c r="G7" i="1"/>
  <c r="I7" i="1" s="1"/>
  <c r="E8" i="1"/>
  <c r="F8" i="1" s="1"/>
  <c r="H8" i="1" s="1"/>
  <c r="J9" i="1" l="1"/>
  <c r="D10" i="1"/>
  <c r="K8" i="1"/>
  <c r="L8" i="1" s="1"/>
  <c r="G8" i="1"/>
  <c r="I8" i="1" s="1"/>
  <c r="E9" i="1"/>
  <c r="F9" i="1" s="1"/>
  <c r="H9" i="1" s="1"/>
  <c r="J10" i="1" l="1"/>
  <c r="D11" i="1"/>
  <c r="K9" i="1"/>
  <c r="L9" i="1" s="1"/>
  <c r="G9" i="1"/>
  <c r="I9" i="1" s="1"/>
  <c r="E10" i="1"/>
  <c r="F10" i="1" s="1"/>
  <c r="H10" i="1" s="1"/>
  <c r="J11" i="1" l="1"/>
  <c r="D12" i="1"/>
  <c r="K10" i="1"/>
  <c r="L10" i="1" s="1"/>
  <c r="G10" i="1"/>
  <c r="I10" i="1" s="1"/>
  <c r="E11" i="1"/>
  <c r="F11" i="1" s="1"/>
  <c r="H11" i="1" s="1"/>
  <c r="J12" i="1" l="1"/>
  <c r="D13" i="1"/>
  <c r="K11" i="1"/>
  <c r="L11" i="1" s="1"/>
  <c r="G11" i="1"/>
  <c r="I11" i="1" s="1"/>
  <c r="E12" i="1"/>
  <c r="F12" i="1" s="1"/>
  <c r="H12" i="1" s="1"/>
  <c r="J13" i="1" l="1"/>
  <c r="D14" i="1"/>
  <c r="K12" i="1"/>
  <c r="L12" i="1" s="1"/>
  <c r="G12" i="1"/>
  <c r="I12" i="1" s="1"/>
  <c r="E13" i="1"/>
  <c r="F13" i="1" s="1"/>
  <c r="H13" i="1" s="1"/>
  <c r="J14" i="1" l="1"/>
  <c r="D15" i="1"/>
  <c r="K13" i="1"/>
  <c r="L13" i="1" s="1"/>
  <c r="G13" i="1"/>
  <c r="I13" i="1" s="1"/>
  <c r="E14" i="1"/>
  <c r="F14" i="1" s="1"/>
  <c r="H14" i="1" s="1"/>
  <c r="J15" i="1" l="1"/>
  <c r="D16" i="1"/>
  <c r="K14" i="1"/>
  <c r="L14" i="1" s="1"/>
  <c r="G14" i="1"/>
  <c r="I14" i="1" s="1"/>
  <c r="E15" i="1"/>
  <c r="F15" i="1" s="1"/>
  <c r="H15" i="1" s="1"/>
  <c r="J16" i="1" l="1"/>
  <c r="D17" i="1"/>
  <c r="K15" i="1"/>
  <c r="L15" i="1" s="1"/>
  <c r="G15" i="1"/>
  <c r="I15" i="1" s="1"/>
  <c r="E16" i="1"/>
  <c r="F16" i="1" s="1"/>
  <c r="H16" i="1" s="1"/>
  <c r="J17" i="1" l="1"/>
  <c r="D18" i="1"/>
  <c r="J18" i="1" s="1"/>
  <c r="K16" i="1"/>
  <c r="L16" i="1" s="1"/>
  <c r="G16" i="1"/>
  <c r="I16" i="1" s="1"/>
  <c r="E17" i="1"/>
  <c r="F17" i="1" s="1"/>
  <c r="H17" i="1" s="1"/>
  <c r="J2" i="1" l="1"/>
  <c r="K17" i="1"/>
  <c r="L17" i="1" s="1"/>
  <c r="G17" i="1"/>
  <c r="I17" i="1" s="1"/>
  <c r="E18" i="1"/>
  <c r="F18" i="1" l="1"/>
  <c r="H18" i="1" s="1"/>
  <c r="K18" i="1" l="1"/>
  <c r="L18" i="1" s="1"/>
  <c r="L2" i="1" s="1"/>
  <c r="G18" i="1"/>
  <c r="I18" i="1" s="1"/>
  <c r="K2" i="1" l="1"/>
  <c r="V4" i="1"/>
  <c r="U4" i="1"/>
  <c r="S4" i="1"/>
  <c r="T4" i="1"/>
  <c r="R4" i="1"/>
  <c r="O4" i="1"/>
  <c r="P4" i="1"/>
  <c r="Q4" i="1"/>
</calcChain>
</file>

<file path=xl/sharedStrings.xml><?xml version="1.0" encoding="utf-8"?>
<sst xmlns="http://schemas.openxmlformats.org/spreadsheetml/2006/main" count="105" uniqueCount="103">
  <si>
    <t>Minimalistisk</t>
  </si>
  <si>
    <t>Kostnader</t>
  </si>
  <si>
    <t>Medl.avg (KFUM, SBBF)</t>
  </si>
  <si>
    <t>Hallhyra</t>
  </si>
  <si>
    <t>Domarersättning</t>
  </si>
  <si>
    <t>Intäkter</t>
  </si>
  <si>
    <t>Spons SCA</t>
  </si>
  <si>
    <t>Spons Härnösand</t>
  </si>
  <si>
    <t>Bingo/Sv.spel</t>
  </si>
  <si>
    <t>LOK stöd</t>
  </si>
  <si>
    <t>Kommunalt aktivitetsstöd</t>
  </si>
  <si>
    <t>Totalt kostnader</t>
  </si>
  <si>
    <t>Totalt intäkter</t>
  </si>
  <si>
    <t>Lag</t>
  </si>
  <si>
    <t>Div 1</t>
  </si>
  <si>
    <t>HU19</t>
  </si>
  <si>
    <t>HU17</t>
  </si>
  <si>
    <t>DU17</t>
  </si>
  <si>
    <t>HU15</t>
  </si>
  <si>
    <t>DU15</t>
  </si>
  <si>
    <t>HU13</t>
  </si>
  <si>
    <t>HU13 Stöde</t>
  </si>
  <si>
    <t>DU13</t>
  </si>
  <si>
    <t>HU11</t>
  </si>
  <si>
    <t>DU11</t>
  </si>
  <si>
    <t>Basketskolan</t>
  </si>
  <si>
    <t>Balers wheels</t>
  </si>
  <si>
    <t>Blue Heroes</t>
  </si>
  <si>
    <t>Blue Heroes Jr</t>
  </si>
  <si>
    <t>Övriga</t>
  </si>
  <si>
    <t>Totalt</t>
  </si>
  <si>
    <t>Antal träningstillfällen</t>
  </si>
  <si>
    <t>Totalintäkt medlemsavgift och träningsavgift</t>
  </si>
  <si>
    <t>ca 10</t>
  </si>
  <si>
    <t>*</t>
  </si>
  <si>
    <t>Efter höjning</t>
  </si>
  <si>
    <t>I dag</t>
  </si>
  <si>
    <t>Minimalistisk + buss</t>
  </si>
  <si>
    <t>Minimalistisk + USM + anställd</t>
  </si>
  <si>
    <t>Minimalistisk + buss + anställd</t>
  </si>
  <si>
    <t>Antal medlemmar (i dag)</t>
  </si>
  <si>
    <t>Träningsinntäkter</t>
  </si>
  <si>
    <t>Medlemsintäkter</t>
  </si>
  <si>
    <t>New Body</t>
  </si>
  <si>
    <t>Reataurangchansen</t>
  </si>
  <si>
    <t>Handsprit</t>
  </si>
  <si>
    <t>Sponsor huset</t>
  </si>
  <si>
    <t>Försäljning kläder</t>
  </si>
  <si>
    <t>Inträde Div 1</t>
  </si>
  <si>
    <t>Solidsport</t>
  </si>
  <si>
    <t>Övriga arrangemang</t>
  </si>
  <si>
    <t>Utförda arbeten</t>
  </si>
  <si>
    <t>3X3</t>
  </si>
  <si>
    <t>Summercamp</t>
  </si>
  <si>
    <t>Basketligan Special</t>
  </si>
  <si>
    <t>kickback Hotellavtal</t>
  </si>
  <si>
    <t>RF-SISU Västernorrland</t>
  </si>
  <si>
    <t>Förrådshyra</t>
  </si>
  <si>
    <t>Blue Heros</t>
  </si>
  <si>
    <t>Fora</t>
  </si>
  <si>
    <t>Bilersättning skattefri</t>
  </si>
  <si>
    <t>Utbildning, avgift, logi, resa</t>
  </si>
  <si>
    <t>Fika, träffar, avslutningar</t>
  </si>
  <si>
    <t>Finansiella kostnader</t>
  </si>
  <si>
    <t>Kontors kostnader (telefon och färg)</t>
  </si>
  <si>
    <t>Resor Div 1 (numera Div 2 som hanteras som eget lag)</t>
  </si>
  <si>
    <t>Interna skulder (lagkassor)</t>
  </si>
  <si>
    <t>Övriga cuper (Händer ej mer då vi inte gruppbokar längre)</t>
  </si>
  <si>
    <t>USM (Deltagande i USM)</t>
  </si>
  <si>
    <t>Lönekostnader (2024 ink. Arbetsgivaravgift och Fora)</t>
  </si>
  <si>
    <t>Ledarersättning (för diverse utlägg)</t>
  </si>
  <si>
    <t>Minibuss (amortering och ränta)</t>
  </si>
  <si>
    <t>Match och övrig träningsutrustning</t>
  </si>
  <si>
    <t>Sponc. Lilium</t>
  </si>
  <si>
    <t>USM Arrangemang</t>
  </si>
  <si>
    <t>Budget 2022-23
Jämförande siffror</t>
  </si>
  <si>
    <t>Utfall till 2023-06-27
Jämförande siffror</t>
  </si>
  <si>
    <t>Träningsavgift per år (kr)</t>
  </si>
  <si>
    <t>Summa medlems- och träningsavgifter / medlem och år (kr)</t>
  </si>
  <si>
    <t>Vår kostnad / medlem (kr)</t>
  </si>
  <si>
    <t>Höst kostnad / medlem (kr)</t>
  </si>
  <si>
    <t>Intäkt medlemsavgift
för hela laget och säsongen</t>
  </si>
  <si>
    <t>Intäkt träningsavgift
för hela laget och säsongen</t>
  </si>
  <si>
    <t>Medlemsavgift / år (kr)</t>
  </si>
  <si>
    <t>Träningsavgift för ett träningstillfälle i veckan (kr)</t>
  </si>
  <si>
    <t>Minimalistisk + anställd
(Styrelsen anser denna rimlig)</t>
  </si>
  <si>
    <t>Maximal tränings- och medlemsavgift / år (för aktiva medlemmar)</t>
  </si>
  <si>
    <t>Minimal tränings- och medlemsavgift / år (för aktiva medlemmar)</t>
  </si>
  <si>
    <t>Revisor (krävs ej när vi inte daltar i division 1)</t>
  </si>
  <si>
    <t>Övriga intäkter</t>
  </si>
  <si>
    <t>Bidrag KFUM Sundsvall med omnejd</t>
  </si>
  <si>
    <t>Bidrag KFUK:s Gästhem i Alnö</t>
  </si>
  <si>
    <t>Minimalistisk + USM</t>
  </si>
  <si>
    <t>Minimalistisk + USM + buss</t>
  </si>
  <si>
    <t>Minimalistisk + USM + buss + anställd</t>
  </si>
  <si>
    <t>Resultat innan medlemsavgift och träningsavgift</t>
  </si>
  <si>
    <t>Resultat efter medlemsavgift och träningsavgift</t>
  </si>
  <si>
    <t>Träningsavgift för ett tillfälle per vecka som når noll resultat</t>
  </si>
  <si>
    <t>Arbetsgivaravgift</t>
  </si>
  <si>
    <t>Sek. ersättning</t>
  </si>
  <si>
    <t>* Antals uppgifter från säsongen 2022/23</t>
  </si>
  <si>
    <t>Serie/lic. avg.</t>
  </si>
  <si>
    <t>Sponsring (innefattar ovan för säsong 2022-23)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</si>
</sst>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r&quot;;\-#,##0\ &quot;kr&quot;"/>
    <numFmt numFmtId="164" formatCode="#,##0\'\ &quot;kr&quot;;\-#,##0\'\ &quot;kr&quot;"/>
    <numFmt numFmtId="165" formatCode="#,##0\ &quot;kr&quot;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14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7F7F7F"/>
      </left>
      <right style="thick">
        <color rgb="FF7F7F7F"/>
      </right>
      <top style="thick">
        <color rgb="FF7F7F7F"/>
      </top>
      <bottom style="thick">
        <color rgb="FF7F7F7F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4" fillId="2" borderId="2" applyNumberFormat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3" fillId="4" borderId="4" applyNumberFormat="0" applyFont="0" applyAlignment="0" applyProtection="0"/>
    <xf numFmtId="0" fontId="7" fillId="5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3" fontId="0" fillId="4" borderId="4" xfId="4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7" fillId="5" borderId="0" xfId="5" applyAlignment="1">
      <alignment horizontal="center" textRotation="90" wrapText="1"/>
    </xf>
    <xf numFmtId="0" fontId="0" fillId="4" borderId="4" xfId="4" applyFont="1" applyAlignment="1">
      <alignment horizontal="center" textRotation="90" wrapText="1"/>
    </xf>
    <xf numFmtId="0" fontId="0" fillId="0" borderId="0" xfId="0" applyAlignment="1">
      <alignment horizontal="right" wrapText="1"/>
    </xf>
    <xf numFmtId="0" fontId="0" fillId="0" borderId="1" xfId="0" applyBorder="1" applyAlignment="1">
      <alignment wrapText="1"/>
    </xf>
    <xf numFmtId="5" fontId="6" fillId="3" borderId="2" xfId="2" applyNumberFormat="1" applyFont="1"/>
    <xf numFmtId="5" fontId="5" fillId="3" borderId="2" xfId="2" applyNumberFormat="1"/>
    <xf numFmtId="5" fontId="9" fillId="3" borderId="2" xfId="2" applyNumberFormat="1" applyFont="1"/>
    <xf numFmtId="5" fontId="6" fillId="0" borderId="3" xfId="3" applyNumberFormat="1"/>
    <xf numFmtId="164" fontId="5" fillId="3" borderId="2" xfId="2" applyNumberFormat="1"/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4" borderId="4" xfId="4" applyNumberFormat="1" applyFont="1"/>
    <xf numFmtId="3" fontId="0" fillId="4" borderId="6" xfId="4" applyNumberFormat="1" applyFont="1" applyBorder="1" applyAlignment="1">
      <alignment horizontal="center"/>
    </xf>
    <xf numFmtId="5" fontId="6" fillId="3" borderId="7" xfId="2" applyNumberFormat="1" applyFont="1" applyBorder="1"/>
    <xf numFmtId="5" fontId="8" fillId="2" borderId="5" xfId="1" applyNumberFormat="1" applyFont="1" applyBorder="1"/>
    <xf numFmtId="0" fontId="1" fillId="0" borderId="0" xfId="0" applyFont="1" applyAlignment="1">
      <alignment horizontal="left" textRotation="90" wrapText="1"/>
    </xf>
    <xf numFmtId="165" fontId="0" fillId="0" borderId="1" xfId="0" applyNumberFormat="1" applyBorder="1"/>
    <xf numFmtId="164" fontId="0" fillId="4" borderId="1" xfId="4" applyNumberFormat="1" applyFont="1" applyBorder="1" applyAlignment="1">
      <alignment horizontal="center"/>
    </xf>
    <xf numFmtId="164" fontId="2" fillId="4" borderId="1" xfId="4" applyNumberFormat="1" applyFont="1" applyBorder="1" applyAlignment="1">
      <alignment horizontal="center"/>
    </xf>
  </cellXfs>
  <cellStyles count="6">
    <cellStyle name="Anteckning" xfId="4" builtinId="10"/>
    <cellStyle name="Beräkning" xfId="2" builtinId="22"/>
    <cellStyle name="Bra" xfId="5" builtinId="26"/>
    <cellStyle name="Indata" xfId="1" builtinId="20"/>
    <cellStyle name="Länkad cell" xfId="3" builtinId="24"/>
    <cellStyle name="Normal" xfId="0" builtinId="0"/>
  </cellStyles>
  <dxfs count="4"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FFF2-FB3A-9141-9684-99C6159F7C3A}">
  <dimension ref="A1:X64"/>
  <sheetViews>
    <sheetView tabSelected="1" zoomScaleNormal="100" workbookViewId="0">
      <pane ySplit="1" topLeftCell="A2" activePane="bottomLeft" state="frozen"/>
      <selection pane="bottomLeft" activeCell="E4" sqref="E4"/>
    </sheetView>
  </sheetViews>
  <sheetFormatPr defaultColWidth="11" defaultRowHeight="15.75" x14ac:dyDescent="0.25"/>
  <cols>
    <col min="1" max="1" width="12.5" bestFit="1" customWidth="1"/>
    <col min="2" max="2" width="5.25" bestFit="1" customWidth="1"/>
    <col min="3" max="3" width="3.375" bestFit="1" customWidth="1"/>
    <col min="4" max="4" width="7.375" bestFit="1" customWidth="1"/>
    <col min="5" max="5" width="9.125" bestFit="1" customWidth="1"/>
    <col min="6" max="6" width="6.75" bestFit="1" customWidth="1"/>
    <col min="7" max="8" width="6.875" bestFit="1" customWidth="1"/>
    <col min="9" max="9" width="9.125" bestFit="1" customWidth="1"/>
    <col min="10" max="10" width="7.75" bestFit="1" customWidth="1"/>
    <col min="11" max="12" width="8.625" bestFit="1" customWidth="1"/>
    <col min="13" max="13" width="9" bestFit="1" customWidth="1"/>
    <col min="14" max="14" width="55.75" style="6" bestFit="1" customWidth="1"/>
    <col min="15" max="18" width="7.25" style="1" bestFit="1" customWidth="1"/>
    <col min="19" max="21" width="8.125" style="1" bestFit="1" customWidth="1"/>
    <col min="22" max="22" width="8.75" style="1" bestFit="1" customWidth="1"/>
    <col min="23" max="24" width="8.125" style="1" bestFit="1" customWidth="1"/>
  </cols>
  <sheetData>
    <row r="1" spans="1:24" s="6" customFormat="1" ht="147.75" customHeight="1" x14ac:dyDescent="0.25">
      <c r="A1" s="9" t="s">
        <v>13</v>
      </c>
      <c r="B1" s="28" t="s">
        <v>40</v>
      </c>
      <c r="C1" s="28" t="s">
        <v>31</v>
      </c>
      <c r="D1" s="28" t="s">
        <v>83</v>
      </c>
      <c r="E1" s="28" t="s">
        <v>84</v>
      </c>
      <c r="F1" s="28" t="s">
        <v>77</v>
      </c>
      <c r="G1" s="28" t="s">
        <v>80</v>
      </c>
      <c r="H1" s="28" t="s">
        <v>79</v>
      </c>
      <c r="I1" s="28" t="s">
        <v>78</v>
      </c>
      <c r="J1" s="28" t="s">
        <v>81</v>
      </c>
      <c r="K1" s="28" t="s">
        <v>82</v>
      </c>
      <c r="L1" s="28" t="s">
        <v>32</v>
      </c>
      <c r="N1" s="13"/>
      <c r="O1" s="8" t="s">
        <v>0</v>
      </c>
      <c r="P1" s="8" t="s">
        <v>92</v>
      </c>
      <c r="Q1" s="8" t="s">
        <v>37</v>
      </c>
      <c r="R1" s="8" t="s">
        <v>93</v>
      </c>
      <c r="S1" s="11" t="s">
        <v>85</v>
      </c>
      <c r="T1" s="8" t="s">
        <v>38</v>
      </c>
      <c r="U1" s="8" t="s">
        <v>39</v>
      </c>
      <c r="V1" s="8" t="s">
        <v>94</v>
      </c>
      <c r="W1" s="12" t="s">
        <v>75</v>
      </c>
      <c r="X1" s="12" t="s">
        <v>76</v>
      </c>
    </row>
    <row r="2" spans="1:24" ht="16.5" thickBot="1" x14ac:dyDescent="0.3">
      <c r="A2" s="2" t="s">
        <v>30</v>
      </c>
      <c r="B2" s="3" t="s">
        <v>34</v>
      </c>
      <c r="C2" s="4" t="s">
        <v>34</v>
      </c>
      <c r="D2" s="3"/>
      <c r="E2" s="4"/>
      <c r="F2" s="4"/>
      <c r="G2" s="4"/>
      <c r="H2" s="4"/>
      <c r="I2" s="4"/>
      <c r="J2" s="19">
        <f>SUM(J3:J18)/1000</f>
        <v>108</v>
      </c>
      <c r="K2" s="19">
        <f>SUM(K3:K18)/1000</f>
        <v>716.8</v>
      </c>
      <c r="L2" s="19">
        <f>SUM(L3:L18)/1000</f>
        <v>824.8</v>
      </c>
      <c r="N2" s="14" t="s">
        <v>95</v>
      </c>
      <c r="O2" s="20">
        <f t="shared" ref="O2:V2" si="0">O63-O33</f>
        <v>-257.5</v>
      </c>
      <c r="P2" s="20">
        <f t="shared" si="0"/>
        <v>-347.5</v>
      </c>
      <c r="Q2" s="20">
        <f t="shared" si="0"/>
        <v>-367.5</v>
      </c>
      <c r="R2" s="20">
        <f t="shared" si="0"/>
        <v>-457.5</v>
      </c>
      <c r="S2" s="20">
        <f t="shared" si="0"/>
        <v>-807.5</v>
      </c>
      <c r="T2" s="20">
        <f t="shared" si="0"/>
        <v>-897.5</v>
      </c>
      <c r="U2" s="20">
        <f t="shared" si="0"/>
        <v>-917.5</v>
      </c>
      <c r="V2" s="20">
        <f t="shared" si="0"/>
        <v>-1007.5</v>
      </c>
      <c r="W2" s="24">
        <f>W4-W39-W40</f>
        <v>-511.5</v>
      </c>
      <c r="X2" s="24">
        <f>X4-X39-X40</f>
        <v>-509.09999999999991</v>
      </c>
    </row>
    <row r="3" spans="1:24" ht="20.25" thickTop="1" thickBot="1" x14ac:dyDescent="0.35">
      <c r="A3" t="s">
        <v>14</v>
      </c>
      <c r="B3" s="5">
        <v>13</v>
      </c>
      <c r="C3" s="25">
        <v>3</v>
      </c>
      <c r="D3" s="27">
        <v>500</v>
      </c>
      <c r="E3" s="27">
        <v>1600</v>
      </c>
      <c r="F3" s="26">
        <f>C3*E3</f>
        <v>4800</v>
      </c>
      <c r="G3" s="16">
        <f>(F3/2)+D3</f>
        <v>2900</v>
      </c>
      <c r="H3" s="16">
        <f>F3/2</f>
        <v>2400</v>
      </c>
      <c r="I3" s="17">
        <f>G3+H3</f>
        <v>5300</v>
      </c>
      <c r="J3" s="15">
        <f>B3*D3</f>
        <v>6500</v>
      </c>
      <c r="K3" s="15">
        <f t="shared" ref="K3:K18" si="1">F3*B3</f>
        <v>62400</v>
      </c>
      <c r="L3" s="15">
        <f t="shared" ref="L3:L18" si="2">J3+K3</f>
        <v>68900</v>
      </c>
      <c r="N3" s="7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20.25" thickTop="1" thickBot="1" x14ac:dyDescent="0.35">
      <c r="A4" t="s">
        <v>15</v>
      </c>
      <c r="B4" s="5">
        <v>9</v>
      </c>
      <c r="C4" s="5">
        <v>3</v>
      </c>
      <c r="D4" s="18">
        <f>D3</f>
        <v>500</v>
      </c>
      <c r="E4" s="18">
        <f>E3</f>
        <v>1600</v>
      </c>
      <c r="F4" s="15">
        <f t="shared" ref="F4:F18" si="3">C4*E4</f>
        <v>4800</v>
      </c>
      <c r="G4" s="16">
        <f t="shared" ref="G4:G18" si="4">(F4/2)+D4</f>
        <v>2900</v>
      </c>
      <c r="H4" s="16">
        <f t="shared" ref="H4:H18" si="5">F4/2</f>
        <v>2400</v>
      </c>
      <c r="I4" s="17">
        <f t="shared" ref="I4:I18" si="6">G4+H4</f>
        <v>5300</v>
      </c>
      <c r="J4" s="15">
        <f t="shared" ref="J4:J18" si="7">B4*D4</f>
        <v>4500</v>
      </c>
      <c r="K4" s="15">
        <f t="shared" si="1"/>
        <v>43200</v>
      </c>
      <c r="L4" s="15">
        <f t="shared" si="2"/>
        <v>47700</v>
      </c>
      <c r="N4" s="14" t="s">
        <v>96</v>
      </c>
      <c r="O4" s="20">
        <f t="shared" ref="O4:V4" si="8">$L$2+O2</f>
        <v>567.29999999999995</v>
      </c>
      <c r="P4" s="20">
        <f t="shared" si="8"/>
        <v>477.29999999999995</v>
      </c>
      <c r="Q4" s="20">
        <f t="shared" si="8"/>
        <v>457.29999999999995</v>
      </c>
      <c r="R4" s="20">
        <f t="shared" si="8"/>
        <v>367.29999999999995</v>
      </c>
      <c r="S4" s="20">
        <f t="shared" si="8"/>
        <v>17.299999999999955</v>
      </c>
      <c r="T4" s="20">
        <f t="shared" si="8"/>
        <v>-72.700000000000045</v>
      </c>
      <c r="U4" s="20">
        <f t="shared" si="8"/>
        <v>-92.700000000000045</v>
      </c>
      <c r="V4" s="20">
        <f t="shared" si="8"/>
        <v>-182.70000000000005</v>
      </c>
      <c r="W4" s="24">
        <f>W63-W33</f>
        <v>-31.5</v>
      </c>
      <c r="X4" s="24">
        <f>X63-X33</f>
        <v>119.90000000000009</v>
      </c>
    </row>
    <row r="5" spans="1:24" ht="20.25" thickTop="1" thickBot="1" x14ac:dyDescent="0.35">
      <c r="A5" t="s">
        <v>16</v>
      </c>
      <c r="B5" s="5">
        <v>21</v>
      </c>
      <c r="C5" s="5">
        <v>3</v>
      </c>
      <c r="D5" s="18">
        <f t="shared" ref="D5:D18" si="9">D4</f>
        <v>500</v>
      </c>
      <c r="E5" s="18">
        <f t="shared" ref="E5:E18" si="10">E4</f>
        <v>1600</v>
      </c>
      <c r="F5" s="15">
        <f t="shared" si="3"/>
        <v>4800</v>
      </c>
      <c r="G5" s="16">
        <f t="shared" si="4"/>
        <v>2900</v>
      </c>
      <c r="H5" s="16">
        <f t="shared" si="5"/>
        <v>2400</v>
      </c>
      <c r="I5" s="17">
        <f t="shared" si="6"/>
        <v>5300</v>
      </c>
      <c r="J5" s="15">
        <f t="shared" si="7"/>
        <v>10500</v>
      </c>
      <c r="K5" s="15">
        <f t="shared" si="1"/>
        <v>100800</v>
      </c>
      <c r="L5" s="15">
        <f t="shared" si="2"/>
        <v>111300</v>
      </c>
      <c r="N5" s="14" t="s">
        <v>97</v>
      </c>
      <c r="O5" s="29">
        <v>500</v>
      </c>
      <c r="P5" s="29">
        <v>600</v>
      </c>
      <c r="Q5" s="29">
        <v>600</v>
      </c>
      <c r="R5" s="29">
        <v>800</v>
      </c>
      <c r="S5" s="29">
        <v>1600</v>
      </c>
      <c r="T5" s="29">
        <v>1800</v>
      </c>
      <c r="U5" s="29">
        <v>1900</v>
      </c>
      <c r="V5" s="29">
        <v>2100</v>
      </c>
      <c r="W5"/>
      <c r="X5"/>
    </row>
    <row r="6" spans="1:24" ht="20.25" thickTop="1" thickBot="1" x14ac:dyDescent="0.35">
      <c r="A6" t="s">
        <v>17</v>
      </c>
      <c r="B6" s="5">
        <v>13</v>
      </c>
      <c r="C6" s="5">
        <v>3</v>
      </c>
      <c r="D6" s="18">
        <f t="shared" si="9"/>
        <v>500</v>
      </c>
      <c r="E6" s="18">
        <f t="shared" si="10"/>
        <v>1600</v>
      </c>
      <c r="F6" s="15">
        <f t="shared" si="3"/>
        <v>4800</v>
      </c>
      <c r="G6" s="16">
        <f t="shared" si="4"/>
        <v>2900</v>
      </c>
      <c r="H6" s="16">
        <f t="shared" si="5"/>
        <v>2400</v>
      </c>
      <c r="I6" s="17">
        <f t="shared" si="6"/>
        <v>5300</v>
      </c>
      <c r="J6" s="15">
        <f t="shared" si="7"/>
        <v>6500</v>
      </c>
      <c r="K6" s="15">
        <f t="shared" si="1"/>
        <v>62400</v>
      </c>
      <c r="L6" s="15">
        <f t="shared" si="2"/>
        <v>68900</v>
      </c>
      <c r="N6" s="14" t="s">
        <v>86</v>
      </c>
      <c r="O6" s="29">
        <v>2000</v>
      </c>
      <c r="P6" s="29">
        <v>2300</v>
      </c>
      <c r="Q6" s="29">
        <v>2300</v>
      </c>
      <c r="R6" s="29">
        <v>2900</v>
      </c>
      <c r="S6" s="29">
        <v>5300</v>
      </c>
      <c r="T6" s="29">
        <v>5900</v>
      </c>
      <c r="U6" s="29">
        <v>6200</v>
      </c>
      <c r="V6" s="29">
        <v>6800</v>
      </c>
      <c r="W6"/>
      <c r="X6"/>
    </row>
    <row r="7" spans="1:24" ht="20.25" thickTop="1" thickBot="1" x14ac:dyDescent="0.35">
      <c r="A7" t="s">
        <v>18</v>
      </c>
      <c r="B7" s="5">
        <v>18</v>
      </c>
      <c r="C7" s="5">
        <v>3</v>
      </c>
      <c r="D7" s="18">
        <f t="shared" si="9"/>
        <v>500</v>
      </c>
      <c r="E7" s="18">
        <f t="shared" si="10"/>
        <v>1600</v>
      </c>
      <c r="F7" s="15">
        <f t="shared" si="3"/>
        <v>4800</v>
      </c>
      <c r="G7" s="16">
        <f t="shared" si="4"/>
        <v>2900</v>
      </c>
      <c r="H7" s="16">
        <f t="shared" si="5"/>
        <v>2400</v>
      </c>
      <c r="I7" s="17">
        <f t="shared" si="6"/>
        <v>5300</v>
      </c>
      <c r="J7" s="15">
        <f t="shared" si="7"/>
        <v>9000</v>
      </c>
      <c r="K7" s="15">
        <f t="shared" si="1"/>
        <v>86400</v>
      </c>
      <c r="L7" s="15">
        <f t="shared" si="2"/>
        <v>95400</v>
      </c>
      <c r="N7" s="14" t="s">
        <v>87</v>
      </c>
      <c r="O7" s="29">
        <v>1000</v>
      </c>
      <c r="P7" s="29">
        <v>1100</v>
      </c>
      <c r="Q7" s="29">
        <v>1100</v>
      </c>
      <c r="R7" s="29">
        <v>1300</v>
      </c>
      <c r="S7" s="29">
        <v>2100</v>
      </c>
      <c r="T7" s="29">
        <v>2300</v>
      </c>
      <c r="U7" s="29">
        <v>2400</v>
      </c>
      <c r="V7" s="29">
        <v>2600</v>
      </c>
      <c r="W7"/>
      <c r="X7"/>
    </row>
    <row r="8" spans="1:24" ht="20.25" thickTop="1" thickBot="1" x14ac:dyDescent="0.35">
      <c r="A8" t="s">
        <v>19</v>
      </c>
      <c r="B8" s="5">
        <v>14</v>
      </c>
      <c r="C8" s="5">
        <v>3</v>
      </c>
      <c r="D8" s="18">
        <f t="shared" si="9"/>
        <v>500</v>
      </c>
      <c r="E8" s="18">
        <f t="shared" si="10"/>
        <v>1600</v>
      </c>
      <c r="F8" s="15">
        <f t="shared" si="3"/>
        <v>4800</v>
      </c>
      <c r="G8" s="16">
        <f t="shared" si="4"/>
        <v>2900</v>
      </c>
      <c r="H8" s="16">
        <f t="shared" si="5"/>
        <v>2400</v>
      </c>
      <c r="I8" s="17">
        <f t="shared" si="6"/>
        <v>5300</v>
      </c>
      <c r="J8" s="15">
        <f t="shared" si="7"/>
        <v>7000</v>
      </c>
      <c r="K8" s="15">
        <f t="shared" si="1"/>
        <v>67200</v>
      </c>
      <c r="L8" s="15">
        <f t="shared" si="2"/>
        <v>74200</v>
      </c>
      <c r="N8" s="7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20.25" thickTop="1" thickBot="1" x14ac:dyDescent="0.35">
      <c r="A9" t="s">
        <v>20</v>
      </c>
      <c r="B9" s="5">
        <v>25</v>
      </c>
      <c r="C9" s="5">
        <v>2</v>
      </c>
      <c r="D9" s="18">
        <f t="shared" si="9"/>
        <v>500</v>
      </c>
      <c r="E9" s="18">
        <f t="shared" si="10"/>
        <v>1600</v>
      </c>
      <c r="F9" s="15">
        <f t="shared" si="3"/>
        <v>3200</v>
      </c>
      <c r="G9" s="16">
        <f t="shared" si="4"/>
        <v>2100</v>
      </c>
      <c r="H9" s="16">
        <f t="shared" si="5"/>
        <v>1600</v>
      </c>
      <c r="I9" s="17">
        <f t="shared" si="6"/>
        <v>3700</v>
      </c>
      <c r="J9" s="15">
        <f t="shared" si="7"/>
        <v>12500</v>
      </c>
      <c r="K9" s="15">
        <f t="shared" si="1"/>
        <v>80000</v>
      </c>
      <c r="L9" s="15">
        <f t="shared" si="2"/>
        <v>92500</v>
      </c>
      <c r="M9" t="s">
        <v>1</v>
      </c>
      <c r="N9" s="14" t="s">
        <v>3</v>
      </c>
      <c r="O9" s="22">
        <v>290</v>
      </c>
      <c r="P9" s="22">
        <v>290</v>
      </c>
      <c r="Q9" s="22">
        <v>290</v>
      </c>
      <c r="R9" s="22">
        <v>290</v>
      </c>
      <c r="S9" s="22">
        <v>290</v>
      </c>
      <c r="T9" s="22">
        <v>290</v>
      </c>
      <c r="U9" s="22">
        <v>290</v>
      </c>
      <c r="V9" s="22">
        <v>290</v>
      </c>
      <c r="W9" s="30">
        <v>250</v>
      </c>
      <c r="X9" s="30">
        <v>230</v>
      </c>
    </row>
    <row r="10" spans="1:24" ht="20.25" thickTop="1" thickBot="1" x14ac:dyDescent="0.35">
      <c r="A10" t="s">
        <v>21</v>
      </c>
      <c r="B10" s="5">
        <v>10</v>
      </c>
      <c r="C10" s="5">
        <v>2</v>
      </c>
      <c r="D10" s="18">
        <f t="shared" si="9"/>
        <v>500</v>
      </c>
      <c r="E10" s="18">
        <f t="shared" si="10"/>
        <v>1600</v>
      </c>
      <c r="F10" s="15">
        <f t="shared" si="3"/>
        <v>3200</v>
      </c>
      <c r="G10" s="16">
        <f t="shared" si="4"/>
        <v>2100</v>
      </c>
      <c r="H10" s="16">
        <f t="shared" si="5"/>
        <v>1600</v>
      </c>
      <c r="I10" s="17">
        <f t="shared" si="6"/>
        <v>3700</v>
      </c>
      <c r="J10" s="15">
        <f t="shared" si="7"/>
        <v>5000</v>
      </c>
      <c r="K10" s="15">
        <f t="shared" si="1"/>
        <v>32000</v>
      </c>
      <c r="L10" s="15">
        <f t="shared" si="2"/>
        <v>37000</v>
      </c>
      <c r="N10" s="14" t="s">
        <v>57</v>
      </c>
      <c r="O10" s="22">
        <v>5.5</v>
      </c>
      <c r="P10" s="22">
        <v>5.5</v>
      </c>
      <c r="Q10" s="22">
        <v>5.5</v>
      </c>
      <c r="R10" s="22">
        <v>5.5</v>
      </c>
      <c r="S10" s="22">
        <v>5.5</v>
      </c>
      <c r="T10" s="22">
        <v>5.5</v>
      </c>
      <c r="U10" s="22">
        <v>5.5</v>
      </c>
      <c r="V10" s="22">
        <v>5.5</v>
      </c>
      <c r="W10" s="30">
        <v>3</v>
      </c>
      <c r="X10" s="30">
        <v>0.5</v>
      </c>
    </row>
    <row r="11" spans="1:24" ht="20.25" thickTop="1" thickBot="1" x14ac:dyDescent="0.35">
      <c r="A11" t="s">
        <v>22</v>
      </c>
      <c r="B11" s="5">
        <v>9</v>
      </c>
      <c r="C11" s="5">
        <v>2</v>
      </c>
      <c r="D11" s="18">
        <f t="shared" si="9"/>
        <v>500</v>
      </c>
      <c r="E11" s="18">
        <f t="shared" si="10"/>
        <v>1600</v>
      </c>
      <c r="F11" s="15">
        <f t="shared" si="3"/>
        <v>3200</v>
      </c>
      <c r="G11" s="16">
        <f t="shared" si="4"/>
        <v>2100</v>
      </c>
      <c r="H11" s="16">
        <f t="shared" si="5"/>
        <v>1600</v>
      </c>
      <c r="I11" s="17">
        <f t="shared" si="6"/>
        <v>3700</v>
      </c>
      <c r="J11" s="15">
        <f t="shared" si="7"/>
        <v>4500</v>
      </c>
      <c r="K11" s="15">
        <f t="shared" si="1"/>
        <v>28800</v>
      </c>
      <c r="L11" s="15">
        <f t="shared" si="2"/>
        <v>33300</v>
      </c>
      <c r="N11" s="14" t="s">
        <v>88</v>
      </c>
      <c r="O11" s="22"/>
      <c r="P11" s="22"/>
      <c r="Q11" s="22"/>
      <c r="R11" s="22"/>
      <c r="S11" s="22"/>
      <c r="T11" s="22"/>
      <c r="U11" s="22"/>
      <c r="V11" s="22"/>
      <c r="W11" s="30">
        <v>35</v>
      </c>
      <c r="X11" s="30">
        <v>0</v>
      </c>
    </row>
    <row r="12" spans="1:24" ht="20.25" thickTop="1" thickBot="1" x14ac:dyDescent="0.35">
      <c r="A12" t="s">
        <v>23</v>
      </c>
      <c r="B12" s="5">
        <v>17</v>
      </c>
      <c r="C12" s="5">
        <v>1</v>
      </c>
      <c r="D12" s="18">
        <f t="shared" si="9"/>
        <v>500</v>
      </c>
      <c r="E12" s="18">
        <f t="shared" si="10"/>
        <v>1600</v>
      </c>
      <c r="F12" s="15">
        <f t="shared" si="3"/>
        <v>1600</v>
      </c>
      <c r="G12" s="16">
        <f t="shared" si="4"/>
        <v>1300</v>
      </c>
      <c r="H12" s="16">
        <f t="shared" si="5"/>
        <v>800</v>
      </c>
      <c r="I12" s="17">
        <f t="shared" si="6"/>
        <v>2100</v>
      </c>
      <c r="J12" s="15">
        <f t="shared" si="7"/>
        <v>8500</v>
      </c>
      <c r="K12" s="15">
        <f t="shared" si="1"/>
        <v>27200</v>
      </c>
      <c r="L12" s="15">
        <f t="shared" si="2"/>
        <v>35700</v>
      </c>
      <c r="N12" s="14" t="s">
        <v>64</v>
      </c>
      <c r="O12" s="22">
        <v>4</v>
      </c>
      <c r="P12" s="22">
        <v>4</v>
      </c>
      <c r="Q12" s="22">
        <v>4</v>
      </c>
      <c r="R12" s="22">
        <v>4</v>
      </c>
      <c r="S12" s="22">
        <v>4</v>
      </c>
      <c r="T12" s="22">
        <v>4</v>
      </c>
      <c r="U12" s="22">
        <v>4</v>
      </c>
      <c r="V12" s="22">
        <v>4</v>
      </c>
      <c r="W12" s="30">
        <v>15</v>
      </c>
      <c r="X12" s="30">
        <v>13</v>
      </c>
    </row>
    <row r="13" spans="1:24" ht="20.25" thickTop="1" thickBot="1" x14ac:dyDescent="0.35">
      <c r="A13" t="s">
        <v>24</v>
      </c>
      <c r="B13" s="5">
        <v>10</v>
      </c>
      <c r="C13" s="5">
        <v>1</v>
      </c>
      <c r="D13" s="18">
        <f t="shared" si="9"/>
        <v>500</v>
      </c>
      <c r="E13" s="18">
        <f t="shared" si="10"/>
        <v>1600</v>
      </c>
      <c r="F13" s="15">
        <f t="shared" si="3"/>
        <v>1600</v>
      </c>
      <c r="G13" s="16">
        <f t="shared" si="4"/>
        <v>1300</v>
      </c>
      <c r="H13" s="16">
        <f t="shared" si="5"/>
        <v>800</v>
      </c>
      <c r="I13" s="17">
        <f t="shared" si="6"/>
        <v>2100</v>
      </c>
      <c r="J13" s="15">
        <f t="shared" si="7"/>
        <v>5000</v>
      </c>
      <c r="K13" s="15">
        <f t="shared" si="1"/>
        <v>16000</v>
      </c>
      <c r="L13" s="15">
        <f t="shared" si="2"/>
        <v>21000</v>
      </c>
      <c r="N13" s="14" t="s">
        <v>65</v>
      </c>
      <c r="O13" s="22"/>
      <c r="P13" s="22"/>
      <c r="Q13" s="22"/>
      <c r="R13" s="22"/>
      <c r="S13" s="22"/>
      <c r="T13" s="22"/>
      <c r="U13" s="22"/>
      <c r="V13" s="22"/>
      <c r="W13" s="30">
        <v>100</v>
      </c>
      <c r="X13" s="30">
        <v>172</v>
      </c>
    </row>
    <row r="14" spans="1:24" ht="20.25" thickTop="1" thickBot="1" x14ac:dyDescent="0.35">
      <c r="A14" t="s">
        <v>25</v>
      </c>
      <c r="B14" s="5">
        <v>19</v>
      </c>
      <c r="C14" s="5">
        <v>1</v>
      </c>
      <c r="D14" s="18">
        <f>D13</f>
        <v>500</v>
      </c>
      <c r="E14" s="18">
        <f>E13</f>
        <v>1600</v>
      </c>
      <c r="F14" s="15">
        <f t="shared" si="3"/>
        <v>1600</v>
      </c>
      <c r="G14" s="16">
        <f t="shared" si="4"/>
        <v>1300</v>
      </c>
      <c r="H14" s="16">
        <f t="shared" si="5"/>
        <v>800</v>
      </c>
      <c r="I14" s="17">
        <f t="shared" si="6"/>
        <v>2100</v>
      </c>
      <c r="J14" s="15">
        <f t="shared" si="7"/>
        <v>9500</v>
      </c>
      <c r="K14" s="15">
        <f t="shared" si="1"/>
        <v>30400</v>
      </c>
      <c r="L14" s="15">
        <f t="shared" si="2"/>
        <v>39900</v>
      </c>
      <c r="N14" s="14" t="s">
        <v>66</v>
      </c>
      <c r="O14" s="22">
        <v>35</v>
      </c>
      <c r="P14" s="22">
        <v>35</v>
      </c>
      <c r="Q14" s="22">
        <v>35</v>
      </c>
      <c r="R14" s="22">
        <v>35</v>
      </c>
      <c r="S14" s="22">
        <v>35</v>
      </c>
      <c r="T14" s="22">
        <v>35</v>
      </c>
      <c r="U14" s="22">
        <v>35</v>
      </c>
      <c r="V14" s="22">
        <v>35</v>
      </c>
      <c r="W14" s="30">
        <v>35</v>
      </c>
      <c r="X14" s="30">
        <v>35</v>
      </c>
    </row>
    <row r="15" spans="1:24" ht="20.25" thickTop="1" thickBot="1" x14ac:dyDescent="0.35">
      <c r="A15" t="s">
        <v>26</v>
      </c>
      <c r="B15" s="5">
        <v>0</v>
      </c>
      <c r="C15" s="5">
        <v>1</v>
      </c>
      <c r="D15" s="18">
        <f>D14</f>
        <v>500</v>
      </c>
      <c r="E15" s="18">
        <f>E14</f>
        <v>1600</v>
      </c>
      <c r="F15" s="15">
        <f t="shared" si="3"/>
        <v>1600</v>
      </c>
      <c r="G15" s="16">
        <f t="shared" si="4"/>
        <v>1300</v>
      </c>
      <c r="H15" s="16">
        <f t="shared" si="5"/>
        <v>800</v>
      </c>
      <c r="I15" s="17">
        <f t="shared" si="6"/>
        <v>2100</v>
      </c>
      <c r="J15" s="15">
        <f t="shared" si="7"/>
        <v>0</v>
      </c>
      <c r="K15" s="15">
        <f t="shared" si="1"/>
        <v>0</v>
      </c>
      <c r="L15" s="15">
        <f t="shared" si="2"/>
        <v>0</v>
      </c>
      <c r="N15" s="14" t="s">
        <v>67</v>
      </c>
      <c r="O15" s="22"/>
      <c r="P15" s="22"/>
      <c r="Q15" s="22"/>
      <c r="R15" s="22"/>
      <c r="S15" s="22"/>
      <c r="T15" s="22"/>
      <c r="U15" s="22"/>
      <c r="V15" s="22"/>
      <c r="W15" s="30">
        <v>0</v>
      </c>
      <c r="X15" s="30">
        <v>16.5</v>
      </c>
    </row>
    <row r="16" spans="1:24" ht="20.25" thickTop="1" thickBot="1" x14ac:dyDescent="0.35">
      <c r="A16" t="s">
        <v>27</v>
      </c>
      <c r="B16" s="5">
        <v>22</v>
      </c>
      <c r="C16" s="5">
        <v>2</v>
      </c>
      <c r="D16" s="18">
        <f t="shared" si="9"/>
        <v>500</v>
      </c>
      <c r="E16" s="18">
        <f t="shared" si="10"/>
        <v>1600</v>
      </c>
      <c r="F16" s="15">
        <f t="shared" si="3"/>
        <v>3200</v>
      </c>
      <c r="G16" s="16">
        <f t="shared" si="4"/>
        <v>2100</v>
      </c>
      <c r="H16" s="16">
        <f t="shared" si="5"/>
        <v>1600</v>
      </c>
      <c r="I16" s="17">
        <f t="shared" si="6"/>
        <v>3700</v>
      </c>
      <c r="J16" s="15">
        <f t="shared" si="7"/>
        <v>11000</v>
      </c>
      <c r="K16" s="15">
        <f t="shared" si="1"/>
        <v>70400</v>
      </c>
      <c r="L16" s="15">
        <f t="shared" si="2"/>
        <v>81400</v>
      </c>
      <c r="N16" s="14" t="s">
        <v>68</v>
      </c>
      <c r="O16" s="22"/>
      <c r="P16" s="22">
        <v>90</v>
      </c>
      <c r="Q16" s="22"/>
      <c r="R16" s="22">
        <v>90</v>
      </c>
      <c r="S16" s="22"/>
      <c r="T16" s="22">
        <v>90</v>
      </c>
      <c r="U16" s="22"/>
      <c r="V16" s="22">
        <v>90</v>
      </c>
      <c r="W16" s="30">
        <v>100</v>
      </c>
      <c r="X16" s="30">
        <v>90</v>
      </c>
    </row>
    <row r="17" spans="1:24" ht="20.25" thickTop="1" thickBot="1" x14ac:dyDescent="0.35">
      <c r="A17" t="s">
        <v>28</v>
      </c>
      <c r="B17" s="5">
        <v>6</v>
      </c>
      <c r="C17" s="5">
        <v>1</v>
      </c>
      <c r="D17" s="18">
        <f t="shared" si="9"/>
        <v>500</v>
      </c>
      <c r="E17" s="18">
        <f t="shared" si="10"/>
        <v>1600</v>
      </c>
      <c r="F17" s="15">
        <f t="shared" si="3"/>
        <v>1600</v>
      </c>
      <c r="G17" s="16">
        <f t="shared" si="4"/>
        <v>1300</v>
      </c>
      <c r="H17" s="16">
        <f t="shared" si="5"/>
        <v>800</v>
      </c>
      <c r="I17" s="17">
        <f t="shared" si="6"/>
        <v>2100</v>
      </c>
      <c r="J17" s="15">
        <f t="shared" si="7"/>
        <v>3000</v>
      </c>
      <c r="K17" s="15">
        <f t="shared" si="1"/>
        <v>9600</v>
      </c>
      <c r="L17" s="15">
        <f t="shared" si="2"/>
        <v>12600</v>
      </c>
      <c r="N17" s="14" t="s">
        <v>58</v>
      </c>
      <c r="O17" s="22"/>
      <c r="P17" s="22"/>
      <c r="Q17" s="22"/>
      <c r="R17" s="22"/>
      <c r="S17" s="22"/>
      <c r="T17" s="22"/>
      <c r="U17" s="22"/>
      <c r="V17" s="22"/>
      <c r="W17" s="30">
        <v>63</v>
      </c>
      <c r="X17" s="30">
        <v>14</v>
      </c>
    </row>
    <row r="18" spans="1:24" ht="20.25" thickTop="1" thickBot="1" x14ac:dyDescent="0.35">
      <c r="A18" t="s">
        <v>29</v>
      </c>
      <c r="B18" s="5">
        <v>10</v>
      </c>
      <c r="C18" s="5">
        <v>0</v>
      </c>
      <c r="D18" s="18">
        <f t="shared" si="9"/>
        <v>500</v>
      </c>
      <c r="E18" s="18">
        <f t="shared" si="10"/>
        <v>1600</v>
      </c>
      <c r="F18" s="15">
        <f t="shared" si="3"/>
        <v>0</v>
      </c>
      <c r="G18" s="16">
        <f t="shared" si="4"/>
        <v>500</v>
      </c>
      <c r="H18" s="16">
        <f t="shared" si="5"/>
        <v>0</v>
      </c>
      <c r="I18" s="17">
        <f t="shared" si="6"/>
        <v>500</v>
      </c>
      <c r="J18" s="15">
        <f t="shared" si="7"/>
        <v>5000</v>
      </c>
      <c r="K18" s="15">
        <f t="shared" si="1"/>
        <v>0</v>
      </c>
      <c r="L18" s="15">
        <f t="shared" si="2"/>
        <v>5000</v>
      </c>
      <c r="N18" s="14" t="s">
        <v>69</v>
      </c>
      <c r="O18" s="22"/>
      <c r="P18" s="22"/>
      <c r="Q18" s="22"/>
      <c r="R18" s="22"/>
      <c r="S18" s="22">
        <v>550</v>
      </c>
      <c r="T18" s="22">
        <v>550</v>
      </c>
      <c r="U18" s="22">
        <v>550</v>
      </c>
      <c r="V18" s="22">
        <v>550</v>
      </c>
      <c r="W18" s="30">
        <v>540</v>
      </c>
      <c r="X18" s="30">
        <v>521.5</v>
      </c>
    </row>
    <row r="19" spans="1:24" ht="16.5" thickTop="1" x14ac:dyDescent="0.25">
      <c r="N19" s="14" t="s">
        <v>98</v>
      </c>
      <c r="O19" s="22"/>
      <c r="P19" s="22"/>
      <c r="Q19" s="22"/>
      <c r="R19" s="22"/>
      <c r="S19" s="22"/>
      <c r="T19" s="22"/>
      <c r="U19" s="22"/>
      <c r="V19" s="22"/>
      <c r="W19" s="30">
        <v>170</v>
      </c>
      <c r="X19" s="30">
        <v>162.5</v>
      </c>
    </row>
    <row r="20" spans="1:24" x14ac:dyDescent="0.25">
      <c r="A20" t="s">
        <v>29</v>
      </c>
      <c r="N20" s="14" t="s">
        <v>59</v>
      </c>
      <c r="O20" s="22"/>
      <c r="P20" s="22"/>
      <c r="Q20" s="22"/>
      <c r="R20" s="22"/>
      <c r="S20" s="22"/>
      <c r="T20" s="22"/>
      <c r="U20" s="22"/>
      <c r="V20" s="22"/>
      <c r="W20" s="30">
        <v>20.5</v>
      </c>
      <c r="X20" s="30">
        <v>18.5</v>
      </c>
    </row>
    <row r="21" spans="1:24" x14ac:dyDescent="0.25">
      <c r="A21" t="s">
        <v>36</v>
      </c>
      <c r="B21">
        <v>67</v>
      </c>
      <c r="N21" s="14" t="s">
        <v>70</v>
      </c>
      <c r="O21" s="22">
        <v>10</v>
      </c>
      <c r="P21" s="22">
        <v>10</v>
      </c>
      <c r="Q21" s="22">
        <v>10</v>
      </c>
      <c r="R21" s="22">
        <v>10</v>
      </c>
      <c r="S21" s="22">
        <v>10</v>
      </c>
      <c r="T21" s="22">
        <v>10</v>
      </c>
      <c r="U21" s="22">
        <v>10</v>
      </c>
      <c r="V21" s="22">
        <v>10</v>
      </c>
      <c r="W21" s="30">
        <v>50</v>
      </c>
      <c r="X21" s="30">
        <v>45</v>
      </c>
    </row>
    <row r="22" spans="1:24" x14ac:dyDescent="0.25">
      <c r="A22" t="s">
        <v>35</v>
      </c>
      <c r="B22" t="s">
        <v>33</v>
      </c>
      <c r="N22" s="14" t="s">
        <v>4</v>
      </c>
      <c r="O22" s="22">
        <v>100</v>
      </c>
      <c r="P22" s="22">
        <v>100</v>
      </c>
      <c r="Q22" s="22">
        <v>100</v>
      </c>
      <c r="R22" s="22">
        <v>100</v>
      </c>
      <c r="S22" s="22">
        <v>100</v>
      </c>
      <c r="T22" s="22">
        <v>100</v>
      </c>
      <c r="U22" s="22">
        <v>100</v>
      </c>
      <c r="V22" s="22">
        <v>100</v>
      </c>
      <c r="W22" s="30">
        <v>115</v>
      </c>
      <c r="X22" s="30">
        <v>92.5</v>
      </c>
    </row>
    <row r="23" spans="1:24" x14ac:dyDescent="0.25">
      <c r="N23" s="14" t="s">
        <v>99</v>
      </c>
      <c r="O23" s="22"/>
      <c r="P23" s="22"/>
      <c r="Q23" s="22"/>
      <c r="R23" s="22"/>
      <c r="S23" s="22"/>
      <c r="T23" s="22"/>
      <c r="U23" s="22"/>
      <c r="V23" s="22"/>
      <c r="W23" s="30">
        <v>0</v>
      </c>
      <c r="X23" s="30">
        <v>9</v>
      </c>
    </row>
    <row r="24" spans="1:24" x14ac:dyDescent="0.25">
      <c r="A24" t="s">
        <v>100</v>
      </c>
      <c r="N24" s="14" t="s">
        <v>60</v>
      </c>
      <c r="O24" s="22"/>
      <c r="P24" s="22"/>
      <c r="Q24" s="22"/>
      <c r="R24" s="22"/>
      <c r="S24" s="22"/>
      <c r="T24" s="22"/>
      <c r="U24" s="22"/>
      <c r="V24" s="22"/>
      <c r="W24" s="30">
        <v>0</v>
      </c>
      <c r="X24" s="30">
        <v>3</v>
      </c>
    </row>
    <row r="25" spans="1:24" x14ac:dyDescent="0.25">
      <c r="N25" s="14" t="s">
        <v>62</v>
      </c>
      <c r="O25" s="22"/>
      <c r="P25" s="22"/>
      <c r="Q25" s="22"/>
      <c r="R25" s="22"/>
      <c r="S25" s="22"/>
      <c r="T25" s="22"/>
      <c r="U25" s="22"/>
      <c r="V25" s="22"/>
      <c r="W25" s="30">
        <v>20</v>
      </c>
      <c r="X25" s="30">
        <v>21.5</v>
      </c>
    </row>
    <row r="26" spans="1:24" x14ac:dyDescent="0.25">
      <c r="N26" s="14" t="s">
        <v>72</v>
      </c>
      <c r="O26" s="22"/>
      <c r="P26" s="22"/>
      <c r="Q26" s="22"/>
      <c r="R26" s="22"/>
      <c r="S26" s="22"/>
      <c r="T26" s="22"/>
      <c r="U26" s="22"/>
      <c r="V26" s="22"/>
      <c r="W26" s="30">
        <v>100</v>
      </c>
      <c r="X26" s="30">
        <v>62</v>
      </c>
    </row>
    <row r="27" spans="1:24" x14ac:dyDescent="0.25">
      <c r="N27" s="14" t="s">
        <v>101</v>
      </c>
      <c r="O27" s="22">
        <v>80</v>
      </c>
      <c r="P27" s="22">
        <v>80</v>
      </c>
      <c r="Q27" s="22">
        <v>80</v>
      </c>
      <c r="R27" s="22">
        <v>80</v>
      </c>
      <c r="S27" s="22">
        <v>80</v>
      </c>
      <c r="T27" s="22">
        <v>80</v>
      </c>
      <c r="U27" s="22">
        <v>80</v>
      </c>
      <c r="V27" s="22">
        <v>80</v>
      </c>
      <c r="W27" s="30">
        <v>96</v>
      </c>
      <c r="X27" s="30">
        <v>73</v>
      </c>
    </row>
    <row r="28" spans="1:24" x14ac:dyDescent="0.25">
      <c r="N28" s="14" t="s">
        <v>2</v>
      </c>
      <c r="O28" s="22">
        <v>22</v>
      </c>
      <c r="P28" s="22">
        <v>22</v>
      </c>
      <c r="Q28" s="22">
        <v>22</v>
      </c>
      <c r="R28" s="22">
        <v>22</v>
      </c>
      <c r="S28" s="22">
        <v>22</v>
      </c>
      <c r="T28" s="22">
        <v>22</v>
      </c>
      <c r="U28" s="22">
        <v>22</v>
      </c>
      <c r="V28" s="22">
        <v>22</v>
      </c>
      <c r="W28" s="30">
        <v>17</v>
      </c>
      <c r="X28" s="30">
        <v>21.5</v>
      </c>
    </row>
    <row r="29" spans="1:24" x14ac:dyDescent="0.25">
      <c r="N29" s="14" t="s">
        <v>61</v>
      </c>
      <c r="O29" s="22">
        <v>30</v>
      </c>
      <c r="P29" s="22">
        <v>30</v>
      </c>
      <c r="Q29" s="22">
        <v>30</v>
      </c>
      <c r="R29" s="22">
        <v>30</v>
      </c>
      <c r="S29" s="22">
        <v>30</v>
      </c>
      <c r="T29" s="22">
        <v>30</v>
      </c>
      <c r="U29" s="22">
        <v>30</v>
      </c>
      <c r="V29" s="22">
        <v>30</v>
      </c>
      <c r="W29" s="30">
        <v>30</v>
      </c>
      <c r="X29" s="30">
        <v>1.5</v>
      </c>
    </row>
    <row r="30" spans="1:24" x14ac:dyDescent="0.25">
      <c r="N30" s="14" t="s">
        <v>71</v>
      </c>
      <c r="O30" s="22"/>
      <c r="P30" s="22"/>
      <c r="Q30" s="22">
        <v>110</v>
      </c>
      <c r="R30" s="22">
        <v>110</v>
      </c>
      <c r="S30" s="22"/>
      <c r="T30" s="22"/>
      <c r="U30" s="22">
        <v>110</v>
      </c>
      <c r="V30" s="22">
        <v>110</v>
      </c>
      <c r="W30" s="30">
        <v>110</v>
      </c>
      <c r="X30" s="30">
        <v>106</v>
      </c>
    </row>
    <row r="31" spans="1:24" x14ac:dyDescent="0.25">
      <c r="N31" s="14" t="s">
        <v>63</v>
      </c>
      <c r="O31" s="22">
        <v>4</v>
      </c>
      <c r="P31" s="22">
        <v>4</v>
      </c>
      <c r="Q31" s="22">
        <v>4</v>
      </c>
      <c r="R31" s="22">
        <v>4</v>
      </c>
      <c r="S31" s="22">
        <v>4</v>
      </c>
      <c r="T31" s="22">
        <v>4</v>
      </c>
      <c r="U31" s="22">
        <v>4</v>
      </c>
      <c r="V31" s="22">
        <v>4</v>
      </c>
      <c r="W31" s="30">
        <v>3</v>
      </c>
      <c r="X31" s="30">
        <v>3.6</v>
      </c>
    </row>
    <row r="32" spans="1:24" x14ac:dyDescent="0.25">
      <c r="N32" s="14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3:24" x14ac:dyDescent="0.25">
      <c r="N33" s="14" t="s">
        <v>11</v>
      </c>
      <c r="O33" s="20">
        <f t="shared" ref="O33:X33" si="11">SUM(O9:O32)</f>
        <v>580.5</v>
      </c>
      <c r="P33" s="20">
        <f t="shared" si="11"/>
        <v>670.5</v>
      </c>
      <c r="Q33" s="20">
        <f t="shared" si="11"/>
        <v>690.5</v>
      </c>
      <c r="R33" s="20">
        <f t="shared" si="11"/>
        <v>780.5</v>
      </c>
      <c r="S33" s="20">
        <f t="shared" si="11"/>
        <v>1130.5</v>
      </c>
      <c r="T33" s="20">
        <f t="shared" si="11"/>
        <v>1220.5</v>
      </c>
      <c r="U33" s="20">
        <f t="shared" si="11"/>
        <v>1240.5</v>
      </c>
      <c r="V33" s="20">
        <f t="shared" si="11"/>
        <v>1330.5</v>
      </c>
      <c r="W33" s="31">
        <f t="shared" si="11"/>
        <v>1872.5</v>
      </c>
      <c r="X33" s="31">
        <f t="shared" si="11"/>
        <v>1712.1</v>
      </c>
    </row>
    <row r="34" spans="13:24" x14ac:dyDescent="0.25"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3:24" x14ac:dyDescent="0.25">
      <c r="M35" t="s">
        <v>5</v>
      </c>
      <c r="N35" s="14" t="s">
        <v>6</v>
      </c>
      <c r="O35" s="22">
        <v>140</v>
      </c>
      <c r="P35" s="22">
        <v>140</v>
      </c>
      <c r="Q35" s="22">
        <v>140</v>
      </c>
      <c r="R35" s="22">
        <v>140</v>
      </c>
      <c r="S35" s="22">
        <v>140</v>
      </c>
      <c r="T35" s="22">
        <v>140</v>
      </c>
      <c r="U35" s="22">
        <v>140</v>
      </c>
      <c r="V35" s="22">
        <v>140</v>
      </c>
      <c r="W35" s="22"/>
      <c r="X35" s="22"/>
    </row>
    <row r="36" spans="13:24" x14ac:dyDescent="0.25">
      <c r="N36" s="14" t="s">
        <v>7</v>
      </c>
      <c r="O36" s="22">
        <v>10</v>
      </c>
      <c r="P36" s="22">
        <v>10</v>
      </c>
      <c r="Q36" s="22">
        <v>10</v>
      </c>
      <c r="R36" s="22">
        <v>10</v>
      </c>
      <c r="S36" s="22">
        <v>10</v>
      </c>
      <c r="T36" s="22">
        <v>10</v>
      </c>
      <c r="U36" s="22">
        <v>10</v>
      </c>
      <c r="V36" s="22">
        <v>10</v>
      </c>
      <c r="W36" s="22"/>
      <c r="X36" s="22"/>
    </row>
    <row r="37" spans="13:24" x14ac:dyDescent="0.25">
      <c r="N37" s="14" t="s">
        <v>73</v>
      </c>
      <c r="O37" s="22">
        <v>10</v>
      </c>
      <c r="P37" s="22">
        <v>10</v>
      </c>
      <c r="Q37" s="22">
        <v>10</v>
      </c>
      <c r="R37" s="22">
        <v>10</v>
      </c>
      <c r="S37" s="22">
        <v>10</v>
      </c>
      <c r="T37" s="22">
        <v>10</v>
      </c>
      <c r="U37" s="22">
        <v>10</v>
      </c>
      <c r="V37" s="22">
        <v>10</v>
      </c>
      <c r="W37" s="22"/>
      <c r="X37" s="22"/>
    </row>
    <row r="38" spans="13:24" x14ac:dyDescent="0.25">
      <c r="N38" s="14" t="s">
        <v>102</v>
      </c>
      <c r="O38" s="22"/>
      <c r="P38" s="22"/>
      <c r="Q38" s="22"/>
      <c r="R38" s="22"/>
      <c r="S38" s="22"/>
      <c r="T38" s="22"/>
      <c r="U38" s="22"/>
      <c r="V38" s="22"/>
      <c r="W38" s="30">
        <v>500</v>
      </c>
      <c r="X38" s="30">
        <v>320</v>
      </c>
    </row>
    <row r="39" spans="13:24" x14ac:dyDescent="0.25">
      <c r="N39" s="14" t="s">
        <v>41</v>
      </c>
      <c r="O39" s="22"/>
      <c r="P39" s="22"/>
      <c r="Q39" s="22"/>
      <c r="R39" s="22"/>
      <c r="S39" s="22"/>
      <c r="T39" s="22"/>
      <c r="U39" s="22"/>
      <c r="V39" s="22"/>
      <c r="W39" s="30">
        <v>360</v>
      </c>
      <c r="X39" s="30">
        <v>321</v>
      </c>
    </row>
    <row r="40" spans="13:24" x14ac:dyDescent="0.25">
      <c r="N40" s="14" t="s">
        <v>42</v>
      </c>
      <c r="O40" s="22"/>
      <c r="P40" s="22"/>
      <c r="Q40" s="22"/>
      <c r="R40" s="22"/>
      <c r="S40" s="22"/>
      <c r="T40" s="22"/>
      <c r="U40" s="22"/>
      <c r="V40" s="22"/>
      <c r="W40" s="30">
        <v>120</v>
      </c>
      <c r="X40" s="30">
        <v>308</v>
      </c>
    </row>
    <row r="41" spans="13:24" x14ac:dyDescent="0.25">
      <c r="N41" s="14" t="s">
        <v>43</v>
      </c>
      <c r="O41" s="22"/>
      <c r="P41" s="22"/>
      <c r="Q41" s="22"/>
      <c r="R41" s="22"/>
      <c r="S41" s="22"/>
      <c r="T41" s="22"/>
      <c r="U41" s="22"/>
      <c r="V41" s="22"/>
      <c r="W41" s="30">
        <v>100</v>
      </c>
      <c r="X41" s="30">
        <v>25</v>
      </c>
    </row>
    <row r="42" spans="13:24" x14ac:dyDescent="0.25">
      <c r="N42" s="14" t="s">
        <v>44</v>
      </c>
      <c r="O42" s="22"/>
      <c r="P42" s="22"/>
      <c r="Q42" s="22"/>
      <c r="R42" s="22"/>
      <c r="S42" s="22"/>
      <c r="T42" s="22"/>
      <c r="U42" s="22"/>
      <c r="V42" s="22"/>
      <c r="W42" s="30">
        <v>52</v>
      </c>
      <c r="X42" s="30">
        <v>32</v>
      </c>
    </row>
    <row r="43" spans="13:24" x14ac:dyDescent="0.25">
      <c r="N43" s="14" t="s">
        <v>8</v>
      </c>
      <c r="O43" s="22">
        <v>8</v>
      </c>
      <c r="P43" s="22">
        <v>8</v>
      </c>
      <c r="Q43" s="22">
        <v>8</v>
      </c>
      <c r="R43" s="22">
        <v>8</v>
      </c>
      <c r="S43" s="22">
        <v>8</v>
      </c>
      <c r="T43" s="22">
        <v>8</v>
      </c>
      <c r="U43" s="22">
        <v>8</v>
      </c>
      <c r="V43" s="22">
        <v>8</v>
      </c>
      <c r="W43" s="30">
        <v>8</v>
      </c>
      <c r="X43" s="30">
        <v>15.5</v>
      </c>
    </row>
    <row r="44" spans="13:24" x14ac:dyDescent="0.25">
      <c r="N44" s="14" t="s">
        <v>45</v>
      </c>
      <c r="O44" s="22"/>
      <c r="P44" s="22"/>
      <c r="Q44" s="22"/>
      <c r="R44" s="22"/>
      <c r="S44" s="22"/>
      <c r="T44" s="22"/>
      <c r="U44" s="22"/>
      <c r="V44" s="22"/>
      <c r="W44" s="30">
        <v>0</v>
      </c>
      <c r="X44" s="30">
        <v>0.5</v>
      </c>
    </row>
    <row r="45" spans="13:24" x14ac:dyDescent="0.25">
      <c r="N45" s="14" t="s">
        <v>46</v>
      </c>
      <c r="O45" s="22"/>
      <c r="P45" s="22"/>
      <c r="Q45" s="22"/>
      <c r="R45" s="22"/>
      <c r="S45" s="22"/>
      <c r="T45" s="22"/>
      <c r="U45" s="22"/>
      <c r="V45" s="22"/>
      <c r="W45" s="30">
        <v>0</v>
      </c>
      <c r="X45" s="30">
        <v>0.5</v>
      </c>
    </row>
    <row r="46" spans="13:24" x14ac:dyDescent="0.25">
      <c r="N46" s="14" t="s">
        <v>47</v>
      </c>
      <c r="O46" s="22"/>
      <c r="P46" s="22"/>
      <c r="Q46" s="22"/>
      <c r="R46" s="22"/>
      <c r="S46" s="22"/>
      <c r="T46" s="22"/>
      <c r="U46" s="22"/>
      <c r="V46" s="22"/>
      <c r="W46" s="30">
        <v>0</v>
      </c>
      <c r="X46" s="30">
        <v>2</v>
      </c>
    </row>
    <row r="47" spans="13:24" x14ac:dyDescent="0.25">
      <c r="N47" s="14" t="s">
        <v>48</v>
      </c>
      <c r="O47" s="22"/>
      <c r="P47" s="22"/>
      <c r="Q47" s="22"/>
      <c r="R47" s="22"/>
      <c r="S47" s="22"/>
      <c r="T47" s="22"/>
      <c r="U47" s="22"/>
      <c r="V47" s="22"/>
      <c r="W47" s="30">
        <v>1</v>
      </c>
      <c r="X47" s="30">
        <v>6</v>
      </c>
    </row>
    <row r="48" spans="13:24" x14ac:dyDescent="0.25">
      <c r="N48" s="14" t="s">
        <v>49</v>
      </c>
      <c r="O48" s="22"/>
      <c r="P48" s="22"/>
      <c r="Q48" s="22"/>
      <c r="R48" s="22"/>
      <c r="S48" s="22"/>
      <c r="T48" s="22"/>
      <c r="U48" s="22"/>
      <c r="V48" s="22"/>
      <c r="W48" s="30">
        <v>0</v>
      </c>
      <c r="X48" s="30">
        <v>9.5</v>
      </c>
    </row>
    <row r="49" spans="14:24" x14ac:dyDescent="0.25">
      <c r="N49" s="14" t="s">
        <v>50</v>
      </c>
      <c r="O49" s="22"/>
      <c r="P49" s="22"/>
      <c r="Q49" s="22"/>
      <c r="R49" s="22"/>
      <c r="S49" s="22"/>
      <c r="T49" s="22"/>
      <c r="U49" s="22"/>
      <c r="V49" s="22"/>
      <c r="W49" s="30">
        <v>300</v>
      </c>
      <c r="X49" s="30">
        <v>1</v>
      </c>
    </row>
    <row r="50" spans="14:24" x14ac:dyDescent="0.25">
      <c r="N50" s="14" t="s">
        <v>74</v>
      </c>
      <c r="O50" s="22"/>
      <c r="P50" s="22"/>
      <c r="Q50" s="22"/>
      <c r="R50" s="22"/>
      <c r="S50" s="22"/>
      <c r="T50" s="22"/>
      <c r="U50" s="22"/>
      <c r="V50" s="22"/>
      <c r="W50" s="30">
        <v>0</v>
      </c>
      <c r="X50" s="30">
        <v>-15</v>
      </c>
    </row>
    <row r="51" spans="14:24" x14ac:dyDescent="0.25">
      <c r="N51" s="14" t="s">
        <v>51</v>
      </c>
      <c r="O51" s="22"/>
      <c r="P51" s="22"/>
      <c r="Q51" s="22"/>
      <c r="R51" s="22"/>
      <c r="S51" s="22"/>
      <c r="T51" s="22"/>
      <c r="U51" s="22"/>
      <c r="V51" s="22"/>
      <c r="W51" s="30">
        <v>0</v>
      </c>
      <c r="X51" s="30">
        <v>173</v>
      </c>
    </row>
    <row r="52" spans="14:24" x14ac:dyDescent="0.25">
      <c r="N52" s="14" t="s">
        <v>52</v>
      </c>
      <c r="O52" s="22"/>
      <c r="P52" s="22"/>
      <c r="Q52" s="22"/>
      <c r="R52" s="22"/>
      <c r="S52" s="22"/>
      <c r="T52" s="22"/>
      <c r="U52" s="22"/>
      <c r="V52" s="22"/>
      <c r="W52" s="30">
        <v>0</v>
      </c>
      <c r="X52" s="30">
        <v>-148.5</v>
      </c>
    </row>
    <row r="53" spans="14:24" x14ac:dyDescent="0.25">
      <c r="N53" s="14" t="s">
        <v>53</v>
      </c>
      <c r="O53" s="22"/>
      <c r="P53" s="22"/>
      <c r="Q53" s="22"/>
      <c r="R53" s="22"/>
      <c r="S53" s="22"/>
      <c r="T53" s="22"/>
      <c r="U53" s="22"/>
      <c r="V53" s="22"/>
      <c r="W53" s="30">
        <v>0</v>
      </c>
      <c r="X53" s="30">
        <v>31</v>
      </c>
    </row>
    <row r="54" spans="14:24" x14ac:dyDescent="0.25">
      <c r="N54" s="14" t="s">
        <v>54</v>
      </c>
      <c r="O54" s="22"/>
      <c r="P54" s="22"/>
      <c r="Q54" s="22"/>
      <c r="R54" s="22"/>
      <c r="S54" s="22"/>
      <c r="T54" s="22"/>
      <c r="U54" s="22"/>
      <c r="V54" s="22"/>
      <c r="W54" s="30">
        <v>0</v>
      </c>
      <c r="X54" s="30">
        <v>-20</v>
      </c>
    </row>
    <row r="55" spans="14:24" x14ac:dyDescent="0.25">
      <c r="N55" s="14" t="s">
        <v>55</v>
      </c>
      <c r="O55" s="22"/>
      <c r="P55" s="22"/>
      <c r="Q55" s="22"/>
      <c r="R55" s="22"/>
      <c r="S55" s="22"/>
      <c r="T55" s="22"/>
      <c r="U55" s="22"/>
      <c r="V55" s="22"/>
      <c r="W55" s="30">
        <v>10</v>
      </c>
      <c r="X55" s="30">
        <v>2</v>
      </c>
    </row>
    <row r="56" spans="14:24" x14ac:dyDescent="0.25">
      <c r="N56" s="14" t="s">
        <v>89</v>
      </c>
      <c r="O56" s="22"/>
      <c r="P56" s="22"/>
      <c r="Q56" s="22"/>
      <c r="R56" s="22"/>
      <c r="S56" s="22"/>
      <c r="T56" s="22"/>
      <c r="U56" s="22"/>
      <c r="V56" s="22"/>
      <c r="W56" s="30">
        <v>0</v>
      </c>
      <c r="X56" s="30">
        <v>11</v>
      </c>
    </row>
    <row r="57" spans="14:24" x14ac:dyDescent="0.25">
      <c r="N57" s="14" t="s">
        <v>90</v>
      </c>
      <c r="O57" s="22"/>
      <c r="P57" s="22"/>
      <c r="Q57" s="22"/>
      <c r="R57" s="22"/>
      <c r="S57" s="22"/>
      <c r="T57" s="22"/>
      <c r="U57" s="22"/>
      <c r="V57" s="22"/>
      <c r="W57" s="30">
        <v>200</v>
      </c>
      <c r="X57" s="30">
        <v>532</v>
      </c>
    </row>
    <row r="58" spans="14:24" x14ac:dyDescent="0.25">
      <c r="N58" s="14" t="s">
        <v>56</v>
      </c>
      <c r="O58" s="22"/>
      <c r="P58" s="22"/>
      <c r="Q58" s="22"/>
      <c r="R58" s="22"/>
      <c r="S58" s="22"/>
      <c r="T58" s="22"/>
      <c r="U58" s="22"/>
      <c r="V58" s="22"/>
      <c r="W58" s="30">
        <v>20</v>
      </c>
      <c r="X58" s="30">
        <v>17.5</v>
      </c>
    </row>
    <row r="59" spans="14:24" x14ac:dyDescent="0.25">
      <c r="N59" s="14" t="s">
        <v>9</v>
      </c>
      <c r="O59" s="22">
        <v>120</v>
      </c>
      <c r="P59" s="22">
        <v>120</v>
      </c>
      <c r="Q59" s="22">
        <v>120</v>
      </c>
      <c r="R59" s="22">
        <v>120</v>
      </c>
      <c r="S59" s="22">
        <v>120</v>
      </c>
      <c r="T59" s="22">
        <v>120</v>
      </c>
      <c r="U59" s="22">
        <v>120</v>
      </c>
      <c r="V59" s="22">
        <v>120</v>
      </c>
      <c r="W59" s="30">
        <v>100</v>
      </c>
      <c r="X59" s="30">
        <v>68</v>
      </c>
    </row>
    <row r="60" spans="14:24" x14ac:dyDescent="0.25">
      <c r="N60" s="14" t="s">
        <v>10</v>
      </c>
      <c r="O60" s="22">
        <v>35</v>
      </c>
      <c r="P60" s="22">
        <v>35</v>
      </c>
      <c r="Q60" s="22">
        <v>35</v>
      </c>
      <c r="R60" s="22">
        <v>35</v>
      </c>
      <c r="S60" s="22">
        <v>35</v>
      </c>
      <c r="T60" s="22">
        <v>35</v>
      </c>
      <c r="U60" s="22">
        <v>35</v>
      </c>
      <c r="V60" s="22">
        <v>35</v>
      </c>
      <c r="W60" s="30">
        <v>70</v>
      </c>
      <c r="X60" s="30">
        <v>40</v>
      </c>
    </row>
    <row r="61" spans="14:24" x14ac:dyDescent="0.25">
      <c r="N61" s="14" t="s">
        <v>91</v>
      </c>
      <c r="O61" s="22"/>
      <c r="P61" s="22"/>
      <c r="Q61" s="22"/>
      <c r="R61" s="22"/>
      <c r="S61" s="22"/>
      <c r="T61" s="22"/>
      <c r="U61" s="22"/>
      <c r="V61" s="22"/>
      <c r="W61" s="30">
        <v>0</v>
      </c>
      <c r="X61" s="30">
        <v>100</v>
      </c>
    </row>
    <row r="62" spans="14:24" x14ac:dyDescent="0.25">
      <c r="N62" s="14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4:24" x14ac:dyDescent="0.25">
      <c r="N63" s="14" t="s">
        <v>12</v>
      </c>
      <c r="O63" s="20">
        <f t="shared" ref="O63:X63" si="12">SUM(O35:O62)</f>
        <v>323</v>
      </c>
      <c r="P63" s="20">
        <f t="shared" si="12"/>
        <v>323</v>
      </c>
      <c r="Q63" s="20">
        <f t="shared" si="12"/>
        <v>323</v>
      </c>
      <c r="R63" s="20">
        <f t="shared" si="12"/>
        <v>323</v>
      </c>
      <c r="S63" s="20">
        <f t="shared" si="12"/>
        <v>323</v>
      </c>
      <c r="T63" s="20">
        <f t="shared" si="12"/>
        <v>323</v>
      </c>
      <c r="U63" s="20">
        <f t="shared" si="12"/>
        <v>323</v>
      </c>
      <c r="V63" s="20">
        <f t="shared" si="12"/>
        <v>323</v>
      </c>
      <c r="W63" s="31">
        <f t="shared" si="12"/>
        <v>1841</v>
      </c>
      <c r="X63" s="31">
        <f t="shared" si="12"/>
        <v>1832</v>
      </c>
    </row>
    <row r="64" spans="14:24" x14ac:dyDescent="0.25">
      <c r="O64" s="10"/>
      <c r="P64" s="10"/>
      <c r="Q64" s="10"/>
      <c r="R64" s="10"/>
      <c r="S64" s="10"/>
      <c r="T64" s="10"/>
      <c r="U64" s="10"/>
      <c r="V64" s="10"/>
      <c r="W64"/>
      <c r="X64"/>
    </row>
  </sheetData>
  <conditionalFormatting sqref="O1:V4">
    <cfRule type="expression" dxfId="3" priority="7">
      <formula>"om($L$38&gt;0)"</formula>
    </cfRule>
  </conditionalFormatting>
  <conditionalFormatting sqref="O4:V4">
    <cfRule type="cellIs" dxfId="2" priority="8" operator="lessThan">
      <formula>0</formula>
    </cfRule>
    <cfRule type="cellIs" dxfId="1" priority="9" operator="greaterThan">
      <formula>0</formula>
    </cfRule>
  </conditionalFormatting>
  <conditionalFormatting sqref="W1:X1 W3:X3 O8:X8">
    <cfRule type="expression" dxfId="0" priority="1">
      <formula>"om($L$38&gt;0)"</formula>
    </cfRule>
  </conditionalFormatting>
  <pageMargins left="0.25" right="0.25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Löf</dc:creator>
  <cp:lastModifiedBy>Andre</cp:lastModifiedBy>
  <cp:lastPrinted>2023-06-30T07:40:58Z</cp:lastPrinted>
  <dcterms:created xsi:type="dcterms:W3CDTF">2023-06-30T07:05:11Z</dcterms:created>
  <dcterms:modified xsi:type="dcterms:W3CDTF">2023-07-09T06:58:16Z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2023-07-03T16:01:33Z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cd3a2ce6-172a-4f2e-8d5e-19d4132a5920</vt:lpwstr>
  </property>
  <property fmtid="{D5CDD505-2E9C-101B-9397-08002B2CF9AE}" pid="8" name="MSIP_Label_43f08ec5-d6d9-4227-8387-ccbfcb3632c4_ContentBits">
    <vt:lpwstr>0</vt:lpwstr>
  </property>
</Properties>
</file>