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875" activeTab="3"/>
  </bookViews>
  <sheets>
    <sheet name="Extra Matcher P03" sheetId="1" r:id="rId1"/>
    <sheet name="P03-1" sheetId="2" r:id="rId2"/>
    <sheet name="P03-2" sheetId="3" r:id="rId3"/>
    <sheet name="P03-3 " sheetId="4" r:id="rId4"/>
  </sheets>
  <definedNames>
    <definedName name="_xlnm.Print_Area" localSheetId="1">'P03-1'!$A$1:$X$15</definedName>
    <definedName name="_xlnm.Print_Area" localSheetId="2">'P03-2'!$A$1:$X$15</definedName>
    <definedName name="_xlnm.Print_Area" localSheetId="3">'P03-3 '!$A$1:$X$15</definedName>
  </definedNames>
  <calcPr fullCalcOnLoad="1"/>
</workbook>
</file>

<file path=xl/sharedStrings.xml><?xml version="1.0" encoding="utf-8"?>
<sst xmlns="http://schemas.openxmlformats.org/spreadsheetml/2006/main" count="567" uniqueCount="84">
  <si>
    <t xml:space="preserve"> </t>
  </si>
  <si>
    <t>-</t>
  </si>
  <si>
    <t>V</t>
  </si>
  <si>
    <t>O</t>
  </si>
  <si>
    <t>F</t>
  </si>
  <si>
    <t>+</t>
  </si>
  <si>
    <t>P</t>
  </si>
  <si>
    <t>S</t>
  </si>
  <si>
    <t>v</t>
  </si>
  <si>
    <t>o</t>
  </si>
  <si>
    <t>f</t>
  </si>
  <si>
    <t>SUMMA</t>
  </si>
  <si>
    <t>TABELL</t>
  </si>
  <si>
    <t>+-</t>
  </si>
  <si>
    <t>Lag 3</t>
  </si>
  <si>
    <t>Lag 4</t>
  </si>
  <si>
    <t>Lag 2</t>
  </si>
  <si>
    <t>Lag 1</t>
  </si>
  <si>
    <t>Lag i gruppen:</t>
  </si>
  <si>
    <t>=</t>
  </si>
  <si>
    <t>Skriv in…</t>
  </si>
  <si>
    <t>Sorteringsordning</t>
  </si>
  <si>
    <t>1. Poäng</t>
  </si>
  <si>
    <t>2. Målskillnad</t>
  </si>
  <si>
    <t>3. Gjorda mål</t>
  </si>
  <si>
    <t>Ospelad match</t>
  </si>
  <si>
    <t>" " (mellanslag)</t>
  </si>
  <si>
    <t>Gult fält</t>
  </si>
  <si>
    <t>redigeringsbart</t>
  </si>
  <si>
    <t>Pojkar/Flickor</t>
  </si>
  <si>
    <t>Turnering</t>
  </si>
  <si>
    <t>Glöm inte att sortera efter inlagda resultat</t>
  </si>
  <si>
    <t>Hemmalag</t>
  </si>
  <si>
    <t>Bortalag</t>
  </si>
  <si>
    <t>Dag</t>
  </si>
  <si>
    <t>Tid</t>
  </si>
  <si>
    <t>Plan</t>
  </si>
  <si>
    <t>Månd 6 juni</t>
  </si>
  <si>
    <t>VASALUND TENSTA</t>
  </si>
  <si>
    <t>SEGELTORPS IF BLÅ</t>
  </si>
  <si>
    <t>P03-1</t>
  </si>
  <si>
    <t>ENSKEDE IK 6</t>
  </si>
  <si>
    <t>EKERÖ IK</t>
  </si>
  <si>
    <t>SEGELTORPS IF VIT</t>
  </si>
  <si>
    <t>P03-2</t>
  </si>
  <si>
    <t>REYMERSHOLM IK 1</t>
  </si>
  <si>
    <t>SPÅRVÄGENS IF</t>
  </si>
  <si>
    <t>P03-3</t>
  </si>
  <si>
    <t>NATIONALCUPEN 2011</t>
  </si>
  <si>
    <t>STUVSTA IF 3-2</t>
  </si>
  <si>
    <t>STUVSTA IF 3-1</t>
  </si>
  <si>
    <t>Det här är endast Extra matcher, klicka längst ner till vänster för att se de övriga matcherna</t>
  </si>
  <si>
    <t>Extra 6</t>
  </si>
  <si>
    <t>Extra 5</t>
  </si>
  <si>
    <t>Extra 4</t>
  </si>
  <si>
    <t>10.40</t>
  </si>
  <si>
    <t>Extra 3</t>
  </si>
  <si>
    <t>Extra 2</t>
  </si>
  <si>
    <t>10.00</t>
  </si>
  <si>
    <t>Extra 1</t>
  </si>
  <si>
    <t>Match</t>
  </si>
  <si>
    <t>Extra Matcher P03</t>
  </si>
  <si>
    <t>NATIONALCUPEN</t>
  </si>
  <si>
    <t>Mån 6 juni</t>
  </si>
  <si>
    <t>EXTRA MATCH</t>
  </si>
  <si>
    <t xml:space="preserve">GLÖM INTE ER </t>
  </si>
  <si>
    <t>EXTRA MATCH I</t>
  </si>
  <si>
    <t>OMG.3</t>
  </si>
  <si>
    <t>12.40</t>
  </si>
  <si>
    <t>13.20</t>
  </si>
  <si>
    <t>14.00</t>
  </si>
  <si>
    <t>SPÅNGA IS 1</t>
  </si>
  <si>
    <t>8.40</t>
  </si>
  <si>
    <t>14.40</t>
  </si>
  <si>
    <t>9.20</t>
  </si>
  <si>
    <t>11.20</t>
  </si>
  <si>
    <t>15.20</t>
  </si>
  <si>
    <t>12.00</t>
  </si>
  <si>
    <t>16.00</t>
  </si>
  <si>
    <t>JV 7</t>
  </si>
  <si>
    <t>JV 8</t>
  </si>
  <si>
    <r>
      <t>VASALUND</t>
    </r>
    <r>
      <rPr>
        <sz val="8"/>
        <rFont val="Comic Sans MS"/>
        <family val="4"/>
      </rPr>
      <t xml:space="preserve"> R RÖD</t>
    </r>
  </si>
  <si>
    <t>VASALUND R SVART</t>
  </si>
  <si>
    <t>VASALUND R RÖD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</si>
</sst>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hh:mm;@"/>
  </numFmts>
  <fonts count="61">
    <font>
      <sz val="10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4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i/>
      <u val="single"/>
      <sz val="8"/>
      <name val="Verdana"/>
      <family val="2"/>
    </font>
    <font>
      <sz val="9"/>
      <name val="Comic Sans MS"/>
      <family val="4"/>
    </font>
    <font>
      <b/>
      <sz val="8"/>
      <name val="Arial"/>
      <family val="2"/>
    </font>
    <font>
      <b/>
      <i/>
      <sz val="8"/>
      <name val="Verdana"/>
      <family val="2"/>
    </font>
    <font>
      <sz val="8"/>
      <name val="Comic Sans MS"/>
      <family val="4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6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1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34" borderId="0" xfId="0" applyFont="1" applyFill="1" applyAlignment="1" applyProtection="1">
      <alignment horizontal="right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right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1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right"/>
    </xf>
    <xf numFmtId="0" fontId="10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36" borderId="0" xfId="0" applyFont="1" applyFill="1" applyAlignment="1">
      <alignment/>
    </xf>
    <xf numFmtId="1" fontId="5" fillId="36" borderId="0" xfId="0" applyNumberFormat="1" applyFont="1" applyFill="1" applyAlignment="1">
      <alignment/>
    </xf>
    <xf numFmtId="1" fontId="5" fillId="36" borderId="0" xfId="0" applyNumberFormat="1" applyFont="1" applyFill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5" fillId="34" borderId="0" xfId="0" applyFont="1" applyFill="1" applyAlignment="1" applyProtection="1">
      <alignment/>
      <protection locked="0"/>
    </xf>
    <xf numFmtId="1" fontId="0" fillId="36" borderId="0" xfId="0" applyNumberFormat="1" applyFont="1" applyFill="1" applyAlignment="1" applyProtection="1">
      <alignment/>
      <protection/>
    </xf>
    <xf numFmtId="1" fontId="7" fillId="36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7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49" fontId="8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35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1" fontId="0" fillId="36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left"/>
    </xf>
    <xf numFmtId="0" fontId="0" fillId="33" borderId="0" xfId="0" applyFill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1" fontId="5" fillId="36" borderId="0" xfId="0" applyNumberFormat="1" applyFont="1" applyFill="1" applyAlignment="1">
      <alignment horizontal="left"/>
    </xf>
    <xf numFmtId="0" fontId="0" fillId="33" borderId="10" xfId="0" applyFill="1" applyBorder="1" applyAlignment="1">
      <alignment horizontal="left"/>
    </xf>
    <xf numFmtId="0" fontId="11" fillId="35" borderId="0" xfId="0" applyFont="1" applyFill="1" applyAlignment="1">
      <alignment horizontal="right"/>
    </xf>
    <xf numFmtId="0" fontId="6" fillId="0" borderId="10" xfId="0" applyFont="1" applyBorder="1" applyAlignment="1">
      <alignment horizontal="right"/>
    </xf>
    <xf numFmtId="1" fontId="0" fillId="36" borderId="0" xfId="0" applyNumberFormat="1" applyFont="1" applyFill="1" applyAlignment="1" applyProtection="1">
      <alignment horizontal="right"/>
      <protection/>
    </xf>
    <xf numFmtId="0" fontId="9" fillId="35" borderId="11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0" fillId="33" borderId="0" xfId="0" applyFill="1" applyAlignment="1" applyProtection="1">
      <alignment horizontal="right"/>
      <protection hidden="1"/>
    </xf>
    <xf numFmtId="0" fontId="0" fillId="33" borderId="10" xfId="0" applyFill="1" applyBorder="1" applyAlignment="1" applyProtection="1">
      <alignment horizontal="right"/>
      <protection hidden="1"/>
    </xf>
    <xf numFmtId="1" fontId="5" fillId="36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1" fontId="0" fillId="36" borderId="0" xfId="0" applyNumberFormat="1" applyFont="1" applyFill="1" applyAlignment="1" applyProtection="1">
      <alignment horizontal="center"/>
      <protection/>
    </xf>
    <xf numFmtId="0" fontId="11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12" xfId="0" applyFont="1" applyBorder="1" applyAlignment="1">
      <alignment/>
    </xf>
    <xf numFmtId="0" fontId="17" fillId="0" borderId="10" xfId="0" applyFont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20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/>
    </xf>
    <xf numFmtId="0" fontId="5" fillId="37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0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8" fillId="33" borderId="13" xfId="0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D15" sqref="D15"/>
    </sheetView>
  </sheetViews>
  <sheetFormatPr defaultColWidth="9.00390625" defaultRowHeight="12.75"/>
  <cols>
    <col min="5" max="6" width="20.625" style="0" customWidth="1"/>
  </cols>
  <sheetData>
    <row r="1" spans="1:6" ht="12.75">
      <c r="A1" s="120" t="s">
        <v>62</v>
      </c>
      <c r="B1" s="120"/>
      <c r="C1" s="120" t="s">
        <v>61</v>
      </c>
      <c r="D1" s="120"/>
      <c r="E1" s="120"/>
      <c r="F1" s="113"/>
    </row>
    <row r="2" spans="1:6" ht="12.75">
      <c r="A2" s="113"/>
      <c r="B2" s="113"/>
      <c r="C2" s="113"/>
      <c r="D2" s="113"/>
      <c r="E2" s="113"/>
      <c r="F2" s="113"/>
    </row>
    <row r="3" spans="1:7" ht="12.75">
      <c r="A3" s="120" t="s">
        <v>34</v>
      </c>
      <c r="B3" s="120" t="s">
        <v>35</v>
      </c>
      <c r="C3" s="120" t="s">
        <v>36</v>
      </c>
      <c r="D3" s="120" t="s">
        <v>60</v>
      </c>
      <c r="E3" s="120" t="s">
        <v>32</v>
      </c>
      <c r="F3" s="120" t="s">
        <v>33</v>
      </c>
      <c r="G3" s="112"/>
    </row>
    <row r="4" spans="1:7" ht="12.75">
      <c r="A4" s="120"/>
      <c r="B4" s="120"/>
      <c r="C4" s="120"/>
      <c r="D4" s="120"/>
      <c r="E4" s="120"/>
      <c r="F4" s="120"/>
      <c r="G4" s="112"/>
    </row>
    <row r="5" spans="1:7" ht="12.75">
      <c r="A5" s="120"/>
      <c r="B5" s="120"/>
      <c r="C5" s="120"/>
      <c r="D5" s="120"/>
      <c r="E5" s="120"/>
      <c r="F5" s="120"/>
      <c r="G5" s="112"/>
    </row>
    <row r="6" spans="1:7" ht="12.75">
      <c r="A6" s="126" t="s">
        <v>63</v>
      </c>
      <c r="B6" s="125" t="s">
        <v>68</v>
      </c>
      <c r="C6" s="133" t="s">
        <v>79</v>
      </c>
      <c r="D6" s="125" t="s">
        <v>59</v>
      </c>
      <c r="E6" s="120" t="s">
        <v>43</v>
      </c>
      <c r="F6" s="120" t="s">
        <v>50</v>
      </c>
      <c r="G6" s="112"/>
    </row>
    <row r="7" spans="1:7" ht="12.75">
      <c r="A7" s="126" t="s">
        <v>63</v>
      </c>
      <c r="B7" s="125" t="s">
        <v>68</v>
      </c>
      <c r="C7" s="133" t="s">
        <v>80</v>
      </c>
      <c r="D7" s="125" t="s">
        <v>57</v>
      </c>
      <c r="E7" s="120" t="s">
        <v>49</v>
      </c>
      <c r="F7" s="120" t="s">
        <v>38</v>
      </c>
      <c r="G7" s="112"/>
    </row>
    <row r="8" spans="1:7" ht="12.75">
      <c r="A8" s="127"/>
      <c r="B8" s="125"/>
      <c r="C8" s="133"/>
      <c r="D8" s="125"/>
      <c r="E8" s="113"/>
      <c r="F8" s="113"/>
      <c r="G8" s="112"/>
    </row>
    <row r="9" spans="1:7" ht="12.75">
      <c r="A9" s="126" t="s">
        <v>63</v>
      </c>
      <c r="B9" s="125" t="s">
        <v>69</v>
      </c>
      <c r="C9" s="133" t="s">
        <v>79</v>
      </c>
      <c r="D9" s="125" t="s">
        <v>56</v>
      </c>
      <c r="E9" s="120" t="s">
        <v>42</v>
      </c>
      <c r="F9" s="120" t="s">
        <v>46</v>
      </c>
      <c r="G9" s="112"/>
    </row>
    <row r="10" spans="1:7" ht="12.75">
      <c r="A10" s="126" t="s">
        <v>63</v>
      </c>
      <c r="B10" s="125" t="s">
        <v>69</v>
      </c>
      <c r="C10" s="133" t="s">
        <v>80</v>
      </c>
      <c r="D10" s="125" t="s">
        <v>54</v>
      </c>
      <c r="E10" s="120" t="s">
        <v>39</v>
      </c>
      <c r="F10" s="120" t="s">
        <v>71</v>
      </c>
      <c r="G10" s="112"/>
    </row>
    <row r="11" spans="1:7" ht="12.75">
      <c r="A11" s="120"/>
      <c r="B11" s="125"/>
      <c r="C11" s="133"/>
      <c r="D11" s="125"/>
      <c r="E11" s="113"/>
      <c r="F11" s="113"/>
      <c r="G11" s="112"/>
    </row>
    <row r="12" spans="1:7" ht="12.75">
      <c r="A12" s="126" t="s">
        <v>63</v>
      </c>
      <c r="B12" s="125" t="s">
        <v>70</v>
      </c>
      <c r="C12" s="133" t="s">
        <v>79</v>
      </c>
      <c r="D12" s="125" t="s">
        <v>53</v>
      </c>
      <c r="E12" s="120" t="s">
        <v>82</v>
      </c>
      <c r="F12" s="120" t="s">
        <v>41</v>
      </c>
      <c r="G12" s="119"/>
    </row>
    <row r="13" spans="1:7" ht="12.75">
      <c r="A13" s="126" t="s">
        <v>63</v>
      </c>
      <c r="B13" s="125" t="s">
        <v>70</v>
      </c>
      <c r="C13" s="133" t="s">
        <v>80</v>
      </c>
      <c r="D13" s="125" t="s">
        <v>52</v>
      </c>
      <c r="E13" s="120" t="s">
        <v>45</v>
      </c>
      <c r="F13" s="120" t="s">
        <v>83</v>
      </c>
      <c r="G13" s="119"/>
    </row>
    <row r="14" spans="1:7" ht="12.75">
      <c r="A14" s="118"/>
      <c r="B14" s="117"/>
      <c r="C14" s="115"/>
      <c r="D14" s="117"/>
      <c r="E14" s="113"/>
      <c r="F14" s="113"/>
      <c r="G14" s="112"/>
    </row>
    <row r="15" spans="1:7" ht="12.75">
      <c r="A15" s="118"/>
      <c r="B15" s="117"/>
      <c r="C15" s="115"/>
      <c r="D15" s="117"/>
      <c r="E15" s="113"/>
      <c r="F15" s="113"/>
      <c r="G15" s="112"/>
    </row>
    <row r="16" spans="1:7" ht="12.75">
      <c r="A16" s="116"/>
      <c r="B16" s="113"/>
      <c r="C16" s="115"/>
      <c r="D16" s="114"/>
      <c r="E16" s="113"/>
      <c r="F16" s="113"/>
      <c r="G16" s="112"/>
    </row>
    <row r="17" spans="1:7" ht="12.75">
      <c r="A17" s="116"/>
      <c r="B17" s="113"/>
      <c r="C17" s="115"/>
      <c r="D17" s="114"/>
      <c r="E17" s="113"/>
      <c r="F17" s="113"/>
      <c r="G17" s="112"/>
    </row>
    <row r="18" spans="4:6" ht="12.75">
      <c r="D18" s="111"/>
      <c r="E18" s="3"/>
      <c r="F18" s="3"/>
    </row>
    <row r="19" spans="1:9" ht="12.75">
      <c r="A19" s="128" t="s">
        <v>51</v>
      </c>
      <c r="B19" s="128"/>
      <c r="C19" s="128"/>
      <c r="D19" s="128"/>
      <c r="E19" s="129"/>
      <c r="F19" s="129"/>
      <c r="G19" s="128"/>
      <c r="H19" s="128"/>
      <c r="I19" s="129"/>
    </row>
    <row r="20" spans="3:4" ht="15">
      <c r="C20" s="110"/>
      <c r="D20" s="110"/>
    </row>
    <row r="25" ht="12.75">
      <c r="A25" s="3"/>
    </row>
    <row r="27" spans="1:4" ht="12.75">
      <c r="A27" s="3"/>
      <c r="D27" s="3"/>
    </row>
    <row r="29" ht="12.75">
      <c r="D2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>
    <tabColor indexed="60"/>
  </sheetPr>
  <dimension ref="A1:X47"/>
  <sheetViews>
    <sheetView zoomScalePageLayoutView="0" workbookViewId="0" topLeftCell="A1">
      <selection activeCell="C3" sqref="C3:C13"/>
    </sheetView>
  </sheetViews>
  <sheetFormatPr defaultColWidth="9.00390625" defaultRowHeight="12.75"/>
  <cols>
    <col min="1" max="1" width="10.375" style="0" customWidth="1"/>
    <col min="2" max="2" width="6.00390625" style="0" customWidth="1"/>
    <col min="3" max="3" width="4.75390625" style="0" bestFit="1" customWidth="1"/>
    <col min="4" max="4" width="17.25390625" style="0" customWidth="1"/>
    <col min="5" max="5" width="1.75390625" style="2" bestFit="1" customWidth="1"/>
    <col min="6" max="6" width="15.75390625" style="0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104" t="s">
        <v>48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CONCATENATE(F26," ",F28," - Grupp ",F30)</f>
        <v>P03-1  - Grupp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8" t="s">
        <v>34</v>
      </c>
      <c r="B2" s="109" t="s">
        <v>35</v>
      </c>
      <c r="C2" s="109" t="s">
        <v>36</v>
      </c>
      <c r="D2" s="95" t="s">
        <v>32</v>
      </c>
      <c r="E2" s="8"/>
      <c r="F2" s="85" t="s">
        <v>33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32" t="s">
        <v>37</v>
      </c>
      <c r="B3" s="132" t="s">
        <v>72</v>
      </c>
      <c r="C3" s="130" t="s">
        <v>79</v>
      </c>
      <c r="D3" s="65" t="str">
        <f>F18</f>
        <v>VASALUND TENSTA</v>
      </c>
      <c r="E3" s="19" t="s">
        <v>1</v>
      </c>
      <c r="F3" s="27" t="str">
        <f>F20</f>
        <v>SEGELTORPS IF BLÅ</v>
      </c>
      <c r="G3" s="44" t="s">
        <v>0</v>
      </c>
      <c r="H3" s="24" t="s">
        <v>1</v>
      </c>
      <c r="I3" s="45" t="s">
        <v>0</v>
      </c>
      <c r="J3" s="20"/>
      <c r="K3" s="64" t="str">
        <f>$K$17</f>
        <v>VASALUND TENSTA</v>
      </c>
      <c r="L3" s="103">
        <f>SUM($L$21)</f>
        <v>0</v>
      </c>
      <c r="M3" s="103">
        <f>SUM($M$21)</f>
        <v>0</v>
      </c>
      <c r="N3" s="103">
        <f>SUM($N$21)</f>
        <v>0</v>
      </c>
      <c r="O3" s="103">
        <f>SUM($O$21)</f>
        <v>0</v>
      </c>
      <c r="P3" s="64" t="s">
        <v>0</v>
      </c>
      <c r="Q3" s="96">
        <f>SUM($Q$21)</f>
        <v>0</v>
      </c>
      <c r="R3" s="64" t="s">
        <v>1</v>
      </c>
      <c r="S3" s="86">
        <f>SUM($S$21)</f>
        <v>0</v>
      </c>
      <c r="T3" s="73">
        <f>SUM($X$21)</f>
        <v>0</v>
      </c>
      <c r="U3" s="64"/>
      <c r="V3" s="63"/>
      <c r="W3" s="63"/>
      <c r="X3" s="74">
        <f>SUM(Q3-S3)</f>
        <v>0</v>
      </c>
    </row>
    <row r="4" spans="1:24" ht="12.75">
      <c r="A4" s="132" t="s">
        <v>37</v>
      </c>
      <c r="B4" s="132" t="s">
        <v>72</v>
      </c>
      <c r="C4" s="130" t="s">
        <v>80</v>
      </c>
      <c r="D4" s="65" t="str">
        <f>F22</f>
        <v>STUVSTA IF 3-1</v>
      </c>
      <c r="E4" s="19" t="s">
        <v>1</v>
      </c>
      <c r="F4" s="27" t="str">
        <f>F24</f>
        <v>EKERÖ IK</v>
      </c>
      <c r="G4" s="44" t="s">
        <v>0</v>
      </c>
      <c r="H4" s="24" t="s">
        <v>1</v>
      </c>
      <c r="I4" s="45" t="s">
        <v>0</v>
      </c>
      <c r="J4" s="20"/>
      <c r="K4" s="62" t="str">
        <f>$K$38</f>
        <v>EKERÖ IK</v>
      </c>
      <c r="L4" s="103">
        <f>SUM($L$42)</f>
        <v>0</v>
      </c>
      <c r="M4" s="103">
        <f>SUM($M$42)</f>
        <v>0</v>
      </c>
      <c r="N4" s="103">
        <f>SUM($N$42)</f>
        <v>0</v>
      </c>
      <c r="O4" s="103">
        <f>SUM($O$42)</f>
        <v>0</v>
      </c>
      <c r="P4" s="64"/>
      <c r="Q4" s="96">
        <f>SUM($Q$42)</f>
        <v>0</v>
      </c>
      <c r="R4" s="64" t="s">
        <v>1</v>
      </c>
      <c r="S4" s="86">
        <f>SUM($S$42)</f>
        <v>0</v>
      </c>
      <c r="T4" s="73">
        <f>SUM($X$42)</f>
        <v>0</v>
      </c>
      <c r="U4" s="64"/>
      <c r="V4" s="62"/>
      <c r="W4" s="62"/>
      <c r="X4" s="74">
        <f>SUM(Q4-S4)</f>
        <v>0</v>
      </c>
    </row>
    <row r="5" spans="1:24" ht="12.75">
      <c r="A5" s="132"/>
      <c r="B5" s="132"/>
      <c r="C5" s="131"/>
      <c r="D5" s="66"/>
      <c r="E5" s="19"/>
      <c r="F5" s="20"/>
      <c r="G5" s="25"/>
      <c r="H5" s="24" t="s">
        <v>0</v>
      </c>
      <c r="I5" s="26"/>
      <c r="J5" s="20"/>
      <c r="K5" s="62" t="str">
        <f>$K$31</f>
        <v>STUVSTA IF 3-1</v>
      </c>
      <c r="L5" s="103">
        <f>SUM($L$35)</f>
        <v>0</v>
      </c>
      <c r="M5" s="103">
        <f>SUM($M$35)</f>
        <v>0</v>
      </c>
      <c r="N5" s="103">
        <f>SUM($N$35)</f>
        <v>0</v>
      </c>
      <c r="O5" s="103">
        <f>SUM($O$35)</f>
        <v>0</v>
      </c>
      <c r="P5" s="64"/>
      <c r="Q5" s="96">
        <f>SUM($Q$35)</f>
        <v>0</v>
      </c>
      <c r="R5" s="64" t="s">
        <v>1</v>
      </c>
      <c r="S5" s="86">
        <f>SUM($S$35)</f>
        <v>0</v>
      </c>
      <c r="T5" s="73">
        <f>SUM($X$35)</f>
        <v>0</v>
      </c>
      <c r="U5" s="64"/>
      <c r="V5" s="63"/>
      <c r="W5" s="63"/>
      <c r="X5" s="74">
        <f>SUM(Q5-S5)</f>
        <v>0</v>
      </c>
    </row>
    <row r="6" spans="1:24" ht="12.75">
      <c r="A6" s="132" t="s">
        <v>37</v>
      </c>
      <c r="B6" s="132" t="s">
        <v>55</v>
      </c>
      <c r="C6" s="130" t="s">
        <v>79</v>
      </c>
      <c r="D6" s="65" t="str">
        <f>D4</f>
        <v>STUVSTA IF 3-1</v>
      </c>
      <c r="E6" s="19" t="s">
        <v>1</v>
      </c>
      <c r="F6" s="27" t="str">
        <f>F20</f>
        <v>SEGELTORPS IF BLÅ</v>
      </c>
      <c r="G6" s="44" t="s">
        <v>0</v>
      </c>
      <c r="H6" s="24" t="s">
        <v>1</v>
      </c>
      <c r="I6" s="45" t="s">
        <v>0</v>
      </c>
      <c r="J6" s="20"/>
      <c r="K6" s="20"/>
      <c r="L6" s="20"/>
      <c r="M6" s="20"/>
      <c r="N6" s="20"/>
      <c r="O6" s="20"/>
      <c r="P6" s="20"/>
      <c r="Q6" s="66"/>
      <c r="R6" s="20"/>
      <c r="S6" s="87"/>
      <c r="T6" s="20"/>
      <c r="U6" s="20"/>
      <c r="V6" s="20"/>
      <c r="W6" s="20"/>
      <c r="X6" s="18"/>
    </row>
    <row r="7" spans="1:24" ht="12.75">
      <c r="A7" s="132" t="s">
        <v>37</v>
      </c>
      <c r="B7" s="132" t="s">
        <v>55</v>
      </c>
      <c r="C7" s="130" t="s">
        <v>80</v>
      </c>
      <c r="D7" s="65" t="str">
        <f>F24</f>
        <v>EKERÖ IK</v>
      </c>
      <c r="E7" s="31" t="s">
        <v>1</v>
      </c>
      <c r="F7" s="27" t="str">
        <f>F18</f>
        <v>VASALUND TENSTA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32"/>
      <c r="B8" s="132"/>
      <c r="C8" s="130"/>
      <c r="D8" s="65"/>
      <c r="E8" s="31"/>
      <c r="F8" s="27"/>
      <c r="G8" s="121"/>
      <c r="H8" s="24"/>
      <c r="I8" s="123"/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32" t="s">
        <v>37</v>
      </c>
      <c r="B9" s="132" t="s">
        <v>68</v>
      </c>
      <c r="C9" s="130" t="s">
        <v>79</v>
      </c>
      <c r="D9" s="25" t="s">
        <v>64</v>
      </c>
      <c r="E9" s="31"/>
      <c r="F9" s="27"/>
      <c r="G9" s="44"/>
      <c r="H9" s="24"/>
      <c r="I9" s="45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32" t="s">
        <v>37</v>
      </c>
      <c r="B10" s="132" t="s">
        <v>68</v>
      </c>
      <c r="C10" s="130" t="s">
        <v>80</v>
      </c>
      <c r="D10" s="25" t="s">
        <v>64</v>
      </c>
      <c r="E10" s="31"/>
      <c r="F10" s="27"/>
      <c r="G10" s="44"/>
      <c r="H10" s="24"/>
      <c r="I10" s="45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32"/>
      <c r="B11" s="132"/>
      <c r="C11" s="131"/>
      <c r="D11" s="66"/>
      <c r="E11" s="19"/>
      <c r="F11" s="20"/>
      <c r="G11" s="25"/>
      <c r="H11" s="24"/>
      <c r="I11" s="26"/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32" t="s">
        <v>37</v>
      </c>
      <c r="B12" s="132" t="s">
        <v>73</v>
      </c>
      <c r="C12" s="130" t="s">
        <v>79</v>
      </c>
      <c r="D12" s="65" t="str">
        <f>F20</f>
        <v>SEGELTORPS IF BLÅ</v>
      </c>
      <c r="E12" s="19" t="s">
        <v>1</v>
      </c>
      <c r="F12" s="27" t="str">
        <f>F24</f>
        <v>EKERÖ IK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32" t="s">
        <v>37</v>
      </c>
      <c r="B13" s="132" t="s">
        <v>73</v>
      </c>
      <c r="C13" s="130" t="s">
        <v>80</v>
      </c>
      <c r="D13" s="66" t="str">
        <f>F18</f>
        <v>VASALUND TENSTA</v>
      </c>
      <c r="E13" s="19" t="s">
        <v>1</v>
      </c>
      <c r="F13" s="27" t="str">
        <f>F22</f>
        <v>STUVSTA IF 3-1</v>
      </c>
      <c r="G13" s="44" t="s">
        <v>0</v>
      </c>
      <c r="H13" s="24" t="s">
        <v>1</v>
      </c>
      <c r="I13" s="45" t="s">
        <v>0</v>
      </c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2.75">
      <c r="A14" s="106"/>
      <c r="B14" s="106"/>
      <c r="C14" s="106"/>
      <c r="D14" s="20"/>
      <c r="E14" s="19"/>
      <c r="F14" s="27"/>
      <c r="G14" s="60"/>
      <c r="H14" s="24"/>
      <c r="I14" s="61"/>
      <c r="J14" s="20"/>
      <c r="K14" s="20"/>
      <c r="L14" s="20"/>
      <c r="M14" s="20"/>
      <c r="N14" s="20"/>
      <c r="O14" s="20"/>
      <c r="P14" s="20"/>
      <c r="Q14" s="66"/>
      <c r="R14" s="20"/>
      <c r="S14" s="87"/>
      <c r="T14" s="20"/>
      <c r="U14" s="20"/>
      <c r="V14" s="20"/>
      <c r="W14" s="20"/>
      <c r="X14" s="18"/>
    </row>
    <row r="15" spans="1:24" ht="13.5" thickBot="1">
      <c r="A15" s="105" t="s">
        <v>48</v>
      </c>
      <c r="B15" s="54"/>
      <c r="C15" s="54"/>
      <c r="D15" s="54"/>
      <c r="E15" s="55"/>
      <c r="F15" s="54"/>
      <c r="G15" s="56"/>
      <c r="H15" s="57"/>
      <c r="I15" s="58"/>
      <c r="J15" s="54"/>
      <c r="K15" s="54"/>
      <c r="L15" s="54"/>
      <c r="M15" s="54"/>
      <c r="N15" s="54"/>
      <c r="O15" s="54"/>
      <c r="P15" s="54"/>
      <c r="Q15" s="97"/>
      <c r="R15" s="54"/>
      <c r="S15" s="88"/>
      <c r="T15" s="54"/>
      <c r="U15" s="54"/>
      <c r="V15" s="54"/>
      <c r="W15" s="54"/>
      <c r="X15" s="59"/>
    </row>
    <row r="17" spans="4:24" ht="12.75">
      <c r="D17" s="42" t="s">
        <v>18</v>
      </c>
      <c r="F17" s="43" t="s">
        <v>20</v>
      </c>
      <c r="K17" s="70" t="str">
        <f>D3</f>
        <v>VASALUND TENSTA</v>
      </c>
      <c r="L17" s="70" t="s">
        <v>7</v>
      </c>
      <c r="M17" s="70" t="s">
        <v>2</v>
      </c>
      <c r="N17" s="70" t="s">
        <v>3</v>
      </c>
      <c r="O17" s="70" t="s">
        <v>4</v>
      </c>
      <c r="P17" s="70"/>
      <c r="Q17" s="98" t="s">
        <v>5</v>
      </c>
      <c r="R17" s="70" t="s">
        <v>1</v>
      </c>
      <c r="S17" s="89" t="s">
        <v>1</v>
      </c>
      <c r="T17" s="70" t="s">
        <v>8</v>
      </c>
      <c r="U17" s="70" t="s">
        <v>9</v>
      </c>
      <c r="V17" s="70" t="s">
        <v>10</v>
      </c>
      <c r="W17" s="70"/>
      <c r="X17" s="71" t="s">
        <v>6</v>
      </c>
    </row>
    <row r="18" spans="4:24" ht="14.25">
      <c r="D18" s="42" t="s">
        <v>17</v>
      </c>
      <c r="E18" s="2" t="s">
        <v>19</v>
      </c>
      <c r="F18" s="107" t="s">
        <v>38</v>
      </c>
      <c r="K18" s="20" t="str">
        <f>F3</f>
        <v>SEGELTORPS IF BLÅ</v>
      </c>
      <c r="L18" s="32">
        <f>IF(G3=" ",0,1)</f>
        <v>0</v>
      </c>
      <c r="M18" s="33">
        <f>IF(G3&gt;I3,1,0)</f>
        <v>0</v>
      </c>
      <c r="N18" s="32">
        <f>IF(AND(G3=I3,NOT(G3=" ")),1,0)</f>
        <v>0</v>
      </c>
      <c r="O18" s="33">
        <f>IF(I3&gt;G3,1,0)</f>
        <v>0</v>
      </c>
      <c r="P18" s="33"/>
      <c r="Q18" s="99">
        <f>SUM(G3)</f>
        <v>0</v>
      </c>
      <c r="R18" s="34" t="s">
        <v>1</v>
      </c>
      <c r="S18" s="90">
        <f>SUM(I3)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2.75">
      <c r="D19" s="42"/>
      <c r="K19" s="20" t="str">
        <f>F4</f>
        <v>EKERÖ IK</v>
      </c>
      <c r="L19" s="32">
        <f>IF(G7=" ",0,1)</f>
        <v>0</v>
      </c>
      <c r="M19" s="33">
        <f>IF(I7&gt;G7,1,0)</f>
        <v>0</v>
      </c>
      <c r="N19" s="32">
        <f>IF(AND(G7=I7,NOT(G7=" ")),1,0)</f>
        <v>0</v>
      </c>
      <c r="O19" s="33">
        <f>IF(G7&gt;I7,1,0)</f>
        <v>0</v>
      </c>
      <c r="P19" s="33"/>
      <c r="Q19" s="99">
        <f>SUM(I7)</f>
        <v>0</v>
      </c>
      <c r="R19" s="34" t="s">
        <v>1</v>
      </c>
      <c r="S19" s="90">
        <f>SUM(G7)</f>
        <v>0</v>
      </c>
      <c r="T19" s="35">
        <f>IF(M19=1,3,0)</f>
        <v>0</v>
      </c>
      <c r="U19" s="35">
        <f>IF(N19=1,1,0)</f>
        <v>0</v>
      </c>
      <c r="V19" s="35">
        <f>IF(O19=1,0,0)</f>
        <v>0</v>
      </c>
      <c r="W19" s="36"/>
      <c r="X19" s="75">
        <f>SUM(T19:V19)</f>
        <v>0</v>
      </c>
    </row>
    <row r="20" spans="4:24" ht="14.25">
      <c r="D20" s="42" t="s">
        <v>16</v>
      </c>
      <c r="E20" s="2" t="s">
        <v>19</v>
      </c>
      <c r="F20" s="107" t="s">
        <v>39</v>
      </c>
      <c r="K20" s="23" t="str">
        <f>D4</f>
        <v>STUVSTA IF 3-1</v>
      </c>
      <c r="L20" s="37">
        <f>IF(G13=" ",0,1)</f>
        <v>0</v>
      </c>
      <c r="M20" s="38">
        <f>IF(G13&gt;I13,1,0)</f>
        <v>0</v>
      </c>
      <c r="N20" s="37">
        <f>IF(AND(G13=I13,NOT(G13=" ")),1,0)</f>
        <v>0</v>
      </c>
      <c r="O20" s="38">
        <f>IF(I13&gt;G13,1,0)</f>
        <v>0</v>
      </c>
      <c r="P20" s="38"/>
      <c r="Q20" s="100">
        <f>SUM(G13)</f>
        <v>0</v>
      </c>
      <c r="R20" s="39" t="s">
        <v>1</v>
      </c>
      <c r="S20" s="91">
        <f>SUM(I13)</f>
        <v>0</v>
      </c>
      <c r="T20" s="40">
        <f>IF(M20=1,3,0)</f>
        <v>0</v>
      </c>
      <c r="U20" s="40">
        <f>IF(N20=1,1,0)</f>
        <v>0</v>
      </c>
      <c r="V20" s="40">
        <f>IF(O20=1,0,0)</f>
        <v>0</v>
      </c>
      <c r="W20" s="41"/>
      <c r="X20" s="76">
        <f>SUM(T20:V20)</f>
        <v>0</v>
      </c>
    </row>
    <row r="21" spans="4:24" ht="12.75">
      <c r="D21" s="42"/>
      <c r="F21" s="3"/>
      <c r="K21" s="67" t="s">
        <v>11</v>
      </c>
      <c r="L21" s="68">
        <f>SUM(L18:L20)</f>
        <v>0</v>
      </c>
      <c r="M21" s="68">
        <f>SUM(M18:M20)</f>
        <v>0</v>
      </c>
      <c r="N21" s="68">
        <f>SUM(N18:N20)</f>
        <v>0</v>
      </c>
      <c r="O21" s="68">
        <f>SUM(O18:O20)</f>
        <v>0</v>
      </c>
      <c r="P21" s="68"/>
      <c r="Q21" s="101">
        <f>SUM(Q18:Q20)</f>
        <v>0</v>
      </c>
      <c r="R21" s="67" t="s">
        <v>1</v>
      </c>
      <c r="S21" s="92">
        <f>SUM(S18:S20)</f>
        <v>0</v>
      </c>
      <c r="T21" s="67"/>
      <c r="U21" s="67"/>
      <c r="V21" s="67"/>
      <c r="W21" s="67"/>
      <c r="X21" s="69">
        <f>SUM(X18:X20)</f>
        <v>0</v>
      </c>
    </row>
    <row r="22" spans="4:6" ht="14.25">
      <c r="D22" s="42" t="s">
        <v>14</v>
      </c>
      <c r="E22" s="2" t="s">
        <v>19</v>
      </c>
      <c r="F22" s="107" t="s">
        <v>50</v>
      </c>
    </row>
    <row r="23" spans="4:6" ht="12.75">
      <c r="D23" s="42"/>
      <c r="F23" s="3"/>
    </row>
    <row r="24" spans="4:24" ht="14.25">
      <c r="D24" s="42" t="s">
        <v>15</v>
      </c>
      <c r="E24" s="2" t="s">
        <v>19</v>
      </c>
      <c r="F24" s="107" t="s">
        <v>42</v>
      </c>
      <c r="K24" s="70" t="str">
        <f>F3</f>
        <v>SEGELTORPS IF BLÅ</v>
      </c>
      <c r="L24" s="70" t="s">
        <v>7</v>
      </c>
      <c r="M24" s="70" t="s">
        <v>2</v>
      </c>
      <c r="N24" s="70" t="s">
        <v>3</v>
      </c>
      <c r="O24" s="70" t="s">
        <v>4</v>
      </c>
      <c r="P24" s="70"/>
      <c r="Q24" s="98" t="s">
        <v>5</v>
      </c>
      <c r="R24" s="70" t="s">
        <v>1</v>
      </c>
      <c r="S24" s="89" t="s">
        <v>1</v>
      </c>
      <c r="T24" s="70" t="s">
        <v>8</v>
      </c>
      <c r="U24" s="70" t="s">
        <v>9</v>
      </c>
      <c r="V24" s="70" t="s">
        <v>10</v>
      </c>
      <c r="W24" s="70"/>
      <c r="X24" s="71" t="s">
        <v>6</v>
      </c>
    </row>
    <row r="25" spans="11:24" ht="12.75">
      <c r="K25" s="20" t="str">
        <f>D3</f>
        <v>VASALUND TENSTA</v>
      </c>
      <c r="L25" s="17">
        <f>IF(I3=" ",0,1)</f>
        <v>0</v>
      </c>
      <c r="M25" s="18">
        <f>IF(I3&gt;G3,1,0)</f>
        <v>0</v>
      </c>
      <c r="N25" s="17">
        <f>IF(AND(G3=I3,NOT(G3=" ")),1,0)</f>
        <v>0</v>
      </c>
      <c r="O25" s="18">
        <f>IF(G3&gt;I3,1,0)</f>
        <v>0</v>
      </c>
      <c r="P25" s="18"/>
      <c r="Q25" s="66">
        <f>SUM(I3)</f>
        <v>0</v>
      </c>
      <c r="R25" s="24" t="s">
        <v>1</v>
      </c>
      <c r="S25" s="87">
        <f>SUM(G3)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 t="s">
        <v>29</v>
      </c>
      <c r="E26" s="2" t="s">
        <v>19</v>
      </c>
      <c r="F26" s="45" t="s">
        <v>40</v>
      </c>
      <c r="K26" s="20" t="str">
        <f>D4</f>
        <v>STUVSTA IF 3-1</v>
      </c>
      <c r="L26" s="17">
        <f>IF(I6=" ",0,1)</f>
        <v>0</v>
      </c>
      <c r="M26" s="18">
        <f>IF(I6&gt;G6,1,0)</f>
        <v>0</v>
      </c>
      <c r="N26" s="17">
        <f>IF(AND(G6=I6,NOT(G6=" ")),1,0)</f>
        <v>0</v>
      </c>
      <c r="O26" s="18">
        <f>IF(G6&gt;I6,1,0)</f>
        <v>0</v>
      </c>
      <c r="P26" s="18"/>
      <c r="Q26" s="66">
        <f>SUM(I6)</f>
        <v>0</v>
      </c>
      <c r="R26" s="24" t="s">
        <v>1</v>
      </c>
      <c r="S26" s="87">
        <f>SUM(G6)</f>
        <v>0</v>
      </c>
      <c r="T26" s="18">
        <f>IF(M26=1,3,0)</f>
        <v>0</v>
      </c>
      <c r="U26" s="20">
        <f>IF(N26=1,1,0)</f>
        <v>0</v>
      </c>
      <c r="V26" s="20">
        <f>IF(O26=1,0,0)</f>
        <v>0</v>
      </c>
      <c r="W26" s="20"/>
      <c r="X26" s="19">
        <f>SUM(T26:V26)</f>
        <v>0</v>
      </c>
    </row>
    <row r="27" spans="4:24" ht="12.75">
      <c r="D27" s="42"/>
      <c r="F27" s="5"/>
      <c r="K27" s="23" t="str">
        <f>F4</f>
        <v>EKERÖ IK</v>
      </c>
      <c r="L27" s="21">
        <f>IF(G12=" ",0,1)</f>
        <v>0</v>
      </c>
      <c r="M27" s="22">
        <f>IF(G12&gt;I12,1,0)</f>
        <v>0</v>
      </c>
      <c r="N27" s="21">
        <f>IF(AND(G12=I12,NOT(G12=" ")),1,0)</f>
        <v>0</v>
      </c>
      <c r="O27" s="22">
        <f>IF(I12&gt;G12,1,0)</f>
        <v>0</v>
      </c>
      <c r="P27" s="22"/>
      <c r="Q27" s="102">
        <f>SUM(G12)</f>
        <v>0</v>
      </c>
      <c r="R27" s="15" t="s">
        <v>1</v>
      </c>
      <c r="S27" s="93">
        <f>SUM(I12)</f>
        <v>0</v>
      </c>
      <c r="T27" s="22">
        <f>IF(M27=1,3,0)</f>
        <v>0</v>
      </c>
      <c r="U27" s="23">
        <f>IF(N27=1,1,0)</f>
        <v>0</v>
      </c>
      <c r="V27" s="23">
        <f>IF(O27=1,0,0)</f>
        <v>0</v>
      </c>
      <c r="W27" s="23"/>
      <c r="X27" s="16">
        <f>SUM(T27:V27)</f>
        <v>0</v>
      </c>
    </row>
    <row r="28" spans="4:24" ht="12.75">
      <c r="D28" s="124" t="s">
        <v>65</v>
      </c>
      <c r="F28" s="45"/>
      <c r="K28" s="67" t="s">
        <v>11</v>
      </c>
      <c r="L28" s="68">
        <f>SUM(L25:L27)</f>
        <v>0</v>
      </c>
      <c r="M28" s="68">
        <f>SUM(M25:M27)</f>
        <v>0</v>
      </c>
      <c r="N28" s="68">
        <f>SUM(N25:N27)</f>
        <v>0</v>
      </c>
      <c r="O28" s="68">
        <f>SUM(O25:O27)</f>
        <v>0</v>
      </c>
      <c r="P28" s="68"/>
      <c r="Q28" s="101">
        <f>SUM(Q25:Q27)</f>
        <v>0</v>
      </c>
      <c r="R28" s="67" t="s">
        <v>1</v>
      </c>
      <c r="S28" s="92">
        <f>SUM(S25:S27)</f>
        <v>0</v>
      </c>
      <c r="T28" s="67"/>
      <c r="U28" s="67"/>
      <c r="V28" s="67"/>
      <c r="W28" s="67"/>
      <c r="X28" s="69">
        <f>SUM(X25:X27)</f>
        <v>0</v>
      </c>
    </row>
    <row r="29" spans="4:6" ht="12.75">
      <c r="D29" s="124" t="s">
        <v>66</v>
      </c>
      <c r="F29" s="5"/>
    </row>
    <row r="30" spans="4:6" ht="12.75">
      <c r="D30" s="124" t="s">
        <v>67</v>
      </c>
      <c r="F30" s="45"/>
    </row>
    <row r="31" spans="11:24" ht="12.75">
      <c r="K31" s="70" t="str">
        <f>D4</f>
        <v>STUVSTA IF 3-1</v>
      </c>
      <c r="L31" s="70" t="s">
        <v>7</v>
      </c>
      <c r="M31" s="70" t="s">
        <v>2</v>
      </c>
      <c r="N31" s="70" t="s">
        <v>3</v>
      </c>
      <c r="O31" s="70" t="s">
        <v>4</v>
      </c>
      <c r="P31" s="70"/>
      <c r="Q31" s="98" t="s">
        <v>5</v>
      </c>
      <c r="R31" s="70" t="s">
        <v>1</v>
      </c>
      <c r="S31" s="89" t="s">
        <v>1</v>
      </c>
      <c r="T31" s="70" t="s">
        <v>8</v>
      </c>
      <c r="U31" s="70" t="s">
        <v>9</v>
      </c>
      <c r="V31" s="70" t="s">
        <v>10</v>
      </c>
      <c r="W31" s="70"/>
      <c r="X31" s="71" t="s">
        <v>6</v>
      </c>
    </row>
    <row r="32" spans="4:24" ht="12.75">
      <c r="D32" s="42" t="s">
        <v>0</v>
      </c>
      <c r="E32" s="46" t="s">
        <v>0</v>
      </c>
      <c r="F32" s="43"/>
      <c r="K32" s="20" t="str">
        <f>F4</f>
        <v>EKERÖ IK</v>
      </c>
      <c r="L32" s="17">
        <f>IF(G4=" ",0,1)</f>
        <v>0</v>
      </c>
      <c r="M32" s="18">
        <f>IF(G4&gt;I4,1,0)</f>
        <v>0</v>
      </c>
      <c r="N32" s="17">
        <f>IF(AND(G4=I4,NOT(G4=" ")),1,0)</f>
        <v>0</v>
      </c>
      <c r="O32" s="18">
        <f>IF(I4&gt;G4,1,0)</f>
        <v>0</v>
      </c>
      <c r="P32" s="18"/>
      <c r="Q32" s="66">
        <f>SUM(G4)</f>
        <v>0</v>
      </c>
      <c r="R32" s="24" t="s">
        <v>1</v>
      </c>
      <c r="S32" s="87">
        <f>SUM(I4)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43"/>
      <c r="E33" s="46"/>
      <c r="F33" s="43"/>
      <c r="K33" s="20" t="str">
        <f>F3</f>
        <v>SEGELTORPS IF BLÅ</v>
      </c>
      <c r="L33" s="17">
        <f>IF(G6=" ",0,1)</f>
        <v>0</v>
      </c>
      <c r="M33" s="18">
        <f>IF(G6&gt;I6,1,0)</f>
        <v>0</v>
      </c>
      <c r="N33" s="17">
        <f>IF(AND(G6=I6,NOT(G6=" ")),1,0)</f>
        <v>0</v>
      </c>
      <c r="O33" s="18">
        <f>IF(I6&gt;G6,1,0)</f>
        <v>0</v>
      </c>
      <c r="P33" s="18"/>
      <c r="Q33" s="66">
        <f>SUM(G6)</f>
        <v>0</v>
      </c>
      <c r="R33" s="24" t="s">
        <v>1</v>
      </c>
      <c r="S33" s="87">
        <f>SUM(I6)</f>
        <v>0</v>
      </c>
      <c r="T33" s="18">
        <f>IF(M33=1,3,0)</f>
        <v>0</v>
      </c>
      <c r="U33" s="20">
        <f>IF(N33=1,1,0)</f>
        <v>0</v>
      </c>
      <c r="V33" s="20">
        <f>IF(O33=1,0,0)</f>
        <v>0</v>
      </c>
      <c r="W33" s="20"/>
      <c r="X33" s="19">
        <f>SUM(T33:V33)</f>
        <v>0</v>
      </c>
    </row>
    <row r="34" spans="4:24" ht="12.75">
      <c r="D34" s="83" t="s">
        <v>31</v>
      </c>
      <c r="E34" s="81"/>
      <c r="F34" s="82"/>
      <c r="K34" s="23" t="str">
        <f>D3</f>
        <v>VASALUND TENSTA</v>
      </c>
      <c r="L34" s="21">
        <f>IF(I13=" ",0,1)</f>
        <v>0</v>
      </c>
      <c r="M34" s="22">
        <f>IF(I13&gt;G13,1,0)</f>
        <v>0</v>
      </c>
      <c r="N34" s="21">
        <f>IF(AND(G13=I13,NOT(G13=" ")),1,0)</f>
        <v>0</v>
      </c>
      <c r="O34" s="22">
        <f>IF(G13&gt;I13,1,0)</f>
        <v>0</v>
      </c>
      <c r="P34" s="22"/>
      <c r="Q34" s="102">
        <f>SUM(I13)</f>
        <v>0</v>
      </c>
      <c r="R34" s="15" t="s">
        <v>1</v>
      </c>
      <c r="S34" s="93">
        <f>SUM(G13)</f>
        <v>0</v>
      </c>
      <c r="T34" s="22">
        <f>IF(M34=1,3,0)</f>
        <v>0</v>
      </c>
      <c r="U34" s="23">
        <f>IF(N34=1,1,0)</f>
        <v>0</v>
      </c>
      <c r="V34" s="23">
        <f>IF(O34=1,0,0)</f>
        <v>0</v>
      </c>
      <c r="W34" s="23"/>
      <c r="X34" s="16">
        <f>SUM(T34:V34)</f>
        <v>0</v>
      </c>
    </row>
    <row r="35" spans="11:24" ht="12.75">
      <c r="K35" s="67" t="s">
        <v>11</v>
      </c>
      <c r="L35" s="68">
        <f>SUM(L32:L34)</f>
        <v>0</v>
      </c>
      <c r="M35" s="68">
        <f>SUM(M32:M34)</f>
        <v>0</v>
      </c>
      <c r="N35" s="68">
        <f>SUM(N32:N34)</f>
        <v>0</v>
      </c>
      <c r="O35" s="68">
        <f>SUM(O32:O34)</f>
        <v>0</v>
      </c>
      <c r="P35" s="68"/>
      <c r="Q35" s="101">
        <f>SUM(Q32:Q34)</f>
        <v>0</v>
      </c>
      <c r="R35" s="67" t="s">
        <v>1</v>
      </c>
      <c r="S35" s="92">
        <f>SUM(S32:S34)</f>
        <v>0</v>
      </c>
      <c r="T35" s="67"/>
      <c r="U35" s="67"/>
      <c r="V35" s="67"/>
      <c r="W35" s="67"/>
      <c r="X35" s="69">
        <f>SUM(X32:X34)</f>
        <v>0</v>
      </c>
    </row>
    <row r="36" spans="4:6" ht="12.75">
      <c r="D36" s="42" t="s">
        <v>21</v>
      </c>
      <c r="E36" s="46" t="s">
        <v>19</v>
      </c>
      <c r="F36" s="43" t="s">
        <v>22</v>
      </c>
    </row>
    <row r="37" spans="4:6" ht="12.75">
      <c r="D37" s="43"/>
      <c r="E37" s="46"/>
      <c r="F37" s="43" t="s">
        <v>23</v>
      </c>
    </row>
    <row r="38" spans="4:24" ht="12.75">
      <c r="D38" s="43"/>
      <c r="E38" s="46"/>
      <c r="F38" s="43" t="s">
        <v>24</v>
      </c>
      <c r="K38" s="70" t="str">
        <f>F4</f>
        <v>EKERÖ IK</v>
      </c>
      <c r="L38" s="70" t="s">
        <v>7</v>
      </c>
      <c r="M38" s="70" t="s">
        <v>2</v>
      </c>
      <c r="N38" s="70" t="s">
        <v>3</v>
      </c>
      <c r="O38" s="70" t="s">
        <v>4</v>
      </c>
      <c r="P38" s="70"/>
      <c r="Q38" s="98" t="s">
        <v>5</v>
      </c>
      <c r="R38" s="70" t="s">
        <v>1</v>
      </c>
      <c r="S38" s="89" t="s">
        <v>1</v>
      </c>
      <c r="T38" s="70" t="s">
        <v>8</v>
      </c>
      <c r="U38" s="70" t="s">
        <v>9</v>
      </c>
      <c r="V38" s="70" t="s">
        <v>10</v>
      </c>
      <c r="W38" s="70"/>
      <c r="X38" s="71" t="s">
        <v>6</v>
      </c>
    </row>
    <row r="39" spans="11:24" ht="12.75">
      <c r="K39" s="20" t="str">
        <f>D4</f>
        <v>STUVSTA IF 3-1</v>
      </c>
      <c r="L39" s="17">
        <f>IF(I4=" ",0,1)</f>
        <v>0</v>
      </c>
      <c r="M39" s="18">
        <f>IF(I4&gt;G4,1,0)</f>
        <v>0</v>
      </c>
      <c r="N39" s="17">
        <f>IF(AND(G4=I4,NOT(G4=" ")),1,0)</f>
        <v>0</v>
      </c>
      <c r="O39" s="18">
        <f>IF(G4&gt;I4,1,0)</f>
        <v>0</v>
      </c>
      <c r="P39" s="18"/>
      <c r="Q39" s="66">
        <f>SUM(I4)</f>
        <v>0</v>
      </c>
      <c r="R39" s="24" t="s">
        <v>1</v>
      </c>
      <c r="S39" s="87">
        <f>SUM(G4)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4:24" ht="12.75">
      <c r="D40" s="42" t="s">
        <v>25</v>
      </c>
      <c r="E40" s="2" t="s">
        <v>19</v>
      </c>
      <c r="F40" s="43" t="s">
        <v>26</v>
      </c>
      <c r="K40" s="20" t="str">
        <f>D3</f>
        <v>VASALUND TENSTA</v>
      </c>
      <c r="L40" s="17">
        <f>IF(G7=" ",0,1)</f>
        <v>0</v>
      </c>
      <c r="M40" s="18">
        <f>IF(G7&gt;I7,1,0)</f>
        <v>0</v>
      </c>
      <c r="N40" s="17">
        <f>IF(AND(G7=I7,NOT(G7=" ")),1,0)</f>
        <v>0</v>
      </c>
      <c r="O40" s="18">
        <f>IF(I7&gt;G7,1,0)</f>
        <v>0</v>
      </c>
      <c r="P40" s="18"/>
      <c r="Q40" s="66">
        <f>SUM(G7)</f>
        <v>0</v>
      </c>
      <c r="R40" s="24" t="s">
        <v>1</v>
      </c>
      <c r="S40" s="87">
        <f>SUM(I7)</f>
        <v>0</v>
      </c>
      <c r="T40" s="18">
        <f>IF(M40=1,3,0)</f>
        <v>0</v>
      </c>
      <c r="U40" s="20">
        <f>IF(N40=1,1,0)</f>
        <v>0</v>
      </c>
      <c r="V40" s="20">
        <f>IF(O40=1,0,0)</f>
        <v>0</v>
      </c>
      <c r="W40" s="20"/>
      <c r="X40" s="19">
        <f>SUM(T40:V40)</f>
        <v>0</v>
      </c>
    </row>
    <row r="41" spans="11:24" ht="12.75">
      <c r="K41" s="23" t="str">
        <f>F3</f>
        <v>SEGELTORPS IF BLÅ</v>
      </c>
      <c r="L41" s="21">
        <f>IF(I12=" ",0,1)</f>
        <v>0</v>
      </c>
      <c r="M41" s="22">
        <f>IF(I12&gt;G12,1,0)</f>
        <v>0</v>
      </c>
      <c r="N41" s="21">
        <f>IF(AND(G12=I12,NOT(G12=" ")),1,0)</f>
        <v>0</v>
      </c>
      <c r="O41" s="22">
        <f>IF(G12&gt;I12,1,0)</f>
        <v>0</v>
      </c>
      <c r="P41" s="22"/>
      <c r="Q41" s="102">
        <f>SUM(I12)</f>
        <v>0</v>
      </c>
      <c r="R41" s="15" t="s">
        <v>1</v>
      </c>
      <c r="S41" s="93">
        <f>SUM(G12)</f>
        <v>0</v>
      </c>
      <c r="T41" s="22">
        <f>IF(M41=1,3,0)</f>
        <v>0</v>
      </c>
      <c r="U41" s="23">
        <f>IF(N41=1,1,0)</f>
        <v>0</v>
      </c>
      <c r="V41" s="23">
        <f>IF(O41=1,0,0)</f>
        <v>0</v>
      </c>
      <c r="W41" s="23"/>
      <c r="X41" s="16">
        <f>SUM(T41:V41)</f>
        <v>0</v>
      </c>
    </row>
    <row r="42" spans="4:24" ht="12.75">
      <c r="D42" s="79" t="s">
        <v>27</v>
      </c>
      <c r="E42" s="2" t="s">
        <v>19</v>
      </c>
      <c r="F42" s="43" t="s">
        <v>28</v>
      </c>
      <c r="K42" s="67" t="s">
        <v>11</v>
      </c>
      <c r="L42" s="68">
        <f>SUM(L39:L41)</f>
        <v>0</v>
      </c>
      <c r="M42" s="68">
        <f>SUM(M39:M41)</f>
        <v>0</v>
      </c>
      <c r="N42" s="68">
        <f>SUM(N39:N41)</f>
        <v>0</v>
      </c>
      <c r="O42" s="68">
        <f>SUM(O39:O41)</f>
        <v>0</v>
      </c>
      <c r="P42" s="68"/>
      <c r="Q42" s="101">
        <f>SUM(Q39:Q41)</f>
        <v>0</v>
      </c>
      <c r="R42" s="67" t="s">
        <v>1</v>
      </c>
      <c r="S42" s="92">
        <f>SUM(S39:S41)</f>
        <v>0</v>
      </c>
      <c r="T42" s="67"/>
      <c r="U42" s="67"/>
      <c r="V42" s="67"/>
      <c r="W42" s="67"/>
      <c r="X42" s="69">
        <f>SUM(X39:X41)</f>
        <v>0</v>
      </c>
    </row>
    <row r="43" ht="12.75">
      <c r="D43" s="43"/>
    </row>
    <row r="44" ht="12.75">
      <c r="D44" s="43"/>
    </row>
    <row r="45" spans="4:11" ht="12.75">
      <c r="D45" s="42" t="s">
        <v>30</v>
      </c>
      <c r="E45" s="2" t="s">
        <v>19</v>
      </c>
      <c r="F45" s="72"/>
      <c r="G45" s="28"/>
      <c r="H45" s="80"/>
      <c r="I45" s="29"/>
      <c r="J45" s="77"/>
      <c r="K45" s="77"/>
    </row>
    <row r="47" ht="12.75">
      <c r="D47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>
    <tabColor indexed="60"/>
  </sheetPr>
  <dimension ref="A1:X47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10.125" style="0" customWidth="1"/>
    <col min="2" max="2" width="5.25390625" style="0" customWidth="1"/>
    <col min="3" max="3" width="4.75390625" style="0" bestFit="1" customWidth="1"/>
    <col min="4" max="4" width="17.25390625" style="0" customWidth="1"/>
    <col min="5" max="5" width="1.75390625" style="2" bestFit="1" customWidth="1"/>
    <col min="6" max="6" width="16.50390625" style="0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104" t="s">
        <v>48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CONCATENATE(F26," ",F28," - Grupp ",F30)</f>
        <v>P03-2  - Grupp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8" t="s">
        <v>34</v>
      </c>
      <c r="B2" s="109" t="s">
        <v>35</v>
      </c>
      <c r="C2" s="109" t="s">
        <v>36</v>
      </c>
      <c r="D2" s="95" t="s">
        <v>32</v>
      </c>
      <c r="E2" s="8"/>
      <c r="F2" s="85" t="s">
        <v>33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32" t="s">
        <v>37</v>
      </c>
      <c r="B3" s="132" t="s">
        <v>74</v>
      </c>
      <c r="C3" s="130" t="s">
        <v>79</v>
      </c>
      <c r="D3" s="65" t="str">
        <f>F18</f>
        <v>ENSKEDE IK 6</v>
      </c>
      <c r="E3" s="19" t="s">
        <v>1</v>
      </c>
      <c r="F3" s="27" t="str">
        <f>F20</f>
        <v>STUVSTA IF 3-2</v>
      </c>
      <c r="G3" s="44" t="s">
        <v>0</v>
      </c>
      <c r="H3" s="24" t="s">
        <v>1</v>
      </c>
      <c r="I3" s="45" t="s">
        <v>0</v>
      </c>
      <c r="J3" s="20"/>
      <c r="K3" s="64" t="str">
        <f>$K$17</f>
        <v>ENSKEDE IK 6</v>
      </c>
      <c r="L3" s="103">
        <f>SUM($L$21)</f>
        <v>0</v>
      </c>
      <c r="M3" s="103">
        <f>SUM($M$21)</f>
        <v>0</v>
      </c>
      <c r="N3" s="103">
        <f>SUM($N$21)</f>
        <v>0</v>
      </c>
      <c r="O3" s="103">
        <f>SUM($O$21)</f>
        <v>0</v>
      </c>
      <c r="P3" s="64" t="s">
        <v>0</v>
      </c>
      <c r="Q3" s="96">
        <f>SUM($Q$21)</f>
        <v>0</v>
      </c>
      <c r="R3" s="64" t="s">
        <v>1</v>
      </c>
      <c r="S3" s="86">
        <f>SUM($S$21)</f>
        <v>0</v>
      </c>
      <c r="T3" s="73">
        <f>SUM($X$21)</f>
        <v>0</v>
      </c>
      <c r="U3" s="64"/>
      <c r="V3" s="63"/>
      <c r="W3" s="63"/>
      <c r="X3" s="74">
        <f>SUM(Q3-S3)</f>
        <v>0</v>
      </c>
    </row>
    <row r="4" spans="1:24" ht="12.75">
      <c r="A4" s="132" t="s">
        <v>37</v>
      </c>
      <c r="B4" s="132" t="s">
        <v>74</v>
      </c>
      <c r="C4" s="130" t="s">
        <v>80</v>
      </c>
      <c r="D4" s="65" t="str">
        <f>F22</f>
        <v>VASALUND R RÖD</v>
      </c>
      <c r="E4" s="19" t="s">
        <v>1</v>
      </c>
      <c r="F4" s="27" t="str">
        <f>F24</f>
        <v>SEGELTORPS IF VIT</v>
      </c>
      <c r="G4" s="44" t="s">
        <v>0</v>
      </c>
      <c r="H4" s="24" t="s">
        <v>1</v>
      </c>
      <c r="I4" s="45" t="s">
        <v>0</v>
      </c>
      <c r="J4" s="20"/>
      <c r="K4" s="62" t="str">
        <f>$K$38</f>
        <v>SEGELTORPS IF VIT</v>
      </c>
      <c r="L4" s="103">
        <f>SUM($L$42)</f>
        <v>0</v>
      </c>
      <c r="M4" s="103">
        <f>SUM($M$42)</f>
        <v>0</v>
      </c>
      <c r="N4" s="103">
        <f>SUM($N$42)</f>
        <v>0</v>
      </c>
      <c r="O4" s="103">
        <f>SUM($O$42)</f>
        <v>0</v>
      </c>
      <c r="P4" s="64"/>
      <c r="Q4" s="96">
        <f>SUM($Q$42)</f>
        <v>0</v>
      </c>
      <c r="R4" s="64" t="s">
        <v>1</v>
      </c>
      <c r="S4" s="86">
        <f>SUM($S$42)</f>
        <v>0</v>
      </c>
      <c r="T4" s="73">
        <f>SUM($X$42)</f>
        <v>0</v>
      </c>
      <c r="U4" s="64"/>
      <c r="V4" s="62"/>
      <c r="W4" s="62"/>
      <c r="X4" s="74">
        <f>SUM(Q4-S4)</f>
        <v>0</v>
      </c>
    </row>
    <row r="5" spans="1:24" ht="12.75">
      <c r="A5" s="132"/>
      <c r="B5" s="132"/>
      <c r="C5" s="131"/>
      <c r="D5" s="66"/>
      <c r="E5" s="19"/>
      <c r="F5" s="20"/>
      <c r="G5" s="25"/>
      <c r="H5" s="24" t="s">
        <v>0</v>
      </c>
      <c r="I5" s="26"/>
      <c r="J5" s="20"/>
      <c r="K5" s="62" t="str">
        <f>$K$31</f>
        <v>VASALUND R RÖD</v>
      </c>
      <c r="L5" s="103">
        <f>SUM($L$35)</f>
        <v>0</v>
      </c>
      <c r="M5" s="103">
        <f>SUM($M$35)</f>
        <v>0</v>
      </c>
      <c r="N5" s="103">
        <f>SUM($N$35)</f>
        <v>0</v>
      </c>
      <c r="O5" s="103">
        <f>SUM($O$35)</f>
        <v>0</v>
      </c>
      <c r="P5" s="64"/>
      <c r="Q5" s="96">
        <f>SUM($Q$35)</f>
        <v>0</v>
      </c>
      <c r="R5" s="64" t="s">
        <v>1</v>
      </c>
      <c r="S5" s="86">
        <f>SUM($S$35)</f>
        <v>0</v>
      </c>
      <c r="T5" s="73">
        <f>SUM($X$35)</f>
        <v>0</v>
      </c>
      <c r="U5" s="64"/>
      <c r="V5" s="63"/>
      <c r="W5" s="63"/>
      <c r="X5" s="74">
        <f>SUM(Q5-S5)</f>
        <v>0</v>
      </c>
    </row>
    <row r="6" spans="1:24" ht="12.75">
      <c r="A6" s="132" t="s">
        <v>37</v>
      </c>
      <c r="B6" s="132" t="s">
        <v>75</v>
      </c>
      <c r="C6" s="130" t="s">
        <v>79</v>
      </c>
      <c r="D6" s="65" t="str">
        <f>D4</f>
        <v>VASALUND R RÖD</v>
      </c>
      <c r="E6" s="19" t="s">
        <v>1</v>
      </c>
      <c r="F6" s="27" t="str">
        <f>F20</f>
        <v>STUVSTA IF 3-2</v>
      </c>
      <c r="G6" s="44" t="s">
        <v>0</v>
      </c>
      <c r="H6" s="24" t="s">
        <v>1</v>
      </c>
      <c r="I6" s="45" t="s">
        <v>0</v>
      </c>
      <c r="J6" s="20"/>
      <c r="K6" s="20"/>
      <c r="L6" s="20"/>
      <c r="M6" s="20"/>
      <c r="N6" s="20"/>
      <c r="O6" s="20"/>
      <c r="P6" s="20"/>
      <c r="Q6" s="66"/>
      <c r="R6" s="20"/>
      <c r="S6" s="87"/>
      <c r="T6" s="20"/>
      <c r="U6" s="20"/>
      <c r="V6" s="20"/>
      <c r="W6" s="20"/>
      <c r="X6" s="18"/>
    </row>
    <row r="7" spans="1:24" ht="12.75">
      <c r="A7" s="132" t="s">
        <v>37</v>
      </c>
      <c r="B7" s="132" t="s">
        <v>75</v>
      </c>
      <c r="C7" s="130" t="s">
        <v>80</v>
      </c>
      <c r="D7" s="65" t="str">
        <f>F24</f>
        <v>SEGELTORPS IF VIT</v>
      </c>
      <c r="E7" s="31" t="s">
        <v>1</v>
      </c>
      <c r="F7" s="27" t="str">
        <f>F18</f>
        <v>ENSKEDE IK 6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32"/>
      <c r="B8" s="132"/>
      <c r="C8" s="130"/>
      <c r="D8" s="65"/>
      <c r="E8" s="31"/>
      <c r="F8" s="27"/>
      <c r="G8" s="122"/>
      <c r="H8" s="24"/>
      <c r="I8" s="123"/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32" t="s">
        <v>37</v>
      </c>
      <c r="B9" s="132" t="s">
        <v>69</v>
      </c>
      <c r="C9" s="130" t="s">
        <v>79</v>
      </c>
      <c r="D9" s="25" t="s">
        <v>64</v>
      </c>
      <c r="E9" s="31"/>
      <c r="F9" s="27"/>
      <c r="G9" s="44"/>
      <c r="H9" s="24"/>
      <c r="I9" s="45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32" t="s">
        <v>37</v>
      </c>
      <c r="B10" s="132" t="s">
        <v>69</v>
      </c>
      <c r="C10" s="130" t="s">
        <v>80</v>
      </c>
      <c r="D10" s="25" t="s">
        <v>64</v>
      </c>
      <c r="E10" s="31"/>
      <c r="F10" s="27"/>
      <c r="G10" s="44"/>
      <c r="H10" s="24"/>
      <c r="I10" s="44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32"/>
      <c r="B11" s="132"/>
      <c r="C11" s="131"/>
      <c r="D11" s="66"/>
      <c r="E11" s="19"/>
      <c r="F11" s="20"/>
      <c r="G11" s="25"/>
      <c r="H11" s="24"/>
      <c r="I11" s="26"/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32" t="s">
        <v>37</v>
      </c>
      <c r="B12" s="132" t="s">
        <v>76</v>
      </c>
      <c r="C12" s="130" t="s">
        <v>79</v>
      </c>
      <c r="D12" s="65" t="str">
        <f>F20</f>
        <v>STUVSTA IF 3-2</v>
      </c>
      <c r="E12" s="19" t="s">
        <v>1</v>
      </c>
      <c r="F12" s="27" t="str">
        <f>F24</f>
        <v>SEGELTORPS IF VIT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32" t="s">
        <v>37</v>
      </c>
      <c r="B13" s="132" t="s">
        <v>76</v>
      </c>
      <c r="C13" s="130" t="s">
        <v>80</v>
      </c>
      <c r="D13" s="66" t="str">
        <f>F18</f>
        <v>ENSKEDE IK 6</v>
      </c>
      <c r="E13" s="19" t="s">
        <v>1</v>
      </c>
      <c r="F13" s="27" t="str">
        <f>F22</f>
        <v>VASALUND R RÖD</v>
      </c>
      <c r="G13" s="44" t="s">
        <v>0</v>
      </c>
      <c r="H13" s="24" t="s">
        <v>1</v>
      </c>
      <c r="I13" s="45" t="s">
        <v>0</v>
      </c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2.75">
      <c r="A14" s="106"/>
      <c r="B14" s="106"/>
      <c r="C14" s="106"/>
      <c r="D14" s="20"/>
      <c r="E14" s="19"/>
      <c r="F14" s="27"/>
      <c r="G14" s="60"/>
      <c r="H14" s="24"/>
      <c r="I14" s="61"/>
      <c r="J14" s="20"/>
      <c r="K14" s="20"/>
      <c r="L14" s="20"/>
      <c r="M14" s="20"/>
      <c r="N14" s="20"/>
      <c r="O14" s="20"/>
      <c r="P14" s="20"/>
      <c r="Q14" s="66"/>
      <c r="R14" s="20"/>
      <c r="S14" s="87"/>
      <c r="T14" s="20"/>
      <c r="U14" s="20"/>
      <c r="V14" s="20"/>
      <c r="W14" s="20"/>
      <c r="X14" s="18"/>
    </row>
    <row r="15" spans="1:24" ht="13.5" thickBot="1">
      <c r="A15" s="105" t="s">
        <v>48</v>
      </c>
      <c r="B15" s="54"/>
      <c r="C15" s="54"/>
      <c r="D15" s="54"/>
      <c r="E15" s="55"/>
      <c r="F15" s="54"/>
      <c r="G15" s="56"/>
      <c r="H15" s="57"/>
      <c r="I15" s="58"/>
      <c r="J15" s="54"/>
      <c r="K15" s="54"/>
      <c r="L15" s="54"/>
      <c r="M15" s="54"/>
      <c r="N15" s="54"/>
      <c r="O15" s="54"/>
      <c r="P15" s="54"/>
      <c r="Q15" s="97"/>
      <c r="R15" s="54"/>
      <c r="S15" s="88"/>
      <c r="T15" s="54"/>
      <c r="U15" s="54"/>
      <c r="V15" s="54"/>
      <c r="W15" s="54"/>
      <c r="X15" s="59"/>
    </row>
    <row r="17" spans="4:24" ht="12.75">
      <c r="D17" s="42" t="s">
        <v>18</v>
      </c>
      <c r="F17" s="43" t="s">
        <v>20</v>
      </c>
      <c r="K17" s="70" t="str">
        <f>D3</f>
        <v>ENSKEDE IK 6</v>
      </c>
      <c r="L17" s="70" t="s">
        <v>7</v>
      </c>
      <c r="M17" s="70" t="s">
        <v>2</v>
      </c>
      <c r="N17" s="70" t="s">
        <v>3</v>
      </c>
      <c r="O17" s="70" t="s">
        <v>4</v>
      </c>
      <c r="P17" s="70"/>
      <c r="Q17" s="98" t="s">
        <v>5</v>
      </c>
      <c r="R17" s="70" t="s">
        <v>1</v>
      </c>
      <c r="S17" s="89" t="s">
        <v>1</v>
      </c>
      <c r="T17" s="70" t="s">
        <v>8</v>
      </c>
      <c r="U17" s="70" t="s">
        <v>9</v>
      </c>
      <c r="V17" s="70" t="s">
        <v>10</v>
      </c>
      <c r="W17" s="70"/>
      <c r="X17" s="71" t="s">
        <v>6</v>
      </c>
    </row>
    <row r="18" spans="4:24" ht="14.25">
      <c r="D18" s="42" t="s">
        <v>17</v>
      </c>
      <c r="E18" s="2" t="s">
        <v>19</v>
      </c>
      <c r="F18" s="107" t="s">
        <v>41</v>
      </c>
      <c r="K18" s="20" t="str">
        <f>F3</f>
        <v>STUVSTA IF 3-2</v>
      </c>
      <c r="L18" s="32">
        <f>IF(G3=" ",0,1)</f>
        <v>0</v>
      </c>
      <c r="M18" s="33">
        <f>IF(G3&gt;I3,1,0)</f>
        <v>0</v>
      </c>
      <c r="N18" s="32">
        <f>IF(AND(G3=I3,NOT(G3=" ")),1,0)</f>
        <v>0</v>
      </c>
      <c r="O18" s="33">
        <f>IF(I3&gt;G3,1,0)</f>
        <v>0</v>
      </c>
      <c r="P18" s="33"/>
      <c r="Q18" s="99">
        <f>SUM(G3)</f>
        <v>0</v>
      </c>
      <c r="R18" s="34" t="s">
        <v>1</v>
      </c>
      <c r="S18" s="90">
        <f>SUM(I3)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2.75">
      <c r="D19" s="42"/>
      <c r="K19" s="20" t="str">
        <f>F4</f>
        <v>SEGELTORPS IF VIT</v>
      </c>
      <c r="L19" s="32">
        <f>IF(G7=" ",0,1)</f>
        <v>0</v>
      </c>
      <c r="M19" s="33">
        <f>IF(I7&gt;G7,1,0)</f>
        <v>0</v>
      </c>
      <c r="N19" s="32">
        <f>IF(AND(G7=I7,NOT(G7=" ")),1,0)</f>
        <v>0</v>
      </c>
      <c r="O19" s="33">
        <f>IF(G7&gt;I7,1,0)</f>
        <v>0</v>
      </c>
      <c r="P19" s="33"/>
      <c r="Q19" s="99">
        <f>SUM(I7)</f>
        <v>0</v>
      </c>
      <c r="R19" s="34" t="s">
        <v>1</v>
      </c>
      <c r="S19" s="90">
        <f>SUM(G7)</f>
        <v>0</v>
      </c>
      <c r="T19" s="35">
        <f>IF(M19=1,3,0)</f>
        <v>0</v>
      </c>
      <c r="U19" s="35">
        <f>IF(N19=1,1,0)</f>
        <v>0</v>
      </c>
      <c r="V19" s="35">
        <f>IF(O19=1,0,0)</f>
        <v>0</v>
      </c>
      <c r="W19" s="36"/>
      <c r="X19" s="75">
        <f>SUM(T19:V19)</f>
        <v>0</v>
      </c>
    </row>
    <row r="20" spans="4:24" ht="14.25">
      <c r="D20" s="42" t="s">
        <v>16</v>
      </c>
      <c r="E20" s="2" t="s">
        <v>19</v>
      </c>
      <c r="F20" s="107" t="s">
        <v>49</v>
      </c>
      <c r="K20" s="23" t="str">
        <f>D4</f>
        <v>VASALUND R RÖD</v>
      </c>
      <c r="L20" s="37">
        <f>IF(G13=" ",0,1)</f>
        <v>0</v>
      </c>
      <c r="M20" s="38">
        <f>IF(G13&gt;I13,1,0)</f>
        <v>0</v>
      </c>
      <c r="N20" s="37">
        <f>IF(AND(G13=I13,NOT(G13=" ")),1,0)</f>
        <v>0</v>
      </c>
      <c r="O20" s="38">
        <f>IF(I13&gt;G13,1,0)</f>
        <v>0</v>
      </c>
      <c r="P20" s="38"/>
      <c r="Q20" s="100">
        <f>SUM(G13)</f>
        <v>0</v>
      </c>
      <c r="R20" s="39" t="s">
        <v>1</v>
      </c>
      <c r="S20" s="91">
        <f>SUM(I13)</f>
        <v>0</v>
      </c>
      <c r="T20" s="40">
        <f>IF(M20=1,3,0)</f>
        <v>0</v>
      </c>
      <c r="U20" s="40">
        <f>IF(N20=1,1,0)</f>
        <v>0</v>
      </c>
      <c r="V20" s="40">
        <f>IF(O20=1,0,0)</f>
        <v>0</v>
      </c>
      <c r="W20" s="41"/>
      <c r="X20" s="76">
        <f>SUM(T20:V20)</f>
        <v>0</v>
      </c>
    </row>
    <row r="21" spans="4:24" ht="12.75">
      <c r="D21" s="42"/>
      <c r="F21" s="3"/>
      <c r="K21" s="67" t="s">
        <v>11</v>
      </c>
      <c r="L21" s="68">
        <f>SUM(L18:L20)</f>
        <v>0</v>
      </c>
      <c r="M21" s="68">
        <f>SUM(M18:M20)</f>
        <v>0</v>
      </c>
      <c r="N21" s="68">
        <f>SUM(N18:N20)</f>
        <v>0</v>
      </c>
      <c r="O21" s="68">
        <f>SUM(O18:O20)</f>
        <v>0</v>
      </c>
      <c r="P21" s="68"/>
      <c r="Q21" s="101">
        <f>SUM(Q18:Q20)</f>
        <v>0</v>
      </c>
      <c r="R21" s="67" t="s">
        <v>1</v>
      </c>
      <c r="S21" s="92">
        <f>SUM(S18:S20)</f>
        <v>0</v>
      </c>
      <c r="T21" s="67"/>
      <c r="U21" s="67"/>
      <c r="V21" s="67"/>
      <c r="W21" s="67"/>
      <c r="X21" s="69">
        <f>SUM(X18:X20)</f>
        <v>0</v>
      </c>
    </row>
    <row r="22" spans="4:6" ht="14.25">
      <c r="D22" s="42" t="s">
        <v>14</v>
      </c>
      <c r="E22" s="2" t="s">
        <v>19</v>
      </c>
      <c r="F22" s="107" t="s">
        <v>81</v>
      </c>
    </row>
    <row r="23" spans="4:6" ht="12.75">
      <c r="D23" s="42"/>
      <c r="F23" s="3"/>
    </row>
    <row r="24" spans="4:24" ht="14.25">
      <c r="D24" s="42" t="s">
        <v>15</v>
      </c>
      <c r="E24" s="2" t="s">
        <v>19</v>
      </c>
      <c r="F24" s="107" t="s">
        <v>43</v>
      </c>
      <c r="K24" s="70" t="str">
        <f>F3</f>
        <v>STUVSTA IF 3-2</v>
      </c>
      <c r="L24" s="70" t="s">
        <v>7</v>
      </c>
      <c r="M24" s="70" t="s">
        <v>2</v>
      </c>
      <c r="N24" s="70" t="s">
        <v>3</v>
      </c>
      <c r="O24" s="70" t="s">
        <v>4</v>
      </c>
      <c r="P24" s="70"/>
      <c r="Q24" s="98" t="s">
        <v>5</v>
      </c>
      <c r="R24" s="70" t="s">
        <v>1</v>
      </c>
      <c r="S24" s="89" t="s">
        <v>1</v>
      </c>
      <c r="T24" s="70" t="s">
        <v>8</v>
      </c>
      <c r="U24" s="70" t="s">
        <v>9</v>
      </c>
      <c r="V24" s="70" t="s">
        <v>10</v>
      </c>
      <c r="W24" s="70"/>
      <c r="X24" s="71" t="s">
        <v>6</v>
      </c>
    </row>
    <row r="25" spans="11:24" ht="12.75">
      <c r="K25" s="20" t="str">
        <f>D3</f>
        <v>ENSKEDE IK 6</v>
      </c>
      <c r="L25" s="17">
        <f>IF(I3=" ",0,1)</f>
        <v>0</v>
      </c>
      <c r="M25" s="18">
        <f>IF(I3&gt;G3,1,0)</f>
        <v>0</v>
      </c>
      <c r="N25" s="17">
        <f>IF(AND(G3=I3,NOT(G3=" ")),1,0)</f>
        <v>0</v>
      </c>
      <c r="O25" s="18">
        <f>IF(G3&gt;I3,1,0)</f>
        <v>0</v>
      </c>
      <c r="P25" s="18"/>
      <c r="Q25" s="66">
        <f>SUM(I3)</f>
        <v>0</v>
      </c>
      <c r="R25" s="24" t="s">
        <v>1</v>
      </c>
      <c r="S25" s="87">
        <f>SUM(G3)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 t="s">
        <v>29</v>
      </c>
      <c r="E26" s="2" t="s">
        <v>19</v>
      </c>
      <c r="F26" s="45" t="s">
        <v>44</v>
      </c>
      <c r="K26" s="20" t="str">
        <f>D4</f>
        <v>VASALUND R RÖD</v>
      </c>
      <c r="L26" s="17">
        <f>IF(I6=" ",0,1)</f>
        <v>0</v>
      </c>
      <c r="M26" s="18">
        <f>IF(I6&gt;G6,1,0)</f>
        <v>0</v>
      </c>
      <c r="N26" s="17">
        <f>IF(AND(G6=I6,NOT(G6=" ")),1,0)</f>
        <v>0</v>
      </c>
      <c r="O26" s="18">
        <f>IF(G6&gt;I6,1,0)</f>
        <v>0</v>
      </c>
      <c r="P26" s="18"/>
      <c r="Q26" s="66">
        <f>SUM(I6)</f>
        <v>0</v>
      </c>
      <c r="R26" s="24" t="s">
        <v>1</v>
      </c>
      <c r="S26" s="87">
        <f>SUM(G6)</f>
        <v>0</v>
      </c>
      <c r="T26" s="18">
        <f>IF(M26=1,3,0)</f>
        <v>0</v>
      </c>
      <c r="U26" s="20">
        <f>IF(N26=1,1,0)</f>
        <v>0</v>
      </c>
      <c r="V26" s="20">
        <f>IF(O26=1,0,0)</f>
        <v>0</v>
      </c>
      <c r="W26" s="20"/>
      <c r="X26" s="19">
        <f>SUM(T26:V26)</f>
        <v>0</v>
      </c>
    </row>
    <row r="27" spans="4:24" ht="12.75">
      <c r="D27" s="42"/>
      <c r="F27" s="5"/>
      <c r="K27" s="23" t="str">
        <f>F4</f>
        <v>SEGELTORPS IF VIT</v>
      </c>
      <c r="L27" s="21">
        <f>IF(G12=" ",0,1)</f>
        <v>0</v>
      </c>
      <c r="M27" s="22">
        <f>IF(G12&gt;I12,1,0)</f>
        <v>0</v>
      </c>
      <c r="N27" s="21">
        <f>IF(AND(G12=I12,NOT(G12=" ")),1,0)</f>
        <v>0</v>
      </c>
      <c r="O27" s="22">
        <f>IF(I12&gt;G12,1,0)</f>
        <v>0</v>
      </c>
      <c r="P27" s="22"/>
      <c r="Q27" s="102">
        <f>SUM(G12)</f>
        <v>0</v>
      </c>
      <c r="R27" s="15" t="s">
        <v>1</v>
      </c>
      <c r="S27" s="93">
        <f>SUM(I12)</f>
        <v>0</v>
      </c>
      <c r="T27" s="22">
        <f>IF(M27=1,3,0)</f>
        <v>0</v>
      </c>
      <c r="U27" s="23">
        <f>IF(N27=1,1,0)</f>
        <v>0</v>
      </c>
      <c r="V27" s="23">
        <f>IF(O27=1,0,0)</f>
        <v>0</v>
      </c>
      <c r="W27" s="23"/>
      <c r="X27" s="16">
        <f>SUM(T27:V27)</f>
        <v>0</v>
      </c>
    </row>
    <row r="28" spans="4:24" ht="12.75">
      <c r="D28" s="124" t="s">
        <v>65</v>
      </c>
      <c r="F28" s="45"/>
      <c r="K28" s="67" t="s">
        <v>11</v>
      </c>
      <c r="L28" s="68">
        <f>SUM(L25:L27)</f>
        <v>0</v>
      </c>
      <c r="M28" s="68">
        <f>SUM(M25:M27)</f>
        <v>0</v>
      </c>
      <c r="N28" s="68">
        <f>SUM(N25:N27)</f>
        <v>0</v>
      </c>
      <c r="O28" s="68">
        <f>SUM(O25:O27)</f>
        <v>0</v>
      </c>
      <c r="P28" s="68"/>
      <c r="Q28" s="101">
        <f>SUM(Q25:Q27)</f>
        <v>0</v>
      </c>
      <c r="R28" s="67" t="s">
        <v>1</v>
      </c>
      <c r="S28" s="92">
        <f>SUM(S25:S27)</f>
        <v>0</v>
      </c>
      <c r="T28" s="67"/>
      <c r="U28" s="67"/>
      <c r="V28" s="67"/>
      <c r="W28" s="67"/>
      <c r="X28" s="69">
        <f>SUM(X25:X27)</f>
        <v>0</v>
      </c>
    </row>
    <row r="29" spans="4:6" ht="12.75">
      <c r="D29" s="124" t="s">
        <v>66</v>
      </c>
      <c r="F29" s="5"/>
    </row>
    <row r="30" spans="4:6" ht="12.75">
      <c r="D30" s="124" t="s">
        <v>67</v>
      </c>
      <c r="F30" s="45"/>
    </row>
    <row r="31" spans="11:24" ht="12.75">
      <c r="K31" s="70" t="str">
        <f>D4</f>
        <v>VASALUND R RÖD</v>
      </c>
      <c r="L31" s="70" t="s">
        <v>7</v>
      </c>
      <c r="M31" s="70" t="s">
        <v>2</v>
      </c>
      <c r="N31" s="70" t="s">
        <v>3</v>
      </c>
      <c r="O31" s="70" t="s">
        <v>4</v>
      </c>
      <c r="P31" s="70"/>
      <c r="Q31" s="98" t="s">
        <v>5</v>
      </c>
      <c r="R31" s="70" t="s">
        <v>1</v>
      </c>
      <c r="S31" s="89" t="s">
        <v>1</v>
      </c>
      <c r="T31" s="70" t="s">
        <v>8</v>
      </c>
      <c r="U31" s="70" t="s">
        <v>9</v>
      </c>
      <c r="V31" s="70" t="s">
        <v>10</v>
      </c>
      <c r="W31" s="70"/>
      <c r="X31" s="71" t="s">
        <v>6</v>
      </c>
    </row>
    <row r="32" spans="4:24" ht="12.75">
      <c r="D32" s="42" t="s">
        <v>0</v>
      </c>
      <c r="E32" s="46" t="s">
        <v>0</v>
      </c>
      <c r="F32" s="43"/>
      <c r="K32" s="20" t="str">
        <f>F4</f>
        <v>SEGELTORPS IF VIT</v>
      </c>
      <c r="L32" s="17">
        <f>IF(G4=" ",0,1)</f>
        <v>0</v>
      </c>
      <c r="M32" s="18">
        <f>IF(G4&gt;I4,1,0)</f>
        <v>0</v>
      </c>
      <c r="N32" s="17">
        <f>IF(AND(G4=I4,NOT(G4=" ")),1,0)</f>
        <v>0</v>
      </c>
      <c r="O32" s="18">
        <f>IF(I4&gt;G4,1,0)</f>
        <v>0</v>
      </c>
      <c r="P32" s="18"/>
      <c r="Q32" s="66">
        <f>SUM(G4)</f>
        <v>0</v>
      </c>
      <c r="R32" s="24" t="s">
        <v>1</v>
      </c>
      <c r="S32" s="87">
        <f>SUM(I4)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43"/>
      <c r="E33" s="46"/>
      <c r="F33" s="43"/>
      <c r="K33" s="20" t="str">
        <f>F3</f>
        <v>STUVSTA IF 3-2</v>
      </c>
      <c r="L33" s="17">
        <f>IF(G6=" ",0,1)</f>
        <v>0</v>
      </c>
      <c r="M33" s="18">
        <f>IF(G6&gt;I6,1,0)</f>
        <v>0</v>
      </c>
      <c r="N33" s="17">
        <f>IF(AND(G6=I6,NOT(G6=" ")),1,0)</f>
        <v>0</v>
      </c>
      <c r="O33" s="18">
        <f>IF(I6&gt;G6,1,0)</f>
        <v>0</v>
      </c>
      <c r="P33" s="18"/>
      <c r="Q33" s="66">
        <f>SUM(G6)</f>
        <v>0</v>
      </c>
      <c r="R33" s="24" t="s">
        <v>1</v>
      </c>
      <c r="S33" s="87">
        <f>SUM(I6)</f>
        <v>0</v>
      </c>
      <c r="T33" s="18">
        <f>IF(M33=1,3,0)</f>
        <v>0</v>
      </c>
      <c r="U33" s="20">
        <f>IF(N33=1,1,0)</f>
        <v>0</v>
      </c>
      <c r="V33" s="20">
        <f>IF(O33=1,0,0)</f>
        <v>0</v>
      </c>
      <c r="W33" s="20"/>
      <c r="X33" s="19">
        <f>SUM(T33:V33)</f>
        <v>0</v>
      </c>
    </row>
    <row r="34" spans="4:24" ht="12.75">
      <c r="D34" s="83" t="s">
        <v>31</v>
      </c>
      <c r="E34" s="81"/>
      <c r="F34" s="82"/>
      <c r="K34" s="23" t="str">
        <f>D3</f>
        <v>ENSKEDE IK 6</v>
      </c>
      <c r="L34" s="21">
        <f>IF(I13=" ",0,1)</f>
        <v>0</v>
      </c>
      <c r="M34" s="22">
        <f>IF(I13&gt;G13,1,0)</f>
        <v>0</v>
      </c>
      <c r="N34" s="21">
        <f>IF(AND(G13=I13,NOT(G13=" ")),1,0)</f>
        <v>0</v>
      </c>
      <c r="O34" s="22">
        <f>IF(G13&gt;I13,1,0)</f>
        <v>0</v>
      </c>
      <c r="P34" s="22"/>
      <c r="Q34" s="102">
        <f>SUM(I13)</f>
        <v>0</v>
      </c>
      <c r="R34" s="15" t="s">
        <v>1</v>
      </c>
      <c r="S34" s="93">
        <f>SUM(G13)</f>
        <v>0</v>
      </c>
      <c r="T34" s="22">
        <f>IF(M34=1,3,0)</f>
        <v>0</v>
      </c>
      <c r="U34" s="23">
        <f>IF(N34=1,1,0)</f>
        <v>0</v>
      </c>
      <c r="V34" s="23">
        <f>IF(O34=1,0,0)</f>
        <v>0</v>
      </c>
      <c r="W34" s="23"/>
      <c r="X34" s="16">
        <f>SUM(T34:V34)</f>
        <v>0</v>
      </c>
    </row>
    <row r="35" spans="11:24" ht="12.75">
      <c r="K35" s="67" t="s">
        <v>11</v>
      </c>
      <c r="L35" s="68">
        <f>SUM(L32:L34)</f>
        <v>0</v>
      </c>
      <c r="M35" s="68">
        <f>SUM(M32:M34)</f>
        <v>0</v>
      </c>
      <c r="N35" s="68">
        <f>SUM(N32:N34)</f>
        <v>0</v>
      </c>
      <c r="O35" s="68">
        <f>SUM(O32:O34)</f>
        <v>0</v>
      </c>
      <c r="P35" s="68"/>
      <c r="Q35" s="101">
        <f>SUM(Q32:Q34)</f>
        <v>0</v>
      </c>
      <c r="R35" s="67" t="s">
        <v>1</v>
      </c>
      <c r="S35" s="92">
        <f>SUM(S32:S34)</f>
        <v>0</v>
      </c>
      <c r="T35" s="67"/>
      <c r="U35" s="67"/>
      <c r="V35" s="67"/>
      <c r="W35" s="67"/>
      <c r="X35" s="69">
        <f>SUM(X32:X34)</f>
        <v>0</v>
      </c>
    </row>
    <row r="36" spans="4:6" ht="12.75">
      <c r="D36" s="42" t="s">
        <v>21</v>
      </c>
      <c r="E36" s="46" t="s">
        <v>19</v>
      </c>
      <c r="F36" s="43" t="s">
        <v>22</v>
      </c>
    </row>
    <row r="37" spans="4:6" ht="12.75">
      <c r="D37" s="43"/>
      <c r="E37" s="46"/>
      <c r="F37" s="43" t="s">
        <v>23</v>
      </c>
    </row>
    <row r="38" spans="4:24" ht="12.75">
      <c r="D38" s="43"/>
      <c r="E38" s="46"/>
      <c r="F38" s="43" t="s">
        <v>24</v>
      </c>
      <c r="K38" s="70" t="str">
        <f>F4</f>
        <v>SEGELTORPS IF VIT</v>
      </c>
      <c r="L38" s="70" t="s">
        <v>7</v>
      </c>
      <c r="M38" s="70" t="s">
        <v>2</v>
      </c>
      <c r="N38" s="70" t="s">
        <v>3</v>
      </c>
      <c r="O38" s="70" t="s">
        <v>4</v>
      </c>
      <c r="P38" s="70"/>
      <c r="Q38" s="98" t="s">
        <v>5</v>
      </c>
      <c r="R38" s="70" t="s">
        <v>1</v>
      </c>
      <c r="S38" s="89" t="s">
        <v>1</v>
      </c>
      <c r="T38" s="70" t="s">
        <v>8</v>
      </c>
      <c r="U38" s="70" t="s">
        <v>9</v>
      </c>
      <c r="V38" s="70" t="s">
        <v>10</v>
      </c>
      <c r="W38" s="70"/>
      <c r="X38" s="71" t="s">
        <v>6</v>
      </c>
    </row>
    <row r="39" spans="11:24" ht="12.75">
      <c r="K39" s="20" t="str">
        <f>D4</f>
        <v>VASALUND R RÖD</v>
      </c>
      <c r="L39" s="17">
        <f>IF(I4=" ",0,1)</f>
        <v>0</v>
      </c>
      <c r="M39" s="18">
        <f>IF(I4&gt;G4,1,0)</f>
        <v>0</v>
      </c>
      <c r="N39" s="17">
        <f>IF(AND(G4=I4,NOT(G4=" ")),1,0)</f>
        <v>0</v>
      </c>
      <c r="O39" s="18">
        <f>IF(G4&gt;I4,1,0)</f>
        <v>0</v>
      </c>
      <c r="P39" s="18"/>
      <c r="Q39" s="66">
        <f>SUM(I4)</f>
        <v>0</v>
      </c>
      <c r="R39" s="24" t="s">
        <v>1</v>
      </c>
      <c r="S39" s="87">
        <f>SUM(G4)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4:24" ht="12.75">
      <c r="D40" s="42" t="s">
        <v>25</v>
      </c>
      <c r="E40" s="2" t="s">
        <v>19</v>
      </c>
      <c r="F40" s="43" t="s">
        <v>26</v>
      </c>
      <c r="K40" s="20" t="str">
        <f>D3</f>
        <v>ENSKEDE IK 6</v>
      </c>
      <c r="L40" s="17">
        <f>IF(G7=" ",0,1)</f>
        <v>0</v>
      </c>
      <c r="M40" s="18">
        <f>IF(G7&gt;I7,1,0)</f>
        <v>0</v>
      </c>
      <c r="N40" s="17">
        <f>IF(AND(G7=I7,NOT(G7=" ")),1,0)</f>
        <v>0</v>
      </c>
      <c r="O40" s="18">
        <f>IF(I7&gt;G7,1,0)</f>
        <v>0</v>
      </c>
      <c r="P40" s="18"/>
      <c r="Q40" s="66">
        <f>SUM(G7)</f>
        <v>0</v>
      </c>
      <c r="R40" s="24" t="s">
        <v>1</v>
      </c>
      <c r="S40" s="87">
        <f>SUM(I7)</f>
        <v>0</v>
      </c>
      <c r="T40" s="18">
        <f>IF(M40=1,3,0)</f>
        <v>0</v>
      </c>
      <c r="U40" s="20">
        <f>IF(N40=1,1,0)</f>
        <v>0</v>
      </c>
      <c r="V40" s="20">
        <f>IF(O40=1,0,0)</f>
        <v>0</v>
      </c>
      <c r="W40" s="20"/>
      <c r="X40" s="19">
        <f>SUM(T40:V40)</f>
        <v>0</v>
      </c>
    </row>
    <row r="41" spans="11:24" ht="12.75">
      <c r="K41" s="23" t="str">
        <f>F3</f>
        <v>STUVSTA IF 3-2</v>
      </c>
      <c r="L41" s="21">
        <f>IF(I12=" ",0,1)</f>
        <v>0</v>
      </c>
      <c r="M41" s="22">
        <f>IF(I12&gt;G12,1,0)</f>
        <v>0</v>
      </c>
      <c r="N41" s="21">
        <f>IF(AND(G12=I12,NOT(G12=" ")),1,0)</f>
        <v>0</v>
      </c>
      <c r="O41" s="22">
        <f>IF(G12&gt;I12,1,0)</f>
        <v>0</v>
      </c>
      <c r="P41" s="22"/>
      <c r="Q41" s="102">
        <f>SUM(I12)</f>
        <v>0</v>
      </c>
      <c r="R41" s="15" t="s">
        <v>1</v>
      </c>
      <c r="S41" s="93">
        <f>SUM(G12)</f>
        <v>0</v>
      </c>
      <c r="T41" s="22">
        <f>IF(M41=1,3,0)</f>
        <v>0</v>
      </c>
      <c r="U41" s="23">
        <f>IF(N41=1,1,0)</f>
        <v>0</v>
      </c>
      <c r="V41" s="23">
        <f>IF(O41=1,0,0)</f>
        <v>0</v>
      </c>
      <c r="W41" s="23"/>
      <c r="X41" s="16">
        <f>SUM(T41:V41)</f>
        <v>0</v>
      </c>
    </row>
    <row r="42" spans="4:24" ht="12.75">
      <c r="D42" s="79" t="s">
        <v>27</v>
      </c>
      <c r="E42" s="2" t="s">
        <v>19</v>
      </c>
      <c r="F42" s="43" t="s">
        <v>28</v>
      </c>
      <c r="K42" s="67" t="s">
        <v>11</v>
      </c>
      <c r="L42" s="68">
        <f>SUM(L39:L41)</f>
        <v>0</v>
      </c>
      <c r="M42" s="68">
        <f>SUM(M39:M41)</f>
        <v>0</v>
      </c>
      <c r="N42" s="68">
        <f>SUM(N39:N41)</f>
        <v>0</v>
      </c>
      <c r="O42" s="68">
        <f>SUM(O39:O41)</f>
        <v>0</v>
      </c>
      <c r="P42" s="68"/>
      <c r="Q42" s="101">
        <f>SUM(Q39:Q41)</f>
        <v>0</v>
      </c>
      <c r="R42" s="67" t="s">
        <v>1</v>
      </c>
      <c r="S42" s="92">
        <f>SUM(S39:S41)</f>
        <v>0</v>
      </c>
      <c r="T42" s="67"/>
      <c r="U42" s="67"/>
      <c r="V42" s="67"/>
      <c r="W42" s="67"/>
      <c r="X42" s="69">
        <f>SUM(X39:X41)</f>
        <v>0</v>
      </c>
    </row>
    <row r="43" ht="12.75">
      <c r="D43" s="43"/>
    </row>
    <row r="44" ht="12.75">
      <c r="D44" s="43"/>
    </row>
    <row r="45" spans="4:11" ht="12.75">
      <c r="D45" s="42" t="s">
        <v>30</v>
      </c>
      <c r="E45" s="2" t="s">
        <v>19</v>
      </c>
      <c r="F45" s="72"/>
      <c r="G45" s="28"/>
      <c r="H45" s="80"/>
      <c r="I45" s="29"/>
      <c r="J45" s="77"/>
      <c r="K45" s="77"/>
    </row>
    <row r="47" ht="12.75">
      <c r="D47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tabColor indexed="60"/>
  </sheetPr>
  <dimension ref="A1:X47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8.75390625" style="0" customWidth="1"/>
    <col min="2" max="2" width="4.625" style="0" customWidth="1"/>
    <col min="3" max="3" width="4.75390625" style="0" bestFit="1" customWidth="1"/>
    <col min="4" max="4" width="17.25390625" style="0" customWidth="1"/>
    <col min="5" max="5" width="1.75390625" style="2" bestFit="1" customWidth="1"/>
    <col min="6" max="6" width="17.625" style="0" bestFit="1" customWidth="1"/>
    <col min="7" max="7" width="3.375" style="4" bestFit="1" customWidth="1"/>
    <col min="8" max="8" width="2.25390625" style="3" bestFit="1" customWidth="1"/>
    <col min="9" max="9" width="3.375" style="5" bestFit="1" customWidth="1"/>
    <col min="10" max="10" width="1.625" style="0" customWidth="1"/>
    <col min="11" max="11" width="22.875" style="0" customWidth="1"/>
    <col min="12" max="12" width="2.25390625" style="0" bestFit="1" customWidth="1"/>
    <col min="13" max="13" width="2.375" style="0" bestFit="1" customWidth="1"/>
    <col min="14" max="14" width="2.50390625" style="0" bestFit="1" customWidth="1"/>
    <col min="15" max="15" width="2.25390625" style="0" bestFit="1" customWidth="1"/>
    <col min="16" max="16" width="1.4921875" style="0" bestFit="1" customWidth="1"/>
    <col min="17" max="17" width="3.375" style="14" bestFit="1" customWidth="1"/>
    <col min="18" max="18" width="1.4921875" style="0" customWidth="1"/>
    <col min="19" max="19" width="3.375" style="78" bestFit="1" customWidth="1"/>
    <col min="20" max="21" width="2.25390625" style="0" bestFit="1" customWidth="1"/>
    <col min="22" max="22" width="1.875" style="0" bestFit="1" customWidth="1"/>
    <col min="23" max="23" width="1.875" style="0" customWidth="1"/>
    <col min="24" max="24" width="4.00390625" style="1" customWidth="1"/>
  </cols>
  <sheetData>
    <row r="1" spans="1:24" s="53" customFormat="1" ht="18">
      <c r="A1" s="104" t="s">
        <v>48</v>
      </c>
      <c r="B1" s="47"/>
      <c r="C1" s="47"/>
      <c r="D1" s="47"/>
      <c r="E1" s="48"/>
      <c r="F1" s="47"/>
      <c r="G1" s="49"/>
      <c r="H1" s="50"/>
      <c r="I1" s="51"/>
      <c r="J1" s="47"/>
      <c r="K1" s="47" t="str">
        <f>CONCATENATE(F26," ",F28," - Grupp ",F30)</f>
        <v>P03-3  - Grupp </v>
      </c>
      <c r="L1" s="47"/>
      <c r="M1" s="47"/>
      <c r="N1" s="47"/>
      <c r="O1" s="47"/>
      <c r="P1" s="47"/>
      <c r="Q1" s="94"/>
      <c r="R1" s="47"/>
      <c r="S1" s="84"/>
      <c r="T1" s="47"/>
      <c r="U1" s="47"/>
      <c r="V1" s="47"/>
      <c r="W1" s="47"/>
      <c r="X1" s="52"/>
    </row>
    <row r="2" spans="1:24" ht="12.75">
      <c r="A2" s="108" t="s">
        <v>34</v>
      </c>
      <c r="B2" s="109" t="s">
        <v>35</v>
      </c>
      <c r="C2" s="109" t="s">
        <v>36</v>
      </c>
      <c r="D2" s="95" t="s">
        <v>32</v>
      </c>
      <c r="E2" s="8"/>
      <c r="F2" s="85" t="s">
        <v>33</v>
      </c>
      <c r="G2" s="9"/>
      <c r="H2" s="7"/>
      <c r="I2" s="10"/>
      <c r="J2" s="6"/>
      <c r="K2" s="11" t="s">
        <v>12</v>
      </c>
      <c r="L2" s="30" t="s">
        <v>7</v>
      </c>
      <c r="M2" s="30" t="s">
        <v>2</v>
      </c>
      <c r="N2" s="30" t="s">
        <v>3</v>
      </c>
      <c r="O2" s="30" t="s">
        <v>4</v>
      </c>
      <c r="P2" s="11"/>
      <c r="Q2" s="95" t="s">
        <v>5</v>
      </c>
      <c r="R2" s="11" t="s">
        <v>1</v>
      </c>
      <c r="S2" s="85" t="s">
        <v>1</v>
      </c>
      <c r="T2" s="11" t="s">
        <v>6</v>
      </c>
      <c r="U2" s="11"/>
      <c r="V2" s="12" t="s">
        <v>0</v>
      </c>
      <c r="W2" s="11"/>
      <c r="X2" s="13" t="s">
        <v>13</v>
      </c>
    </row>
    <row r="3" spans="1:24" ht="12.75">
      <c r="A3" s="132" t="s">
        <v>37</v>
      </c>
      <c r="B3" s="132" t="s">
        <v>58</v>
      </c>
      <c r="C3" s="130" t="s">
        <v>79</v>
      </c>
      <c r="D3" s="65" t="str">
        <f>F18</f>
        <v>SPÅNGA IS 1</v>
      </c>
      <c r="E3" s="19" t="s">
        <v>1</v>
      </c>
      <c r="F3" s="27" t="str">
        <f>F20</f>
        <v>REYMERSHOLM IK 1</v>
      </c>
      <c r="G3" s="44" t="s">
        <v>0</v>
      </c>
      <c r="H3" s="24" t="s">
        <v>1</v>
      </c>
      <c r="I3" s="45" t="s">
        <v>0</v>
      </c>
      <c r="J3" s="20"/>
      <c r="K3" s="64" t="str">
        <f>$K$17</f>
        <v>SPÅNGA IS 1</v>
      </c>
      <c r="L3" s="103">
        <f>SUM($L$21)</f>
        <v>0</v>
      </c>
      <c r="M3" s="103">
        <f>SUM($M$21)</f>
        <v>0</v>
      </c>
      <c r="N3" s="103">
        <f>SUM($N$21)</f>
        <v>0</v>
      </c>
      <c r="O3" s="103">
        <f>SUM($O$21)</f>
        <v>0</v>
      </c>
      <c r="P3" s="64" t="s">
        <v>0</v>
      </c>
      <c r="Q3" s="96">
        <f>SUM($Q$21)</f>
        <v>0</v>
      </c>
      <c r="R3" s="64" t="s">
        <v>1</v>
      </c>
      <c r="S3" s="86">
        <f>SUM($S$21)</f>
        <v>0</v>
      </c>
      <c r="T3" s="73">
        <f>SUM($X$21)</f>
        <v>0</v>
      </c>
      <c r="U3" s="64"/>
      <c r="V3" s="63"/>
      <c r="W3" s="63"/>
      <c r="X3" s="74">
        <f>SUM(Q3-S3)</f>
        <v>0</v>
      </c>
    </row>
    <row r="4" spans="1:24" ht="12.75">
      <c r="A4" s="132" t="s">
        <v>37</v>
      </c>
      <c r="B4" s="132" t="s">
        <v>58</v>
      </c>
      <c r="C4" s="130" t="s">
        <v>80</v>
      </c>
      <c r="D4" s="65" t="str">
        <f>F22</f>
        <v>SPÅRVÄGENS IF</v>
      </c>
      <c r="E4" s="19" t="s">
        <v>1</v>
      </c>
      <c r="F4" s="27" t="str">
        <f>F24</f>
        <v>VASALUND R SVART</v>
      </c>
      <c r="G4" s="44" t="s">
        <v>0</v>
      </c>
      <c r="H4" s="24" t="s">
        <v>1</v>
      </c>
      <c r="I4" s="45" t="s">
        <v>0</v>
      </c>
      <c r="J4" s="20"/>
      <c r="K4" s="62" t="str">
        <f>$K$38</f>
        <v>VASALUND R SVART</v>
      </c>
      <c r="L4" s="103">
        <f>SUM($L$42)</f>
        <v>0</v>
      </c>
      <c r="M4" s="103">
        <f>SUM($M$42)</f>
        <v>0</v>
      </c>
      <c r="N4" s="103">
        <f>SUM($N$42)</f>
        <v>0</v>
      </c>
      <c r="O4" s="103">
        <f>SUM($O$42)</f>
        <v>0</v>
      </c>
      <c r="P4" s="64"/>
      <c r="Q4" s="96">
        <f>SUM($Q$42)</f>
        <v>0</v>
      </c>
      <c r="R4" s="64" t="s">
        <v>1</v>
      </c>
      <c r="S4" s="86">
        <f>SUM($S$42)</f>
        <v>0</v>
      </c>
      <c r="T4" s="73">
        <f>SUM($X$42)</f>
        <v>0</v>
      </c>
      <c r="U4" s="64"/>
      <c r="V4" s="62"/>
      <c r="W4" s="62"/>
      <c r="X4" s="74">
        <f>SUM(Q4-S4)</f>
        <v>0</v>
      </c>
    </row>
    <row r="5" spans="1:24" ht="12.75">
      <c r="A5" s="132"/>
      <c r="B5" s="132"/>
      <c r="C5" s="131"/>
      <c r="D5" s="66"/>
      <c r="E5" s="19"/>
      <c r="F5" s="20"/>
      <c r="G5" s="25"/>
      <c r="H5" s="24" t="s">
        <v>0</v>
      </c>
      <c r="I5" s="26"/>
      <c r="J5" s="20"/>
      <c r="K5" s="62" t="str">
        <f>$K$31</f>
        <v>SPÅRVÄGENS IF</v>
      </c>
      <c r="L5" s="103">
        <f>SUM($L$35)</f>
        <v>0</v>
      </c>
      <c r="M5" s="103">
        <f>SUM($M$35)</f>
        <v>0</v>
      </c>
      <c r="N5" s="103">
        <f>SUM($N$35)</f>
        <v>0</v>
      </c>
      <c r="O5" s="103">
        <f>SUM($O$35)</f>
        <v>0</v>
      </c>
      <c r="P5" s="64"/>
      <c r="Q5" s="96">
        <f>SUM($Q$35)</f>
        <v>0</v>
      </c>
      <c r="R5" s="64" t="s">
        <v>1</v>
      </c>
      <c r="S5" s="86">
        <f>SUM($S$35)</f>
        <v>0</v>
      </c>
      <c r="T5" s="73">
        <f>SUM($X$35)</f>
        <v>0</v>
      </c>
      <c r="U5" s="64"/>
      <c r="V5" s="63"/>
      <c r="W5" s="63"/>
      <c r="X5" s="74">
        <f>SUM(Q5-S5)</f>
        <v>0</v>
      </c>
    </row>
    <row r="6" spans="1:24" ht="12.75">
      <c r="A6" s="132" t="s">
        <v>37</v>
      </c>
      <c r="B6" s="132" t="s">
        <v>77</v>
      </c>
      <c r="C6" s="130" t="s">
        <v>79</v>
      </c>
      <c r="D6" s="65" t="str">
        <f>D4</f>
        <v>SPÅRVÄGENS IF</v>
      </c>
      <c r="E6" s="19" t="s">
        <v>1</v>
      </c>
      <c r="F6" s="27" t="str">
        <f>F20</f>
        <v>REYMERSHOLM IK 1</v>
      </c>
      <c r="G6" s="44" t="s">
        <v>0</v>
      </c>
      <c r="H6" s="24" t="s">
        <v>1</v>
      </c>
      <c r="I6" s="45" t="s">
        <v>0</v>
      </c>
      <c r="J6" s="20"/>
      <c r="K6" s="20"/>
      <c r="L6" s="20"/>
      <c r="M6" s="20"/>
      <c r="N6" s="20"/>
      <c r="O6" s="20"/>
      <c r="P6" s="20"/>
      <c r="Q6" s="66"/>
      <c r="R6" s="20"/>
      <c r="S6" s="87"/>
      <c r="T6" s="20"/>
      <c r="U6" s="20"/>
      <c r="V6" s="20"/>
      <c r="W6" s="20"/>
      <c r="X6" s="18"/>
    </row>
    <row r="7" spans="1:24" ht="12.75">
      <c r="A7" s="132" t="s">
        <v>37</v>
      </c>
      <c r="B7" s="132" t="s">
        <v>77</v>
      </c>
      <c r="C7" s="130" t="s">
        <v>80</v>
      </c>
      <c r="D7" s="65" t="str">
        <f>F24</f>
        <v>VASALUND R SVART</v>
      </c>
      <c r="E7" s="31" t="s">
        <v>1</v>
      </c>
      <c r="F7" s="27" t="str">
        <f>F18</f>
        <v>SPÅNGA IS 1</v>
      </c>
      <c r="G7" s="44" t="s">
        <v>0</v>
      </c>
      <c r="H7" s="24" t="s">
        <v>1</v>
      </c>
      <c r="I7" s="45" t="s">
        <v>0</v>
      </c>
      <c r="J7" s="20"/>
      <c r="K7" s="20"/>
      <c r="L7" s="20"/>
      <c r="M7" s="20"/>
      <c r="N7" s="20"/>
      <c r="O7" s="20"/>
      <c r="P7" s="20"/>
      <c r="Q7" s="66"/>
      <c r="R7" s="20"/>
      <c r="S7" s="87"/>
      <c r="T7" s="20"/>
      <c r="U7" s="20"/>
      <c r="V7" s="20"/>
      <c r="W7" s="20"/>
      <c r="X7" s="18"/>
    </row>
    <row r="8" spans="1:24" ht="12.75">
      <c r="A8" s="132"/>
      <c r="B8" s="132"/>
      <c r="C8" s="130"/>
      <c r="D8" s="65"/>
      <c r="E8" s="31"/>
      <c r="F8" s="27"/>
      <c r="G8" s="122"/>
      <c r="H8" s="24"/>
      <c r="I8" s="123"/>
      <c r="J8" s="20"/>
      <c r="K8" s="20"/>
      <c r="L8" s="20"/>
      <c r="M8" s="20"/>
      <c r="N8" s="20"/>
      <c r="O8" s="20"/>
      <c r="P8" s="20"/>
      <c r="Q8" s="66"/>
      <c r="R8" s="20"/>
      <c r="S8" s="87"/>
      <c r="T8" s="20"/>
      <c r="U8" s="20"/>
      <c r="V8" s="20"/>
      <c r="W8" s="20"/>
      <c r="X8" s="18"/>
    </row>
    <row r="9" spans="1:24" ht="12.75">
      <c r="A9" s="132" t="s">
        <v>37</v>
      </c>
      <c r="B9" s="132" t="s">
        <v>70</v>
      </c>
      <c r="C9" s="130" t="s">
        <v>79</v>
      </c>
      <c r="D9" s="25" t="s">
        <v>64</v>
      </c>
      <c r="E9" s="31"/>
      <c r="F9" s="27"/>
      <c r="G9" s="44"/>
      <c r="H9" s="24"/>
      <c r="I9" s="45"/>
      <c r="J9" s="20"/>
      <c r="K9" s="20"/>
      <c r="L9" s="20"/>
      <c r="M9" s="20"/>
      <c r="N9" s="20"/>
      <c r="O9" s="20"/>
      <c r="P9" s="20"/>
      <c r="Q9" s="66"/>
      <c r="R9" s="20"/>
      <c r="S9" s="87"/>
      <c r="T9" s="20"/>
      <c r="U9" s="20"/>
      <c r="V9" s="20"/>
      <c r="W9" s="20"/>
      <c r="X9" s="18"/>
    </row>
    <row r="10" spans="1:24" ht="12.75">
      <c r="A10" s="132" t="s">
        <v>37</v>
      </c>
      <c r="B10" s="132" t="s">
        <v>70</v>
      </c>
      <c r="C10" s="130" t="s">
        <v>80</v>
      </c>
      <c r="D10" s="25" t="s">
        <v>64</v>
      </c>
      <c r="E10" s="31"/>
      <c r="F10" s="27"/>
      <c r="G10" s="44"/>
      <c r="H10" s="24"/>
      <c r="I10" s="44"/>
      <c r="J10" s="20"/>
      <c r="K10" s="20"/>
      <c r="L10" s="20"/>
      <c r="M10" s="20"/>
      <c r="N10" s="20"/>
      <c r="O10" s="20"/>
      <c r="P10" s="20"/>
      <c r="Q10" s="66"/>
      <c r="R10" s="20"/>
      <c r="S10" s="87"/>
      <c r="T10" s="20"/>
      <c r="U10" s="20"/>
      <c r="V10" s="20"/>
      <c r="W10" s="20"/>
      <c r="X10" s="18"/>
    </row>
    <row r="11" spans="1:24" ht="12.75">
      <c r="A11" s="132"/>
      <c r="B11" s="132"/>
      <c r="C11" s="131"/>
      <c r="D11" s="66"/>
      <c r="E11" s="19"/>
      <c r="F11" s="20"/>
      <c r="G11" s="25"/>
      <c r="H11" s="24"/>
      <c r="I11" s="26"/>
      <c r="J11" s="20"/>
      <c r="K11" s="20"/>
      <c r="L11" s="20"/>
      <c r="M11" s="20"/>
      <c r="N11" s="20"/>
      <c r="O11" s="20"/>
      <c r="P11" s="20"/>
      <c r="Q11" s="66"/>
      <c r="R11" s="20"/>
      <c r="S11" s="87"/>
      <c r="T11" s="20"/>
      <c r="U11" s="20"/>
      <c r="V11" s="20"/>
      <c r="W11" s="20"/>
      <c r="X11" s="18"/>
    </row>
    <row r="12" spans="1:24" ht="12.75">
      <c r="A12" s="132" t="s">
        <v>37</v>
      </c>
      <c r="B12" s="132" t="s">
        <v>78</v>
      </c>
      <c r="C12" s="130" t="s">
        <v>79</v>
      </c>
      <c r="D12" s="65" t="str">
        <f>F20</f>
        <v>REYMERSHOLM IK 1</v>
      </c>
      <c r="E12" s="19" t="s">
        <v>1</v>
      </c>
      <c r="F12" s="27" t="str">
        <f>F24</f>
        <v>VASALUND R SVART</v>
      </c>
      <c r="G12" s="44" t="s">
        <v>0</v>
      </c>
      <c r="H12" s="24" t="s">
        <v>1</v>
      </c>
      <c r="I12" s="45" t="s">
        <v>0</v>
      </c>
      <c r="J12" s="20"/>
      <c r="K12" s="20"/>
      <c r="L12" s="20"/>
      <c r="M12" s="20"/>
      <c r="N12" s="20"/>
      <c r="O12" s="20"/>
      <c r="P12" s="20"/>
      <c r="Q12" s="66"/>
      <c r="R12" s="20"/>
      <c r="S12" s="87"/>
      <c r="T12" s="20"/>
      <c r="U12" s="20"/>
      <c r="V12" s="20"/>
      <c r="W12" s="20"/>
      <c r="X12" s="18"/>
    </row>
    <row r="13" spans="1:24" ht="12.75">
      <c r="A13" s="132" t="s">
        <v>37</v>
      </c>
      <c r="B13" s="132" t="s">
        <v>78</v>
      </c>
      <c r="C13" s="130" t="s">
        <v>80</v>
      </c>
      <c r="D13" s="66" t="str">
        <f>F18</f>
        <v>SPÅNGA IS 1</v>
      </c>
      <c r="E13" s="19" t="s">
        <v>1</v>
      </c>
      <c r="F13" s="27" t="str">
        <f>F22</f>
        <v>SPÅRVÄGENS IF</v>
      </c>
      <c r="G13" s="44" t="s">
        <v>0</v>
      </c>
      <c r="H13" s="24" t="s">
        <v>1</v>
      </c>
      <c r="I13" s="45" t="s">
        <v>0</v>
      </c>
      <c r="J13" s="20"/>
      <c r="K13" s="20"/>
      <c r="L13" s="20"/>
      <c r="M13" s="20"/>
      <c r="N13" s="20"/>
      <c r="O13" s="20"/>
      <c r="P13" s="20"/>
      <c r="Q13" s="66"/>
      <c r="R13" s="20"/>
      <c r="S13" s="87"/>
      <c r="T13" s="20"/>
      <c r="U13" s="20"/>
      <c r="V13" s="20"/>
      <c r="W13" s="20"/>
      <c r="X13" s="18"/>
    </row>
    <row r="14" spans="1:24" ht="12.75">
      <c r="A14" s="106"/>
      <c r="B14" s="106"/>
      <c r="C14" s="106"/>
      <c r="D14" s="20"/>
      <c r="E14" s="19"/>
      <c r="F14" s="27"/>
      <c r="G14" s="60"/>
      <c r="H14" s="24"/>
      <c r="I14" s="61"/>
      <c r="J14" s="20"/>
      <c r="K14" s="20"/>
      <c r="L14" s="20"/>
      <c r="M14" s="20"/>
      <c r="N14" s="20"/>
      <c r="O14" s="20"/>
      <c r="P14" s="20"/>
      <c r="Q14" s="66"/>
      <c r="R14" s="20"/>
      <c r="S14" s="87"/>
      <c r="T14" s="20"/>
      <c r="U14" s="20"/>
      <c r="V14" s="20"/>
      <c r="W14" s="20"/>
      <c r="X14" s="18"/>
    </row>
    <row r="15" spans="1:24" ht="13.5" thickBot="1">
      <c r="A15" s="105" t="s">
        <v>48</v>
      </c>
      <c r="B15" s="54"/>
      <c r="C15" s="54"/>
      <c r="D15" s="54"/>
      <c r="E15" s="55"/>
      <c r="F15" s="54"/>
      <c r="G15" s="56"/>
      <c r="H15" s="57"/>
      <c r="I15" s="58"/>
      <c r="J15" s="54"/>
      <c r="K15" s="54"/>
      <c r="L15" s="54"/>
      <c r="M15" s="54"/>
      <c r="N15" s="54"/>
      <c r="O15" s="54"/>
      <c r="P15" s="54"/>
      <c r="Q15" s="97"/>
      <c r="R15" s="54"/>
      <c r="S15" s="88"/>
      <c r="T15" s="54"/>
      <c r="U15" s="54"/>
      <c r="V15" s="54"/>
      <c r="W15" s="54"/>
      <c r="X15" s="59"/>
    </row>
    <row r="17" spans="4:24" ht="12.75">
      <c r="D17" s="42" t="s">
        <v>18</v>
      </c>
      <c r="F17" s="43" t="s">
        <v>20</v>
      </c>
      <c r="K17" s="70" t="str">
        <f>D3</f>
        <v>SPÅNGA IS 1</v>
      </c>
      <c r="L17" s="70" t="s">
        <v>7</v>
      </c>
      <c r="M17" s="70" t="s">
        <v>2</v>
      </c>
      <c r="N17" s="70" t="s">
        <v>3</v>
      </c>
      <c r="O17" s="70" t="s">
        <v>4</v>
      </c>
      <c r="P17" s="70"/>
      <c r="Q17" s="98" t="s">
        <v>5</v>
      </c>
      <c r="R17" s="70" t="s">
        <v>1</v>
      </c>
      <c r="S17" s="89" t="s">
        <v>1</v>
      </c>
      <c r="T17" s="70" t="s">
        <v>8</v>
      </c>
      <c r="U17" s="70" t="s">
        <v>9</v>
      </c>
      <c r="V17" s="70" t="s">
        <v>10</v>
      </c>
      <c r="W17" s="70"/>
      <c r="X17" s="71" t="s">
        <v>6</v>
      </c>
    </row>
    <row r="18" spans="4:24" ht="14.25">
      <c r="D18" s="42" t="s">
        <v>17</v>
      </c>
      <c r="E18" s="2" t="s">
        <v>19</v>
      </c>
      <c r="F18" s="107" t="s">
        <v>71</v>
      </c>
      <c r="K18" s="20" t="str">
        <f>F3</f>
        <v>REYMERSHOLM IK 1</v>
      </c>
      <c r="L18" s="32">
        <f>IF(G3=" ",0,1)</f>
        <v>0</v>
      </c>
      <c r="M18" s="33">
        <f>IF(G3&gt;I3,1,0)</f>
        <v>0</v>
      </c>
      <c r="N18" s="32">
        <f>IF(AND(G3=I3,NOT(G3=" ")),1,0)</f>
        <v>0</v>
      </c>
      <c r="O18" s="33">
        <f>IF(I3&gt;G3,1,0)</f>
        <v>0</v>
      </c>
      <c r="P18" s="33"/>
      <c r="Q18" s="99">
        <f>SUM(G3)</f>
        <v>0</v>
      </c>
      <c r="R18" s="34" t="s">
        <v>1</v>
      </c>
      <c r="S18" s="90">
        <f>SUM(I3)</f>
        <v>0</v>
      </c>
      <c r="T18" s="35">
        <f>IF(M18=1,3,0)</f>
        <v>0</v>
      </c>
      <c r="U18" s="35">
        <f>IF(N18=1,1,0)</f>
        <v>0</v>
      </c>
      <c r="V18" s="35">
        <f>IF(O18=1,0,0)</f>
        <v>0</v>
      </c>
      <c r="W18" s="36"/>
      <c r="X18" s="75">
        <f>SUM(T18:V18)</f>
        <v>0</v>
      </c>
    </row>
    <row r="19" spans="4:24" ht="12.75">
      <c r="D19" s="42"/>
      <c r="K19" s="20" t="str">
        <f>F4</f>
        <v>VASALUND R SVART</v>
      </c>
      <c r="L19" s="32">
        <f>IF(G7=" ",0,1)</f>
        <v>0</v>
      </c>
      <c r="M19" s="33">
        <f>IF(I7&gt;G7,1,0)</f>
        <v>0</v>
      </c>
      <c r="N19" s="32">
        <f>IF(AND(G7=I7,NOT(G7=" ")),1,0)</f>
        <v>0</v>
      </c>
      <c r="O19" s="33">
        <f>IF(G7&gt;I7,1,0)</f>
        <v>0</v>
      </c>
      <c r="P19" s="33"/>
      <c r="Q19" s="99">
        <f>SUM(I7)</f>
        <v>0</v>
      </c>
      <c r="R19" s="34" t="s">
        <v>1</v>
      </c>
      <c r="S19" s="90">
        <f>SUM(G7)</f>
        <v>0</v>
      </c>
      <c r="T19" s="35">
        <f>IF(M19=1,3,0)</f>
        <v>0</v>
      </c>
      <c r="U19" s="35">
        <f>IF(N19=1,1,0)</f>
        <v>0</v>
      </c>
      <c r="V19" s="35">
        <f>IF(O19=1,0,0)</f>
        <v>0</v>
      </c>
      <c r="W19" s="36"/>
      <c r="X19" s="75">
        <f>SUM(T19:V19)</f>
        <v>0</v>
      </c>
    </row>
    <row r="20" spans="4:24" ht="14.25">
      <c r="D20" s="42" t="s">
        <v>16</v>
      </c>
      <c r="E20" s="2" t="s">
        <v>19</v>
      </c>
      <c r="F20" s="107" t="s">
        <v>45</v>
      </c>
      <c r="K20" s="23" t="str">
        <f>D4</f>
        <v>SPÅRVÄGENS IF</v>
      </c>
      <c r="L20" s="37">
        <f>IF(G13=" ",0,1)</f>
        <v>0</v>
      </c>
      <c r="M20" s="38">
        <f>IF(G13&gt;I13,1,0)</f>
        <v>0</v>
      </c>
      <c r="N20" s="37">
        <f>IF(AND(G13=I13,NOT(G13=" ")),1,0)</f>
        <v>0</v>
      </c>
      <c r="O20" s="38">
        <f>IF(I13&gt;G13,1,0)</f>
        <v>0</v>
      </c>
      <c r="P20" s="38"/>
      <c r="Q20" s="100">
        <f>SUM(G13)</f>
        <v>0</v>
      </c>
      <c r="R20" s="39" t="s">
        <v>1</v>
      </c>
      <c r="S20" s="91">
        <f>SUM(I13)</f>
        <v>0</v>
      </c>
      <c r="T20" s="40">
        <f>IF(M20=1,3,0)</f>
        <v>0</v>
      </c>
      <c r="U20" s="40">
        <f>IF(N20=1,1,0)</f>
        <v>0</v>
      </c>
      <c r="V20" s="40">
        <f>IF(O20=1,0,0)</f>
        <v>0</v>
      </c>
      <c r="W20" s="41"/>
      <c r="X20" s="76">
        <f>SUM(T20:V20)</f>
        <v>0</v>
      </c>
    </row>
    <row r="21" spans="4:24" ht="12.75">
      <c r="D21" s="42"/>
      <c r="F21" s="3"/>
      <c r="K21" s="67" t="s">
        <v>11</v>
      </c>
      <c r="L21" s="68">
        <f>SUM(L18:L20)</f>
        <v>0</v>
      </c>
      <c r="M21" s="68">
        <f>SUM(M18:M20)</f>
        <v>0</v>
      </c>
      <c r="N21" s="68">
        <f>SUM(N18:N20)</f>
        <v>0</v>
      </c>
      <c r="O21" s="68">
        <f>SUM(O18:O20)</f>
        <v>0</v>
      </c>
      <c r="P21" s="68"/>
      <c r="Q21" s="101">
        <f>SUM(Q18:Q20)</f>
        <v>0</v>
      </c>
      <c r="R21" s="67" t="s">
        <v>1</v>
      </c>
      <c r="S21" s="92">
        <f>SUM(S18:S20)</f>
        <v>0</v>
      </c>
      <c r="T21" s="67"/>
      <c r="U21" s="67"/>
      <c r="V21" s="67"/>
      <c r="W21" s="67"/>
      <c r="X21" s="69">
        <f>SUM(X18:X20)</f>
        <v>0</v>
      </c>
    </row>
    <row r="22" spans="4:6" ht="14.25">
      <c r="D22" s="42" t="s">
        <v>14</v>
      </c>
      <c r="E22" s="2" t="s">
        <v>19</v>
      </c>
      <c r="F22" s="107" t="s">
        <v>46</v>
      </c>
    </row>
    <row r="23" spans="4:6" ht="12.75">
      <c r="D23" s="42"/>
      <c r="F23" s="3"/>
    </row>
    <row r="24" spans="4:24" ht="14.25">
      <c r="D24" s="42" t="s">
        <v>15</v>
      </c>
      <c r="E24" s="2" t="s">
        <v>19</v>
      </c>
      <c r="F24" s="107" t="s">
        <v>82</v>
      </c>
      <c r="K24" s="70" t="str">
        <f>F3</f>
        <v>REYMERSHOLM IK 1</v>
      </c>
      <c r="L24" s="70" t="s">
        <v>7</v>
      </c>
      <c r="M24" s="70" t="s">
        <v>2</v>
      </c>
      <c r="N24" s="70" t="s">
        <v>3</v>
      </c>
      <c r="O24" s="70" t="s">
        <v>4</v>
      </c>
      <c r="P24" s="70"/>
      <c r="Q24" s="98" t="s">
        <v>5</v>
      </c>
      <c r="R24" s="70" t="s">
        <v>1</v>
      </c>
      <c r="S24" s="89" t="s">
        <v>1</v>
      </c>
      <c r="T24" s="70" t="s">
        <v>8</v>
      </c>
      <c r="U24" s="70" t="s">
        <v>9</v>
      </c>
      <c r="V24" s="70" t="s">
        <v>10</v>
      </c>
      <c r="W24" s="70"/>
      <c r="X24" s="71" t="s">
        <v>6</v>
      </c>
    </row>
    <row r="25" spans="11:24" ht="12.75">
      <c r="K25" s="20" t="str">
        <f>D3</f>
        <v>SPÅNGA IS 1</v>
      </c>
      <c r="L25" s="17">
        <f>IF(I3=" ",0,1)</f>
        <v>0</v>
      </c>
      <c r="M25" s="18">
        <f>IF(I3&gt;G3,1,0)</f>
        <v>0</v>
      </c>
      <c r="N25" s="17">
        <f>IF(AND(G3=I3,NOT(G3=" ")),1,0)</f>
        <v>0</v>
      </c>
      <c r="O25" s="18">
        <f>IF(G3&gt;I3,1,0)</f>
        <v>0</v>
      </c>
      <c r="P25" s="18"/>
      <c r="Q25" s="66">
        <f>SUM(I3)</f>
        <v>0</v>
      </c>
      <c r="R25" s="24" t="s">
        <v>1</v>
      </c>
      <c r="S25" s="87">
        <f>SUM(G3)</f>
        <v>0</v>
      </c>
      <c r="T25" s="18">
        <f>IF(M25=1,3,0)</f>
        <v>0</v>
      </c>
      <c r="U25" s="20">
        <f>IF(N25=1,1,0)</f>
        <v>0</v>
      </c>
      <c r="V25" s="20">
        <f>IF(O25=1,0,0)</f>
        <v>0</v>
      </c>
      <c r="W25" s="20"/>
      <c r="X25" s="19">
        <f>SUM(T25:V25)</f>
        <v>0</v>
      </c>
    </row>
    <row r="26" spans="4:24" ht="12.75">
      <c r="D26" s="42" t="s">
        <v>29</v>
      </c>
      <c r="E26" s="2" t="s">
        <v>19</v>
      </c>
      <c r="F26" s="45" t="s">
        <v>47</v>
      </c>
      <c r="K26" s="20" t="str">
        <f>D4</f>
        <v>SPÅRVÄGENS IF</v>
      </c>
      <c r="L26" s="17">
        <f>IF(I6=" ",0,1)</f>
        <v>0</v>
      </c>
      <c r="M26" s="18">
        <f>IF(I6&gt;G6,1,0)</f>
        <v>0</v>
      </c>
      <c r="N26" s="17">
        <f>IF(AND(G6=I6,NOT(G6=" ")),1,0)</f>
        <v>0</v>
      </c>
      <c r="O26" s="18">
        <f>IF(G6&gt;I6,1,0)</f>
        <v>0</v>
      </c>
      <c r="P26" s="18"/>
      <c r="Q26" s="66">
        <f>SUM(I6)</f>
        <v>0</v>
      </c>
      <c r="R26" s="24" t="s">
        <v>1</v>
      </c>
      <c r="S26" s="87">
        <f>SUM(G6)</f>
        <v>0</v>
      </c>
      <c r="T26" s="18">
        <f>IF(M26=1,3,0)</f>
        <v>0</v>
      </c>
      <c r="U26" s="20">
        <f>IF(N26=1,1,0)</f>
        <v>0</v>
      </c>
      <c r="V26" s="20">
        <f>IF(O26=1,0,0)</f>
        <v>0</v>
      </c>
      <c r="W26" s="20"/>
      <c r="X26" s="19">
        <f>SUM(T26:V26)</f>
        <v>0</v>
      </c>
    </row>
    <row r="27" spans="4:24" ht="12.75">
      <c r="D27" s="42"/>
      <c r="F27" s="5"/>
      <c r="K27" s="23" t="str">
        <f>F4</f>
        <v>VASALUND R SVART</v>
      </c>
      <c r="L27" s="21">
        <f>IF(G12=" ",0,1)</f>
        <v>0</v>
      </c>
      <c r="M27" s="22">
        <f>IF(G12&gt;I12,1,0)</f>
        <v>0</v>
      </c>
      <c r="N27" s="21">
        <f>IF(AND(G12=I12,NOT(G12=" ")),1,0)</f>
        <v>0</v>
      </c>
      <c r="O27" s="22">
        <f>IF(I12&gt;G12,1,0)</f>
        <v>0</v>
      </c>
      <c r="P27" s="22"/>
      <c r="Q27" s="102">
        <f>SUM(G12)</f>
        <v>0</v>
      </c>
      <c r="R27" s="15" t="s">
        <v>1</v>
      </c>
      <c r="S27" s="93">
        <f>SUM(I12)</f>
        <v>0</v>
      </c>
      <c r="T27" s="22">
        <f>IF(M27=1,3,0)</f>
        <v>0</v>
      </c>
      <c r="U27" s="23">
        <f>IF(N27=1,1,0)</f>
        <v>0</v>
      </c>
      <c r="V27" s="23">
        <f>IF(O27=1,0,0)</f>
        <v>0</v>
      </c>
      <c r="W27" s="23"/>
      <c r="X27" s="16">
        <f>SUM(T27:V27)</f>
        <v>0</v>
      </c>
    </row>
    <row r="28" spans="4:24" ht="12.75">
      <c r="D28" s="124" t="s">
        <v>65</v>
      </c>
      <c r="F28" s="45"/>
      <c r="K28" s="67" t="s">
        <v>11</v>
      </c>
      <c r="L28" s="68">
        <f>SUM(L25:L27)</f>
        <v>0</v>
      </c>
      <c r="M28" s="68">
        <f>SUM(M25:M27)</f>
        <v>0</v>
      </c>
      <c r="N28" s="68">
        <f>SUM(N25:N27)</f>
        <v>0</v>
      </c>
      <c r="O28" s="68">
        <f>SUM(O25:O27)</f>
        <v>0</v>
      </c>
      <c r="P28" s="68"/>
      <c r="Q28" s="101">
        <f>SUM(Q25:Q27)</f>
        <v>0</v>
      </c>
      <c r="R28" s="67" t="s">
        <v>1</v>
      </c>
      <c r="S28" s="92">
        <f>SUM(S25:S27)</f>
        <v>0</v>
      </c>
      <c r="T28" s="67"/>
      <c r="U28" s="67"/>
      <c r="V28" s="67"/>
      <c r="W28" s="67"/>
      <c r="X28" s="69">
        <f>SUM(X25:X27)</f>
        <v>0</v>
      </c>
    </row>
    <row r="29" spans="4:6" ht="12.75">
      <c r="D29" s="124" t="s">
        <v>66</v>
      </c>
      <c r="F29" s="5"/>
    </row>
    <row r="30" spans="4:6" ht="12.75">
      <c r="D30" s="124" t="s">
        <v>67</v>
      </c>
      <c r="F30" s="45"/>
    </row>
    <row r="31" spans="11:24" ht="12.75">
      <c r="K31" s="70" t="str">
        <f>D4</f>
        <v>SPÅRVÄGENS IF</v>
      </c>
      <c r="L31" s="70" t="s">
        <v>7</v>
      </c>
      <c r="M31" s="70" t="s">
        <v>2</v>
      </c>
      <c r="N31" s="70" t="s">
        <v>3</v>
      </c>
      <c r="O31" s="70" t="s">
        <v>4</v>
      </c>
      <c r="P31" s="70"/>
      <c r="Q31" s="98" t="s">
        <v>5</v>
      </c>
      <c r="R31" s="70" t="s">
        <v>1</v>
      </c>
      <c r="S31" s="89" t="s">
        <v>1</v>
      </c>
      <c r="T31" s="70" t="s">
        <v>8</v>
      </c>
      <c r="U31" s="70" t="s">
        <v>9</v>
      </c>
      <c r="V31" s="70" t="s">
        <v>10</v>
      </c>
      <c r="W31" s="70"/>
      <c r="X31" s="71" t="s">
        <v>6</v>
      </c>
    </row>
    <row r="32" spans="4:24" ht="12.75">
      <c r="D32" s="42" t="s">
        <v>0</v>
      </c>
      <c r="E32" s="46" t="s">
        <v>0</v>
      </c>
      <c r="F32" s="43"/>
      <c r="K32" s="20" t="str">
        <f>F4</f>
        <v>VASALUND R SVART</v>
      </c>
      <c r="L32" s="17">
        <f>IF(G4=" ",0,1)</f>
        <v>0</v>
      </c>
      <c r="M32" s="18">
        <f>IF(G4&gt;I4,1,0)</f>
        <v>0</v>
      </c>
      <c r="N32" s="17">
        <f>IF(AND(G4=I4,NOT(G4=" ")),1,0)</f>
        <v>0</v>
      </c>
      <c r="O32" s="18">
        <f>IF(I4&gt;G4,1,0)</f>
        <v>0</v>
      </c>
      <c r="P32" s="18"/>
      <c r="Q32" s="66">
        <f>SUM(G4)</f>
        <v>0</v>
      </c>
      <c r="R32" s="24" t="s">
        <v>1</v>
      </c>
      <c r="S32" s="87">
        <f>SUM(I4)</f>
        <v>0</v>
      </c>
      <c r="T32" s="18">
        <f>IF(M32=1,3,0)</f>
        <v>0</v>
      </c>
      <c r="U32" s="20">
        <f>IF(N32=1,1,0)</f>
        <v>0</v>
      </c>
      <c r="V32" s="20">
        <f>IF(O32=1,0,0)</f>
        <v>0</v>
      </c>
      <c r="W32" s="20"/>
      <c r="X32" s="19">
        <f>SUM(T32:V32)</f>
        <v>0</v>
      </c>
    </row>
    <row r="33" spans="4:24" ht="12.75">
      <c r="D33" s="43"/>
      <c r="E33" s="46"/>
      <c r="F33" s="43"/>
      <c r="K33" s="20" t="str">
        <f>F3</f>
        <v>REYMERSHOLM IK 1</v>
      </c>
      <c r="L33" s="17">
        <f>IF(G6=" ",0,1)</f>
        <v>0</v>
      </c>
      <c r="M33" s="18">
        <f>IF(G6&gt;I6,1,0)</f>
        <v>0</v>
      </c>
      <c r="N33" s="17">
        <f>IF(AND(G6=I6,NOT(G6=" ")),1,0)</f>
        <v>0</v>
      </c>
      <c r="O33" s="18">
        <f>IF(I6&gt;G6,1,0)</f>
        <v>0</v>
      </c>
      <c r="P33" s="18"/>
      <c r="Q33" s="66">
        <f>SUM(G6)</f>
        <v>0</v>
      </c>
      <c r="R33" s="24" t="s">
        <v>1</v>
      </c>
      <c r="S33" s="87">
        <f>SUM(I6)</f>
        <v>0</v>
      </c>
      <c r="T33" s="18">
        <f>IF(M33=1,3,0)</f>
        <v>0</v>
      </c>
      <c r="U33" s="20">
        <f>IF(N33=1,1,0)</f>
        <v>0</v>
      </c>
      <c r="V33" s="20">
        <f>IF(O33=1,0,0)</f>
        <v>0</v>
      </c>
      <c r="W33" s="20"/>
      <c r="X33" s="19">
        <f>SUM(T33:V33)</f>
        <v>0</v>
      </c>
    </row>
    <row r="34" spans="4:24" ht="12.75">
      <c r="D34" s="83" t="s">
        <v>31</v>
      </c>
      <c r="E34" s="81"/>
      <c r="F34" s="82"/>
      <c r="K34" s="23" t="str">
        <f>D3</f>
        <v>SPÅNGA IS 1</v>
      </c>
      <c r="L34" s="21">
        <f>IF(I13=" ",0,1)</f>
        <v>0</v>
      </c>
      <c r="M34" s="22">
        <f>IF(I13&gt;G13,1,0)</f>
        <v>0</v>
      </c>
      <c r="N34" s="21">
        <f>IF(AND(G13=I13,NOT(G13=" ")),1,0)</f>
        <v>0</v>
      </c>
      <c r="O34" s="22">
        <f>IF(G13&gt;I13,1,0)</f>
        <v>0</v>
      </c>
      <c r="P34" s="22"/>
      <c r="Q34" s="102">
        <f>SUM(I13)</f>
        <v>0</v>
      </c>
      <c r="R34" s="15" t="s">
        <v>1</v>
      </c>
      <c r="S34" s="93">
        <f>SUM(G13)</f>
        <v>0</v>
      </c>
      <c r="T34" s="22">
        <f>IF(M34=1,3,0)</f>
        <v>0</v>
      </c>
      <c r="U34" s="23">
        <f>IF(N34=1,1,0)</f>
        <v>0</v>
      </c>
      <c r="V34" s="23">
        <f>IF(O34=1,0,0)</f>
        <v>0</v>
      </c>
      <c r="W34" s="23"/>
      <c r="X34" s="16">
        <f>SUM(T34:V34)</f>
        <v>0</v>
      </c>
    </row>
    <row r="35" spans="11:24" ht="12.75">
      <c r="K35" s="67" t="s">
        <v>11</v>
      </c>
      <c r="L35" s="68">
        <f>SUM(L32:L34)</f>
        <v>0</v>
      </c>
      <c r="M35" s="68">
        <f>SUM(M32:M34)</f>
        <v>0</v>
      </c>
      <c r="N35" s="68">
        <f>SUM(N32:N34)</f>
        <v>0</v>
      </c>
      <c r="O35" s="68">
        <f>SUM(O32:O34)</f>
        <v>0</v>
      </c>
      <c r="P35" s="68"/>
      <c r="Q35" s="101">
        <f>SUM(Q32:Q34)</f>
        <v>0</v>
      </c>
      <c r="R35" s="67" t="s">
        <v>1</v>
      </c>
      <c r="S35" s="92">
        <f>SUM(S32:S34)</f>
        <v>0</v>
      </c>
      <c r="T35" s="67"/>
      <c r="U35" s="67"/>
      <c r="V35" s="67"/>
      <c r="W35" s="67"/>
      <c r="X35" s="69">
        <f>SUM(X32:X34)</f>
        <v>0</v>
      </c>
    </row>
    <row r="36" spans="4:6" ht="12.75">
      <c r="D36" s="42" t="s">
        <v>21</v>
      </c>
      <c r="E36" s="46" t="s">
        <v>19</v>
      </c>
      <c r="F36" s="43" t="s">
        <v>22</v>
      </c>
    </row>
    <row r="37" spans="4:6" ht="12.75">
      <c r="D37" s="43"/>
      <c r="E37" s="46"/>
      <c r="F37" s="43" t="s">
        <v>23</v>
      </c>
    </row>
    <row r="38" spans="4:24" ht="12.75">
      <c r="D38" s="43"/>
      <c r="E38" s="46"/>
      <c r="F38" s="43" t="s">
        <v>24</v>
      </c>
      <c r="K38" s="70" t="str">
        <f>F4</f>
        <v>VASALUND R SVART</v>
      </c>
      <c r="L38" s="70" t="s">
        <v>7</v>
      </c>
      <c r="M38" s="70" t="s">
        <v>2</v>
      </c>
      <c r="N38" s="70" t="s">
        <v>3</v>
      </c>
      <c r="O38" s="70" t="s">
        <v>4</v>
      </c>
      <c r="P38" s="70"/>
      <c r="Q38" s="98" t="s">
        <v>5</v>
      </c>
      <c r="R38" s="70" t="s">
        <v>1</v>
      </c>
      <c r="S38" s="89" t="s">
        <v>1</v>
      </c>
      <c r="T38" s="70" t="s">
        <v>8</v>
      </c>
      <c r="U38" s="70" t="s">
        <v>9</v>
      </c>
      <c r="V38" s="70" t="s">
        <v>10</v>
      </c>
      <c r="W38" s="70"/>
      <c r="X38" s="71" t="s">
        <v>6</v>
      </c>
    </row>
    <row r="39" spans="11:24" ht="12.75">
      <c r="K39" s="20" t="str">
        <f>D4</f>
        <v>SPÅRVÄGENS IF</v>
      </c>
      <c r="L39" s="17">
        <f>IF(I4=" ",0,1)</f>
        <v>0</v>
      </c>
      <c r="M39" s="18">
        <f>IF(I4&gt;G4,1,0)</f>
        <v>0</v>
      </c>
      <c r="N39" s="17">
        <f>IF(AND(G4=I4,NOT(G4=" ")),1,0)</f>
        <v>0</v>
      </c>
      <c r="O39" s="18">
        <f>IF(G4&gt;I4,1,0)</f>
        <v>0</v>
      </c>
      <c r="P39" s="18"/>
      <c r="Q39" s="66">
        <f>SUM(I4)</f>
        <v>0</v>
      </c>
      <c r="R39" s="24" t="s">
        <v>1</v>
      </c>
      <c r="S39" s="87">
        <f>SUM(G4)</f>
        <v>0</v>
      </c>
      <c r="T39" s="18">
        <f>IF(M39=1,3,0)</f>
        <v>0</v>
      </c>
      <c r="U39" s="20">
        <f>IF(N39=1,1,0)</f>
        <v>0</v>
      </c>
      <c r="V39" s="20">
        <f>IF(O39=1,0,0)</f>
        <v>0</v>
      </c>
      <c r="W39" s="20"/>
      <c r="X39" s="19">
        <f>SUM(T39:V39)</f>
        <v>0</v>
      </c>
    </row>
    <row r="40" spans="4:24" ht="12.75">
      <c r="D40" s="42" t="s">
        <v>25</v>
      </c>
      <c r="E40" s="2" t="s">
        <v>19</v>
      </c>
      <c r="F40" s="43" t="s">
        <v>26</v>
      </c>
      <c r="K40" s="20" t="str">
        <f>D3</f>
        <v>SPÅNGA IS 1</v>
      </c>
      <c r="L40" s="17">
        <f>IF(G7=" ",0,1)</f>
        <v>0</v>
      </c>
      <c r="M40" s="18">
        <f>IF(G7&gt;I7,1,0)</f>
        <v>0</v>
      </c>
      <c r="N40" s="17">
        <f>IF(AND(G7=I7,NOT(G7=" ")),1,0)</f>
        <v>0</v>
      </c>
      <c r="O40" s="18">
        <f>IF(I7&gt;G7,1,0)</f>
        <v>0</v>
      </c>
      <c r="P40" s="18"/>
      <c r="Q40" s="66">
        <f>SUM(G7)</f>
        <v>0</v>
      </c>
      <c r="R40" s="24" t="s">
        <v>1</v>
      </c>
      <c r="S40" s="87">
        <f>SUM(I7)</f>
        <v>0</v>
      </c>
      <c r="T40" s="18">
        <f>IF(M40=1,3,0)</f>
        <v>0</v>
      </c>
      <c r="U40" s="20">
        <f>IF(N40=1,1,0)</f>
        <v>0</v>
      </c>
      <c r="V40" s="20">
        <f>IF(O40=1,0,0)</f>
        <v>0</v>
      </c>
      <c r="W40" s="20"/>
      <c r="X40" s="19">
        <f>SUM(T40:V40)</f>
        <v>0</v>
      </c>
    </row>
    <row r="41" spans="11:24" ht="12.75">
      <c r="K41" s="23" t="str">
        <f>F3</f>
        <v>REYMERSHOLM IK 1</v>
      </c>
      <c r="L41" s="21">
        <f>IF(I12=" ",0,1)</f>
        <v>0</v>
      </c>
      <c r="M41" s="22">
        <f>IF(I12&gt;G12,1,0)</f>
        <v>0</v>
      </c>
      <c r="N41" s="21">
        <f>IF(AND(G12=I12,NOT(G12=" ")),1,0)</f>
        <v>0</v>
      </c>
      <c r="O41" s="22">
        <f>IF(G12&gt;I12,1,0)</f>
        <v>0</v>
      </c>
      <c r="P41" s="22"/>
      <c r="Q41" s="102">
        <f>SUM(I12)</f>
        <v>0</v>
      </c>
      <c r="R41" s="15" t="s">
        <v>1</v>
      </c>
      <c r="S41" s="93">
        <f>SUM(G12)</f>
        <v>0</v>
      </c>
      <c r="T41" s="22">
        <f>IF(M41=1,3,0)</f>
        <v>0</v>
      </c>
      <c r="U41" s="23">
        <f>IF(N41=1,1,0)</f>
        <v>0</v>
      </c>
      <c r="V41" s="23">
        <f>IF(O41=1,0,0)</f>
        <v>0</v>
      </c>
      <c r="W41" s="23"/>
      <c r="X41" s="16">
        <f>SUM(T41:V41)</f>
        <v>0</v>
      </c>
    </row>
    <row r="42" spans="4:24" ht="12.75">
      <c r="D42" s="79" t="s">
        <v>27</v>
      </c>
      <c r="E42" s="2" t="s">
        <v>19</v>
      </c>
      <c r="F42" s="43" t="s">
        <v>28</v>
      </c>
      <c r="K42" s="67" t="s">
        <v>11</v>
      </c>
      <c r="L42" s="68">
        <f>SUM(L39:L41)</f>
        <v>0</v>
      </c>
      <c r="M42" s="68">
        <f>SUM(M39:M41)</f>
        <v>0</v>
      </c>
      <c r="N42" s="68">
        <f>SUM(N39:N41)</f>
        <v>0</v>
      </c>
      <c r="O42" s="68">
        <f>SUM(O39:O41)</f>
        <v>0</v>
      </c>
      <c r="P42" s="68"/>
      <c r="Q42" s="101">
        <f>SUM(Q39:Q41)</f>
        <v>0</v>
      </c>
      <c r="R42" s="67" t="s">
        <v>1</v>
      </c>
      <c r="S42" s="92">
        <f>SUM(S39:S41)</f>
        <v>0</v>
      </c>
      <c r="T42" s="67"/>
      <c r="U42" s="67"/>
      <c r="V42" s="67"/>
      <c r="W42" s="67"/>
      <c r="X42" s="69">
        <f>SUM(X39:X41)</f>
        <v>0</v>
      </c>
    </row>
    <row r="43" ht="12.75">
      <c r="D43" s="43"/>
    </row>
    <row r="44" ht="12.75">
      <c r="D44" s="43"/>
    </row>
    <row r="45" spans="4:11" ht="12.75">
      <c r="D45" s="42" t="s">
        <v>30</v>
      </c>
      <c r="E45" s="2" t="s">
        <v>19</v>
      </c>
      <c r="F45" s="72"/>
      <c r="G45" s="28"/>
      <c r="H45" s="80"/>
      <c r="I45" s="29"/>
      <c r="J45" s="77"/>
      <c r="K45" s="77"/>
    </row>
    <row r="47" ht="12.75">
      <c r="D47" t="s">
        <v>0</v>
      </c>
    </row>
  </sheetData>
  <sheetProtection selectLockedCells="1" sort="0"/>
  <printOptions/>
  <pageMargins left="0.47" right="0.24" top="0.5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Kyrkan Sollentuna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Kallander</dc:creator>
  <cp:keywords/>
  <dc:description/>
  <cp:lastModifiedBy>Andy Cespedes</cp:lastModifiedBy>
  <cp:lastPrinted>2011-05-30T10:48:51Z</cp:lastPrinted>
  <dcterms:created xsi:type="dcterms:W3CDTF">2003-12-12T16:47:42Z</dcterms:created>
  <dcterms:modified xsi:type="dcterms:W3CDTF">2011-06-01T16:18:17Z</dcterms:modified>
  <cp:category/>
  <cp:version/>
  <cp:contentType/>
  <cp:contentStatus/>
</cp:coreProperties>
</file>