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ddovation-my.sharepoint.com/personal/maax_addovation_com/Documents/Dokumenter/Magnus/Privat/JIK/Kaffeförsäljning/"/>
    </mc:Choice>
  </mc:AlternateContent>
  <xr:revisionPtr revIDLastSave="76" documentId="8_{C3E732DF-617D-4736-B560-C78D7963A054}" xr6:coauthVersionLast="47" xr6:coauthVersionMax="47" xr10:uidLastSave="{5A78794F-0E19-4653-8939-CB3CCD6898A6}"/>
  <bookViews>
    <workbookView xWindow="-108" yWindow="-108" windowWidth="23256" windowHeight="12456" activeTab="1" xr2:uid="{00000000-000D-0000-FFFF-FFFF00000000}"/>
  </bookViews>
  <sheets>
    <sheet name="Samman" sheetId="1" r:id="rId1"/>
    <sheet name="P12" sheetId="2" r:id="rId2"/>
  </sheets>
  <definedNames>
    <definedName name="Addo_DocID" comment="AddoOAS">"2f527bc1-50fb-411c-99bb-165fcf25ced9"</definedName>
    <definedName name="Addo_Today">45393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<sst xmlns="http://schemas.openxmlformats.org/spreadsheetml/2006/main" count="91" uniqueCount="57">
  <si>
    <t>Lösenord</t>
  </si>
  <si>
    <t>Skapat</t>
  </si>
  <si>
    <t>Niklas</t>
  </si>
  <si>
    <t>P12</t>
  </si>
  <si>
    <t>5;Q!$HeJ&gt;kw&gt;3&amp;6</t>
  </si>
  <si>
    <t>niklas.grek@live.se</t>
  </si>
  <si>
    <t>Förnamn</t>
  </si>
  <si>
    <t>Efternamn</t>
  </si>
  <si>
    <t>Victor</t>
  </si>
  <si>
    <t>Alfheim</t>
  </si>
  <si>
    <t>JIK2024</t>
  </si>
  <si>
    <t>Nils</t>
  </si>
  <si>
    <t>Hugosson</t>
  </si>
  <si>
    <t>Båge Svensson</t>
  </si>
  <si>
    <t>Charlie</t>
  </si>
  <si>
    <t>Stenberg</t>
  </si>
  <si>
    <t>Frank</t>
  </si>
  <si>
    <t>Viktor</t>
  </si>
  <si>
    <t>Krantz</t>
  </si>
  <si>
    <t>Henry</t>
  </si>
  <si>
    <t>Grek</t>
  </si>
  <si>
    <t>Ludwig</t>
  </si>
  <si>
    <t>Wahlund</t>
  </si>
  <si>
    <t>Holger</t>
  </si>
  <si>
    <t>Hassel</t>
  </si>
  <si>
    <t>Gustav</t>
  </si>
  <si>
    <t>Ljung</t>
  </si>
  <si>
    <t>Edvin</t>
  </si>
  <si>
    <t>Engström</t>
  </si>
  <si>
    <t>Noel</t>
  </si>
  <si>
    <t>Adelin</t>
  </si>
  <si>
    <t>Gustaf</t>
  </si>
  <si>
    <t>Ludvigsson</t>
  </si>
  <si>
    <t>Bertil</t>
  </si>
  <si>
    <t>Sjöberg</t>
  </si>
  <si>
    <t>Löwenborg</t>
  </si>
  <si>
    <t>William</t>
  </si>
  <si>
    <t>Hjalmar</t>
  </si>
  <si>
    <t>Nordström</t>
  </si>
  <si>
    <t>Ebbe</t>
  </si>
  <si>
    <t>Vittgård</t>
  </si>
  <si>
    <t>Jemander</t>
  </si>
  <si>
    <t>Oscar</t>
  </si>
  <si>
    <t>Johansson</t>
  </si>
  <si>
    <t>Axel</t>
  </si>
  <si>
    <t>Tigerberg Svärd</t>
  </si>
  <si>
    <t>Bolin</t>
  </si>
  <si>
    <t>Ivar</t>
  </si>
  <si>
    <t>Lilja</t>
  </si>
  <si>
    <t>Sixten</t>
  </si>
  <si>
    <t>Magnérus</t>
  </si>
  <si>
    <t>Joel</t>
  </si>
  <si>
    <t>Kreutz</t>
  </si>
  <si>
    <t>Elliot</t>
  </si>
  <si>
    <t>Hermansson</t>
  </si>
  <si>
    <t>Användare</t>
  </si>
  <si>
    <t>Lösen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</si>
</sst>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klas.grek@liv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G3"/>
  <sheetViews>
    <sheetView workbookViewId="0">
      <selection activeCell="A10" sqref="A10"/>
    </sheetView>
  </sheetViews>
  <sheetFormatPr defaultColWidth="12.6640625" defaultRowHeight="15.75" customHeight="1" x14ac:dyDescent="0.25"/>
  <cols>
    <col min="1" max="1" width="41.109375" customWidth="1"/>
    <col min="6" max="6" width="16.88671875" customWidth="1"/>
  </cols>
  <sheetData>
    <row r="2" spans="1:7" s="3" customFormat="1" x14ac:dyDescent="0.25">
      <c r="A2" s="3" t="s">
        <v>55</v>
      </c>
      <c r="F2" s="2" t="s">
        <v>0</v>
      </c>
      <c r="G2" s="2" t="s">
        <v>1</v>
      </c>
    </row>
    <row r="3" spans="1:7" x14ac:dyDescent="0.25">
      <c r="A3" s="4" t="s">
        <v>5</v>
      </c>
      <c r="B3" s="1" t="s">
        <v>2</v>
      </c>
      <c r="D3" s="1" t="s">
        <v>3</v>
      </c>
      <c r="F3" s="1" t="s">
        <v>4</v>
      </c>
      <c r="G3" s="1" t="s">
        <v>3</v>
      </c>
    </row>
  </sheetData>
  <hyperlinks>
    <hyperlink ref="A3" r:id="rId1" xr:uid="{61FE903B-9AF0-4107-ACFB-8B01EE921C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33"/>
  <sheetViews>
    <sheetView tabSelected="1" workbookViewId="0">
      <selection activeCell="G15" sqref="G15"/>
    </sheetView>
  </sheetViews>
  <sheetFormatPr defaultColWidth="12.6640625" defaultRowHeight="15.75" customHeight="1" x14ac:dyDescent="0.25"/>
  <cols>
    <col min="2" max="2" width="18.6640625" customWidth="1"/>
    <col min="3" max="3" width="33.33203125" customWidth="1"/>
    <col min="4" max="4" width="7.109375" customWidth="1"/>
  </cols>
  <sheetData>
    <row r="1" spans="1:4" x14ac:dyDescent="0.25">
      <c r="A1" s="1" t="s">
        <v>5</v>
      </c>
    </row>
    <row r="3" spans="1:4" s="3" customFormat="1" x14ac:dyDescent="0.25">
      <c r="A3" s="2" t="s">
        <v>6</v>
      </c>
      <c r="B3" s="2" t="s">
        <v>7</v>
      </c>
      <c r="C3" s="3" t="s">
        <v>55</v>
      </c>
      <c r="D3" s="3" t="s">
        <v>56</v>
      </c>
    </row>
    <row r="4" spans="1:4" x14ac:dyDescent="0.25">
      <c r="A4" s="1" t="s">
        <v>8</v>
      </c>
      <c r="B4" s="1" t="s">
        <v>9</v>
      </c>
      <c r="C4" s="1" t="str">
        <f ca="1">IFERROR(__xludf.DUMMYFUNCTION("SUBSTITUTE(SUBSTITUTE(SUBSTITUTE(SUBSTITUTE(CONCAT(CONCAT(LOWER(A4),"".""),CONCAT(LOWER(REGEXREPLACE(C4, ""\s"", ""_"")),""@klubbkaffe.se"")),""å"",""a""),""ä"",""a""),""ö"",""o""),""é"",""e"")"),"victor.alfheim@klubbkaffe.se")</f>
        <v>victor.alfheim@klubbkaffe.se</v>
      </c>
      <c r="D4" s="1" t="s">
        <v>10</v>
      </c>
    </row>
    <row r="5" spans="1:4" x14ac:dyDescent="0.25">
      <c r="A5" s="1" t="s">
        <v>11</v>
      </c>
      <c r="B5" s="1" t="s">
        <v>12</v>
      </c>
      <c r="C5" s="1" t="str">
        <f ca="1">IFERROR(__xludf.DUMMYFUNCTION("SUBSTITUTE(SUBSTITUTE(SUBSTITUTE(SUBSTITUTE(CONCAT(CONCAT(LOWER(A5),"".""),CONCAT(LOWER(REGEXREPLACE(C5, ""\s"", ""_"")),""@klubbkaffe.se"")),""å"",""a""),""ä"",""a""),""ö"",""o""),""é"",""e"")"),"nils.hugosson@klubbkaffe.se")</f>
        <v>nils.hugosson@klubbkaffe.se</v>
      </c>
      <c r="D5" s="1" t="s">
        <v>10</v>
      </c>
    </row>
    <row r="6" spans="1:4" x14ac:dyDescent="0.25">
      <c r="A6" s="1" t="s">
        <v>11</v>
      </c>
      <c r="B6" s="1" t="s">
        <v>13</v>
      </c>
      <c r="C6" s="1" t="str">
        <f ca="1">IFERROR(__xludf.DUMMYFUNCTION("SUBSTITUTE(SUBSTITUTE(SUBSTITUTE(SUBSTITUTE(CONCAT(CONCAT(LOWER(A6),"".""),CONCAT(LOWER(REGEXREPLACE(C6, ""\s"", ""_"")),""@klubbkaffe.se"")),""å"",""a""),""ä"",""a""),""ö"",""o""),""é"",""e"")"),"nils.bage_svensson@klubbkaffe.se")</f>
        <v>nils.bage_svensson@klubbkaffe.se</v>
      </c>
      <c r="D6" s="1" t="s">
        <v>10</v>
      </c>
    </row>
    <row r="7" spans="1:4" x14ac:dyDescent="0.25">
      <c r="A7" s="1" t="s">
        <v>14</v>
      </c>
      <c r="B7" s="1" t="s">
        <v>15</v>
      </c>
      <c r="C7" s="1" t="str">
        <f ca="1">IFERROR(__xludf.DUMMYFUNCTION("SUBSTITUTE(SUBSTITUTE(SUBSTITUTE(SUBSTITUTE(CONCAT(CONCAT(LOWER(A7),"".""),CONCAT(LOWER(REGEXREPLACE(C7, ""\s"", ""_"")),""@klubbkaffe.se"")),""å"",""a""),""ä"",""a""),""ö"",""o""),""é"",""e"")"),"charlie.stenberg@klubbkaffe.se")</f>
        <v>charlie.stenberg@klubbkaffe.se</v>
      </c>
      <c r="D7" s="1" t="s">
        <v>10</v>
      </c>
    </row>
    <row r="8" spans="1:4" x14ac:dyDescent="0.25">
      <c r="A8" s="1" t="s">
        <v>16</v>
      </c>
      <c r="B8" s="1" t="s">
        <v>15</v>
      </c>
      <c r="C8" s="1" t="str">
        <f ca="1">IFERROR(__xludf.DUMMYFUNCTION("SUBSTITUTE(SUBSTITUTE(SUBSTITUTE(SUBSTITUTE(CONCAT(CONCAT(LOWER(A8),"".""),CONCAT(LOWER(REGEXREPLACE(C8, ""\s"", ""_"")),""@klubbkaffe.se"")),""å"",""a""),""ä"",""a""),""ö"",""o""),""é"",""e"")"),"frank.stenberg@klubbkaffe.se")</f>
        <v>frank.stenberg@klubbkaffe.se</v>
      </c>
      <c r="D8" s="1" t="s">
        <v>10</v>
      </c>
    </row>
    <row r="9" spans="1:4" x14ac:dyDescent="0.25">
      <c r="A9" s="1" t="s">
        <v>17</v>
      </c>
      <c r="B9" s="1" t="s">
        <v>18</v>
      </c>
      <c r="C9" s="1" t="str">
        <f ca="1">IFERROR(__xludf.DUMMYFUNCTION("SUBSTITUTE(SUBSTITUTE(SUBSTITUTE(SUBSTITUTE(CONCAT(CONCAT(LOWER(A9),"".""),CONCAT(LOWER(REGEXREPLACE(C9, ""\s"", ""_"")),""@klubbkaffe.se"")),""å"",""a""),""ä"",""a""),""ö"",""o""),""é"",""e"")"),"viktor.krantz@klubbkaffe.se")</f>
        <v>viktor.krantz@klubbkaffe.se</v>
      </c>
      <c r="D9" s="1" t="s">
        <v>10</v>
      </c>
    </row>
    <row r="10" spans="1:4" x14ac:dyDescent="0.25">
      <c r="A10" s="1" t="s">
        <v>19</v>
      </c>
      <c r="B10" s="1" t="s">
        <v>20</v>
      </c>
      <c r="C10" s="1" t="str">
        <f ca="1">IFERROR(__xludf.DUMMYFUNCTION("SUBSTITUTE(SUBSTITUTE(SUBSTITUTE(SUBSTITUTE(CONCAT(CONCAT(LOWER(A10),"".""),CONCAT(LOWER(REGEXREPLACE(C10, ""\s"", ""_"")),""@klubbkaffe.se"")),""å"",""a""),""ä"",""a""),""ö"",""o""),""é"",""e"")"),"henry.grek@klubbkaffe.se")</f>
        <v>henry.grek@klubbkaffe.se</v>
      </c>
      <c r="D10" s="1" t="s">
        <v>10</v>
      </c>
    </row>
    <row r="11" spans="1:4" x14ac:dyDescent="0.25">
      <c r="A11" s="1" t="s">
        <v>21</v>
      </c>
      <c r="B11" s="1" t="s">
        <v>22</v>
      </c>
      <c r="C11" s="1" t="str">
        <f ca="1">IFERROR(__xludf.DUMMYFUNCTION("SUBSTITUTE(SUBSTITUTE(SUBSTITUTE(SUBSTITUTE(CONCAT(CONCAT(LOWER(A11),"".""),CONCAT(LOWER(REGEXREPLACE(C11, ""\s"", ""_"")),""@klubbkaffe.se"")),""å"",""a""),""ä"",""a""),""ö"",""o""),""é"",""e"")"),"ludwig.wahlund@klubbkaffe.se")</f>
        <v>ludwig.wahlund@klubbkaffe.se</v>
      </c>
      <c r="D11" s="1" t="s">
        <v>10</v>
      </c>
    </row>
    <row r="12" spans="1:4" x14ac:dyDescent="0.25">
      <c r="A12" s="1" t="s">
        <v>23</v>
      </c>
      <c r="B12" s="1" t="s">
        <v>24</v>
      </c>
      <c r="C12" s="1" t="str">
        <f ca="1">IFERROR(__xludf.DUMMYFUNCTION("SUBSTITUTE(SUBSTITUTE(SUBSTITUTE(SUBSTITUTE(CONCAT(CONCAT(LOWER(A12),"".""),CONCAT(LOWER(REGEXREPLACE(C12, ""\s"", ""_"")),""@klubbkaffe.se"")),""å"",""a""),""ä"",""a""),""ö"",""o""),""é"",""e"")"),"holger.hassel@klubbkaffe.se")</f>
        <v>holger.hassel@klubbkaffe.se</v>
      </c>
      <c r="D12" s="1" t="s">
        <v>10</v>
      </c>
    </row>
    <row r="13" spans="1:4" x14ac:dyDescent="0.25">
      <c r="A13" s="1" t="s">
        <v>25</v>
      </c>
      <c r="B13" s="1" t="s">
        <v>26</v>
      </c>
      <c r="C13" s="1" t="str">
        <f ca="1">IFERROR(__xludf.DUMMYFUNCTION("SUBSTITUTE(SUBSTITUTE(SUBSTITUTE(SUBSTITUTE(CONCAT(CONCAT(LOWER(A13),"".""),CONCAT(LOWER(REGEXREPLACE(C13, ""\s"", ""_"")),""@klubbkaffe.se"")),""å"",""a""),""ä"",""a""),""ö"",""o""),""é"",""e"")"),"gustav.ljung@klubbkaffe.se")</f>
        <v>gustav.ljung@klubbkaffe.se</v>
      </c>
      <c r="D13" s="1" t="s">
        <v>10</v>
      </c>
    </row>
    <row r="14" spans="1:4" x14ac:dyDescent="0.25">
      <c r="A14" s="1" t="s">
        <v>27</v>
      </c>
      <c r="B14" s="1" t="s">
        <v>28</v>
      </c>
      <c r="C14" s="1" t="str">
        <f ca="1">IFERROR(__xludf.DUMMYFUNCTION("SUBSTITUTE(SUBSTITUTE(SUBSTITUTE(SUBSTITUTE(CONCAT(CONCAT(LOWER(A14),"".""),CONCAT(LOWER(REGEXREPLACE(C14, ""\s"", ""_"")),""@klubbkaffe.se"")),""å"",""a""),""ä"",""a""),""ö"",""o""),""é"",""e"")"),"edvin.engstrom@klubbkaffe.se")</f>
        <v>edvin.engstrom@klubbkaffe.se</v>
      </c>
      <c r="D14" s="1" t="s">
        <v>10</v>
      </c>
    </row>
    <row r="15" spans="1:4" x14ac:dyDescent="0.25">
      <c r="A15" s="1" t="s">
        <v>29</v>
      </c>
      <c r="B15" s="1" t="s">
        <v>30</v>
      </c>
      <c r="C15" s="1" t="str">
        <f ca="1">IFERROR(__xludf.DUMMYFUNCTION("SUBSTITUTE(SUBSTITUTE(SUBSTITUTE(SUBSTITUTE(CONCAT(CONCAT(LOWER(A15),"".""),CONCAT(LOWER(REGEXREPLACE(C15, ""\s"", ""_"")),""@klubbkaffe.se"")),""å"",""a""),""ä"",""a""),""ö"",""o""),""é"",""e"")"),"noel.adelin@klubbkaffe.se")</f>
        <v>noel.adelin@klubbkaffe.se</v>
      </c>
      <c r="D15" s="1" t="s">
        <v>10</v>
      </c>
    </row>
    <row r="16" spans="1:4" x14ac:dyDescent="0.25">
      <c r="A16" s="1" t="s">
        <v>31</v>
      </c>
      <c r="B16" s="1" t="s">
        <v>32</v>
      </c>
      <c r="C16" s="1" t="str">
        <f ca="1">IFERROR(__xludf.DUMMYFUNCTION("SUBSTITUTE(SUBSTITUTE(SUBSTITUTE(SUBSTITUTE(CONCAT(CONCAT(LOWER(A16),"".""),CONCAT(LOWER(REGEXREPLACE(C16, ""\s"", ""_"")),""@klubbkaffe.se"")),""å"",""a""),""ä"",""a""),""ö"",""o""),""é"",""e"")"),"gustaf.ludvigsson@klubbkaffe.se")</f>
        <v>gustaf.ludvigsson@klubbkaffe.se</v>
      </c>
      <c r="D16" s="1" t="s">
        <v>10</v>
      </c>
    </row>
    <row r="17" spans="1:4" x14ac:dyDescent="0.25">
      <c r="A17" s="1" t="s">
        <v>33</v>
      </c>
      <c r="B17" s="1" t="s">
        <v>34</v>
      </c>
      <c r="C17" s="1" t="str">
        <f ca="1">IFERROR(__xludf.DUMMYFUNCTION("SUBSTITUTE(SUBSTITUTE(SUBSTITUTE(SUBSTITUTE(CONCAT(CONCAT(LOWER(A17),"".""),CONCAT(LOWER(REGEXREPLACE(C17, ""\s"", ""_"")),""@klubbkaffe.se"")),""å"",""a""),""ä"",""a""),""ö"",""o""),""é"",""e"")"),"bertil.sjoberg@klubbkaffe.se")</f>
        <v>bertil.sjoberg@klubbkaffe.se</v>
      </c>
      <c r="D17" s="1" t="s">
        <v>10</v>
      </c>
    </row>
    <row r="18" spans="1:4" x14ac:dyDescent="0.25">
      <c r="A18" s="1" t="s">
        <v>21</v>
      </c>
      <c r="B18" s="1" t="s">
        <v>35</v>
      </c>
      <c r="C18" s="1" t="str">
        <f ca="1">IFERROR(__xludf.DUMMYFUNCTION("SUBSTITUTE(SUBSTITUTE(SUBSTITUTE(SUBSTITUTE(CONCAT(CONCAT(LOWER(A18),"".""),CONCAT(LOWER(REGEXREPLACE(C18, ""\s"", ""_"")),""@klubbkaffe.se"")),""å"",""a""),""ä"",""a""),""ö"",""o""),""é"",""e"")"),"ludwig.lowenborg@klubbkaffe.se")</f>
        <v>ludwig.lowenborg@klubbkaffe.se</v>
      </c>
      <c r="D18" s="1" t="s">
        <v>10</v>
      </c>
    </row>
    <row r="19" spans="1:4" x14ac:dyDescent="0.25">
      <c r="A19" s="1" t="s">
        <v>36</v>
      </c>
      <c r="B19" s="1" t="s">
        <v>35</v>
      </c>
      <c r="C19" s="1" t="str">
        <f ca="1">IFERROR(__xludf.DUMMYFUNCTION("SUBSTITUTE(SUBSTITUTE(SUBSTITUTE(SUBSTITUTE(CONCAT(CONCAT(LOWER(A19),"".""),CONCAT(LOWER(REGEXREPLACE(C19, ""\s"", ""_"")),""@klubbkaffe.se"")),""å"",""a""),""ä"",""a""),""ö"",""o""),""é"",""e"")"),"william.lowenborg@klubbkaffe.se")</f>
        <v>william.lowenborg@klubbkaffe.se</v>
      </c>
      <c r="D19" s="1" t="s">
        <v>10</v>
      </c>
    </row>
    <row r="20" spans="1:4" x14ac:dyDescent="0.25">
      <c r="A20" s="1" t="s">
        <v>37</v>
      </c>
      <c r="B20" s="1" t="s">
        <v>38</v>
      </c>
      <c r="C20" s="1" t="str">
        <f ca="1">IFERROR(__xludf.DUMMYFUNCTION("SUBSTITUTE(SUBSTITUTE(SUBSTITUTE(SUBSTITUTE(CONCAT(CONCAT(LOWER(A20),"".""),CONCAT(LOWER(REGEXREPLACE(C20, ""\s"", ""_"")),""@klubbkaffe.se"")),""å"",""a""),""ä"",""a""),""ö"",""o""),""é"",""e"")"),"hjalmar.nordstrom@klubbkaffe.se")</f>
        <v>hjalmar.nordstrom@klubbkaffe.se</v>
      </c>
      <c r="D20" s="1" t="s">
        <v>10</v>
      </c>
    </row>
    <row r="21" spans="1:4" x14ac:dyDescent="0.25">
      <c r="A21" s="1" t="s">
        <v>39</v>
      </c>
      <c r="B21" s="1" t="s">
        <v>40</v>
      </c>
      <c r="C21" s="1" t="str">
        <f ca="1">IFERROR(__xludf.DUMMYFUNCTION("SUBSTITUTE(SUBSTITUTE(SUBSTITUTE(SUBSTITUTE(CONCAT(CONCAT(LOWER(A21),"".""),CONCAT(LOWER(REGEXREPLACE(C21, ""\s"", ""_"")),""@klubbkaffe.se"")),""å"",""a""),""ä"",""a""),""ö"",""o""),""é"",""e"")"),"ebbe.vittgard@klubbkaffe.se")</f>
        <v>ebbe.vittgard@klubbkaffe.se</v>
      </c>
      <c r="D21" s="1" t="s">
        <v>10</v>
      </c>
    </row>
    <row r="22" spans="1:4" x14ac:dyDescent="0.25">
      <c r="A22" s="1" t="s">
        <v>29</v>
      </c>
      <c r="B22" s="1" t="s">
        <v>41</v>
      </c>
      <c r="C22" s="1" t="str">
        <f ca="1">IFERROR(__xludf.DUMMYFUNCTION("SUBSTITUTE(SUBSTITUTE(SUBSTITUTE(SUBSTITUTE(CONCAT(CONCAT(LOWER(A22),"".""),CONCAT(LOWER(REGEXREPLACE(C22, ""\s"", ""_"")),""@klubbkaffe.se"")),""å"",""a""),""ä"",""a""),""ö"",""o""),""é"",""e"")"),"noel.jemander@klubbkaffe.se")</f>
        <v>noel.jemander@klubbkaffe.se</v>
      </c>
      <c r="D22" s="1" t="s">
        <v>10</v>
      </c>
    </row>
    <row r="23" spans="1:4" x14ac:dyDescent="0.25">
      <c r="A23" s="1" t="s">
        <v>42</v>
      </c>
      <c r="B23" s="1" t="s">
        <v>43</v>
      </c>
      <c r="C23" s="1" t="str">
        <f ca="1">IFERROR(__xludf.DUMMYFUNCTION("SUBSTITUTE(SUBSTITUTE(SUBSTITUTE(SUBSTITUTE(CONCAT(CONCAT(LOWER(A23),"".""),CONCAT(LOWER(REGEXREPLACE(C23, ""\s"", ""_"")),""@klubbkaffe.se"")),""å"",""a""),""ä"",""a""),""ö"",""o""),""é"",""e"")"),"oscar.johansson@klubbkaffe.se")</f>
        <v>oscar.johansson@klubbkaffe.se</v>
      </c>
      <c r="D23" s="1" t="s">
        <v>10</v>
      </c>
    </row>
    <row r="24" spans="1:4" x14ac:dyDescent="0.25">
      <c r="A24" s="1" t="s">
        <v>44</v>
      </c>
      <c r="B24" s="1" t="s">
        <v>45</v>
      </c>
      <c r="C24" s="1" t="str">
        <f ca="1">IFERROR(__xludf.DUMMYFUNCTION("SUBSTITUTE(SUBSTITUTE(SUBSTITUTE(SUBSTITUTE(CONCAT(CONCAT(LOWER(A24),"".""),CONCAT(LOWER(REGEXREPLACE(C24, ""\s"", ""_"")),""@klubbkaffe.se"")),""å"",""a""),""ä"",""a""),""ö"",""o""),""é"",""e"")"),"axel.tigerberg_svard@klubbkaffe.se")</f>
        <v>axel.tigerberg_svard@klubbkaffe.se</v>
      </c>
      <c r="D24" s="1" t="s">
        <v>10</v>
      </c>
    </row>
    <row r="25" spans="1:4" x14ac:dyDescent="0.25">
      <c r="A25" s="1" t="s">
        <v>39</v>
      </c>
      <c r="B25" s="1" t="s">
        <v>46</v>
      </c>
      <c r="C25" s="1" t="str">
        <f ca="1">IFERROR(__xludf.DUMMYFUNCTION("SUBSTITUTE(SUBSTITUTE(SUBSTITUTE(SUBSTITUTE(CONCAT(CONCAT(LOWER(A25),"".""),CONCAT(LOWER(REGEXREPLACE(C25, ""\s"", ""_"")),""@klubbkaffe.se"")),""å"",""a""),""ä"",""a""),""ö"",""o""),""é"",""e"")"),"ebbe.bolin@klubbkaffe.se")</f>
        <v>ebbe.bolin@klubbkaffe.se</v>
      </c>
      <c r="D25" s="1" t="s">
        <v>10</v>
      </c>
    </row>
    <row r="26" spans="1:4" x14ac:dyDescent="0.25">
      <c r="A26" s="1" t="s">
        <v>47</v>
      </c>
      <c r="B26" s="1" t="s">
        <v>48</v>
      </c>
      <c r="C26" s="1" t="str">
        <f ca="1">IFERROR(__xludf.DUMMYFUNCTION("SUBSTITUTE(SUBSTITUTE(SUBSTITUTE(SUBSTITUTE(CONCAT(CONCAT(LOWER(A26),"".""),CONCAT(LOWER(REGEXREPLACE(C26, ""\s"", ""_"")),""@klubbkaffe.se"")),""å"",""a""),""ä"",""a""),""ö"",""o""),""é"",""e"")"),"ivar.lilja@klubbkaffe.se")</f>
        <v>ivar.lilja@klubbkaffe.se</v>
      </c>
      <c r="D26" s="1" t="s">
        <v>10</v>
      </c>
    </row>
    <row r="27" spans="1:4" x14ac:dyDescent="0.25">
      <c r="A27" s="1" t="s">
        <v>49</v>
      </c>
      <c r="B27" s="1" t="s">
        <v>50</v>
      </c>
      <c r="C27" s="1" t="str">
        <f ca="1">IFERROR(__xludf.DUMMYFUNCTION("SUBSTITUTE(SUBSTITUTE(SUBSTITUTE(SUBSTITUTE(CONCAT(CONCAT(LOWER(A27),"".""),CONCAT(LOWER(REGEXREPLACE(C27, ""\s"", ""_"")),""@klubbkaffe.se"")),""å"",""a""),""ä"",""a""),""ö"",""o""),""é"",""e"")"),"sixten.magnerus@klubbkaffe.se")</f>
        <v>sixten.magnerus@klubbkaffe.se</v>
      </c>
      <c r="D27" s="1" t="s">
        <v>10</v>
      </c>
    </row>
    <row r="28" spans="1:4" x14ac:dyDescent="0.25">
      <c r="A28" s="1" t="s">
        <v>51</v>
      </c>
      <c r="B28" s="1" t="s">
        <v>52</v>
      </c>
      <c r="C28" s="1" t="str">
        <f ca="1">IFERROR(__xludf.DUMMYFUNCTION("SUBSTITUTE(SUBSTITUTE(SUBSTITUTE(SUBSTITUTE(CONCAT(CONCAT(LOWER(A28),"".""),CONCAT(LOWER(REGEXREPLACE(C28, ""\s"", ""_"")),""@klubbkaffe.se"")),""å"",""a""),""ä"",""a""),""ö"",""o""),""é"",""e"")"),"joel.kreutz@klubbkaffe.se")</f>
        <v>joel.kreutz@klubbkaffe.se</v>
      </c>
      <c r="D28" s="1" t="s">
        <v>10</v>
      </c>
    </row>
    <row r="29" spans="1:4" x14ac:dyDescent="0.25">
      <c r="A29" s="1" t="s">
        <v>53</v>
      </c>
      <c r="B29" s="1" t="s">
        <v>54</v>
      </c>
      <c r="C29" s="1" t="str">
        <f ca="1">IFERROR(__xludf.DUMMYFUNCTION("SUBSTITUTE(SUBSTITUTE(SUBSTITUTE(SUBSTITUTE(CONCAT(CONCAT(LOWER(A29),"".""),CONCAT(LOWER(REGEXREPLACE(C29, ""\s"", ""_"")),""@klubbkaffe.se"")),""å"",""a""),""ä"",""a""),""ö"",""o""),""é"",""e"")"),"elliot.hermansson@klubbkaffe.se")</f>
        <v>elliot.hermansson@klubbkaffe.se</v>
      </c>
      <c r="D29" s="1" t="s">
        <v>10</v>
      </c>
    </row>
    <row r="30" spans="1:4" x14ac:dyDescent="0.25"/>
    <row r="31" spans="1:4" x14ac:dyDescent="0.25"/>
    <row r="32" spans="1:4" x14ac:dyDescent="0.25"/>
    <row r="33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ttachments/>
</file>

<file path=customXml/itemProps1.xml><?xml version="1.0" encoding="utf-8"?>
<ds:datastoreItem xmlns:ds="http://schemas.openxmlformats.org/officeDocument/2006/customXml" ds:itemID="{6B297598-D9EC-4EF3-BE62-CF0B57253A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Samman</vt:lpstr>
      <vt:lpstr>P12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Axelsson</dc:creator>
  <cp:lastModifiedBy>Magnus Axelsson</cp:lastModifiedBy>
  <dcterms:created xsi:type="dcterms:W3CDTF">2024-04-10T09:59:55Z</dcterms:created>
  <dcterms:modified xsi:type="dcterms:W3CDTF">2024-04-11T14:24:50Z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ToolsAttachments">
    <vt:lpwstr>{6B297598-D9EC-4EF3-BE62-CF0B57253A5C}</vt:lpwstr>
  </property>
</Properties>
</file>