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rik Ingvarsson\Desktop\"/>
    </mc:Choice>
  </mc:AlternateContent>
  <xr:revisionPtr revIDLastSave="0" documentId="13_ncr:1_{1A201B3C-34A5-4C40-BCC3-88F70C7D9971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2" i="1"/>
  <c r="I27" i="1"/>
  <c r="I33" i="1"/>
  <c r="I37" i="1"/>
  <c r="I23" i="1"/>
  <c r="I38" i="1"/>
  <c r="I35" i="1"/>
  <c r="I34" i="1"/>
  <c r="I31" i="1"/>
  <c r="I30" i="1"/>
  <c r="I29" i="1"/>
  <c r="I28" i="1"/>
  <c r="I26" i="1"/>
  <c r="I25" i="1"/>
  <c r="I24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I22" i="1"/>
  <c r="H22" i="1"/>
  <c r="G22" i="1"/>
  <c r="G23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<sst xmlns="http://schemas.openxmlformats.org/spreadsheetml/2006/main" count="179" uniqueCount="96">
  <si>
    <t>Datum</t>
  </si>
  <si>
    <t>Tid</t>
  </si>
  <si>
    <t>Match</t>
  </si>
  <si>
    <t>Plats</t>
  </si>
  <si>
    <t>Spelande grupper</t>
  </si>
  <si>
    <t>Vilar</t>
  </si>
  <si>
    <t>Tvätt</t>
  </si>
  <si>
    <t>Kiosk</t>
  </si>
  <si>
    <t>Matchvärd</t>
  </si>
  <si>
    <t>25 apr</t>
  </si>
  <si>
    <t>?</t>
  </si>
  <si>
    <t>IK Vista / ÖIS – IF Hallby FK 2</t>
  </si>
  <si>
    <t>?, konstgräs</t>
  </si>
  <si>
    <t>Grupp 1 + 2</t>
  </si>
  <si>
    <t>Grupp 3</t>
  </si>
  <si>
    <t>1 maj</t>
  </si>
  <si>
    <t>11:00</t>
  </si>
  <si>
    <t>Habo IF 2 – IK Vista / ÖIS</t>
  </si>
  <si>
    <t>Slättens IP, Habo</t>
  </si>
  <si>
    <t>Grupp 1 + 3</t>
  </si>
  <si>
    <t>Grupp 2</t>
  </si>
  <si>
    <t>14:00</t>
  </si>
  <si>
    <t>Husqvarna FF 2 – IK Vista / ÖIS</t>
  </si>
  <si>
    <t>Zinkensdamm, Huskvarna</t>
  </si>
  <si>
    <t>Grupp 2 + 3</t>
  </si>
  <si>
    <t>Grupp 1</t>
  </si>
  <si>
    <t>16 maj</t>
  </si>
  <si>
    <t>11:30</t>
  </si>
  <si>
    <t>IK Vista / ÖIS – Tenhults IF</t>
  </si>
  <si>
    <t>ÖIS‑gården, Ölmstad</t>
  </si>
  <si>
    <t>24 maj</t>
  </si>
  <si>
    <t>Ej fastställd</t>
  </si>
  <si>
    <t>Tranås FF – IK Vista / ÖIS</t>
  </si>
  <si>
    <t>Tranås</t>
  </si>
  <si>
    <t>30 maj</t>
  </si>
  <si>
    <t>10:00</t>
  </si>
  <si>
    <t>IK Vista / ÖIS – Aneby SK</t>
  </si>
  <si>
    <t>Vistavallen, Kaxholmen</t>
  </si>
  <si>
    <t>13 jun</t>
  </si>
  <si>
    <t>IK Vista / ÖIS – Ekhagens IF</t>
  </si>
  <si>
    <t>20 jun</t>
  </si>
  <si>
    <t>Assyriska IK 2 – IK Vista / ÖIS</t>
  </si>
  <si>
    <t>Öxnehaga IP, Huskvarna</t>
  </si>
  <si>
    <t>22 jun</t>
  </si>
  <si>
    <t>19:00</t>
  </si>
  <si>
    <t>IF Hallby FK 2 – IK Vista / ÖIS</t>
  </si>
  <si>
    <t>Bymarksvallen, Jönköping</t>
  </si>
  <si>
    <t>15 aug</t>
  </si>
  <si>
    <t>13:00</t>
  </si>
  <si>
    <t>IK Vista / ÖIS – Habo IF 2</t>
  </si>
  <si>
    <t>22 aug</t>
  </si>
  <si>
    <t>IK Vista / ÖIS – Husqvarna FF 2</t>
  </si>
  <si>
    <t>30 aug</t>
  </si>
  <si>
    <t>Tenhults IF – IK Vista / ÖIS</t>
  </si>
  <si>
    <t>Kabevallen, Tenhult</t>
  </si>
  <si>
    <t>5 sep</t>
  </si>
  <si>
    <t>IK Vista / ÖIS – Tranås FF</t>
  </si>
  <si>
    <t>12 sep</t>
  </si>
  <si>
    <t>Aneby SK – IK Vista / ÖIS</t>
  </si>
  <si>
    <t>Furulids IP, Aneby</t>
  </si>
  <si>
    <t>26 sep</t>
  </si>
  <si>
    <t>14:15</t>
  </si>
  <si>
    <t>Ekhagens IF 2 – IK Vista / ÖIS</t>
  </si>
  <si>
    <t>Ekhagen</t>
  </si>
  <si>
    <t>4 okt</t>
  </si>
  <si>
    <t>IK Vista / ÖIS – Assyriska IK 2</t>
  </si>
  <si>
    <t>Spelargrupper</t>
  </si>
  <si>
    <t>Grupp 1: Wille, Arvid L, Anton, Theodor, Kim, Oskar B, Erik</t>
  </si>
  <si>
    <t>Grupp 2: Svante, Arvid C, Filip, Edvin, Ivar, Melvin, Sam (Mv)</t>
  </si>
  <si>
    <t>Kiosk ÖIS A-lag</t>
  </si>
  <si>
    <t>Bollkallar</t>
  </si>
  <si>
    <t>Oskar B</t>
  </si>
  <si>
    <t>Oskar B, Erik, Arvid L och Kim</t>
  </si>
  <si>
    <t>16.00</t>
  </si>
  <si>
    <t>Silas, Emil, Arn, Isac</t>
  </si>
  <si>
    <t>Grupp 3: Silas, Emil, Arn, Isac, Nils, Sigge (Mv)</t>
  </si>
  <si>
    <t>Svante</t>
  </si>
  <si>
    <t>Melvin</t>
  </si>
  <si>
    <t>Arvid L</t>
  </si>
  <si>
    <t>Theodor</t>
  </si>
  <si>
    <t>Sam</t>
  </si>
  <si>
    <t>Silas</t>
  </si>
  <si>
    <t>Filip</t>
  </si>
  <si>
    <t>Anton</t>
  </si>
  <si>
    <t>Sigge</t>
  </si>
  <si>
    <t>Kim</t>
  </si>
  <si>
    <t>Arvid C</t>
  </si>
  <si>
    <t>Edvin</t>
  </si>
  <si>
    <t>Emil</t>
  </si>
  <si>
    <t>Erik</t>
  </si>
  <si>
    <t>Filip,</t>
  </si>
  <si>
    <t>Nils</t>
  </si>
  <si>
    <t>Namn</t>
  </si>
  <si>
    <t>11.45-13.30</t>
  </si>
  <si>
    <t>10.00-11.45</t>
  </si>
  <si>
    <t>Kiosk ÖIS A-lag 90-års firandet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</si>
</sst>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3"/>
      <color rgb="FF4F81BD"/>
      <name val="Calibri"/>
      <family val="2"/>
      <scheme val="minor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2" borderId="1" xfId="0" applyFill="1" applyBorder="1"/>
    <xf numFmtId="0" fontId="0" fillId="2" borderId="2" xfId="0" applyFill="1" applyBorder="1"/>
    <xf numFmtId="0" fontId="0" fillId="3" borderId="1" xfId="0" applyFill="1" applyBorder="1"/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left"/>
    </xf>
    <xf numFmtId="16" fontId="0" fillId="2" borderId="1" xfId="0" applyNumberForma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D29" sqref="D29"/>
    </sheetView>
  </sheetViews>
  <sheetFormatPr defaultRowHeight="14.4" x14ac:dyDescent="0.3"/>
  <cols>
    <col min="1" max="1" width="9.77734375" customWidth="1"/>
    <col min="2" max="2" width="10.77734375" bestFit="1" customWidth="1"/>
    <col min="3" max="3" width="53.21875" customWidth="1"/>
    <col min="4" max="4" width="22" bestFit="1" customWidth="1"/>
    <col min="5" max="5" width="16" bestFit="1" customWidth="1"/>
    <col min="6" max="6" width="11.21875" bestFit="1" customWidth="1"/>
    <col min="7" max="7" width="7.88671875" bestFit="1" customWidth="1"/>
    <col min="8" max="8" width="10.21875" bestFit="1" customWidth="1"/>
    <col min="9" max="9" width="7.21875" bestFit="1" customWidth="1"/>
    <col min="10" max="10" width="7.88671875" bestFit="1" customWidth="1"/>
    <col min="11" max="11" width="24.6640625" bestFit="1" customWidth="1"/>
  </cols>
  <sheetData>
    <row r="1" spans="1:1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8</v>
      </c>
      <c r="I1" s="4" t="s">
        <v>7</v>
      </c>
      <c r="J1" s="4" t="s">
        <v>7</v>
      </c>
      <c r="K1" s="3" t="s">
        <v>70</v>
      </c>
    </row>
    <row r="2" spans="1:11" x14ac:dyDescent="0.3">
      <c r="A2" s="13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/>
      <c r="H2" s="5"/>
      <c r="I2" s="5"/>
      <c r="J2" s="5"/>
      <c r="K2" s="5"/>
    </row>
    <row r="3" spans="1:11" x14ac:dyDescent="0.3">
      <c r="A3" s="13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/>
      <c r="H3" s="5"/>
      <c r="I3" s="5"/>
      <c r="J3" s="5"/>
      <c r="K3" s="5"/>
    </row>
    <row r="4" spans="1:11" x14ac:dyDescent="0.3">
      <c r="A4" s="14">
        <v>46152</v>
      </c>
      <c r="B4" s="5" t="s">
        <v>21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76</v>
      </c>
      <c r="H4" s="5"/>
      <c r="I4" s="5"/>
      <c r="J4" s="5"/>
      <c r="K4" s="5"/>
    </row>
    <row r="5" spans="1:11" x14ac:dyDescent="0.3">
      <c r="A5" s="13" t="s">
        <v>26</v>
      </c>
      <c r="B5" s="5" t="s">
        <v>27</v>
      </c>
      <c r="C5" s="5" t="s">
        <v>28</v>
      </c>
      <c r="D5" s="5" t="s">
        <v>29</v>
      </c>
      <c r="E5" s="5" t="s">
        <v>13</v>
      </c>
      <c r="F5" s="5" t="s">
        <v>14</v>
      </c>
      <c r="G5" s="5" t="s">
        <v>78</v>
      </c>
      <c r="H5" s="6" t="s">
        <v>78</v>
      </c>
      <c r="I5" s="6" t="s">
        <v>77</v>
      </c>
      <c r="J5" s="5" t="s">
        <v>86</v>
      </c>
      <c r="K5" s="5"/>
    </row>
    <row r="6" spans="1:11" x14ac:dyDescent="0.3">
      <c r="A6" s="13" t="s">
        <v>30</v>
      </c>
      <c r="B6" s="5" t="s">
        <v>31</v>
      </c>
      <c r="C6" s="5" t="s">
        <v>32</v>
      </c>
      <c r="D6" s="5" t="s">
        <v>33</v>
      </c>
      <c r="E6" s="5" t="s">
        <v>19</v>
      </c>
      <c r="F6" s="5" t="s">
        <v>20</v>
      </c>
      <c r="G6" s="5" t="s">
        <v>79</v>
      </c>
      <c r="H6" s="5"/>
      <c r="I6" s="5"/>
      <c r="J6" s="5"/>
      <c r="K6" s="5"/>
    </row>
    <row r="7" spans="1:11" x14ac:dyDescent="0.3">
      <c r="A7" s="13" t="s">
        <v>34</v>
      </c>
      <c r="B7" s="5" t="s">
        <v>35</v>
      </c>
      <c r="C7" s="5" t="s">
        <v>36</v>
      </c>
      <c r="D7" s="5" t="s">
        <v>37</v>
      </c>
      <c r="E7" s="5" t="s">
        <v>24</v>
      </c>
      <c r="F7" s="5" t="s">
        <v>25</v>
      </c>
      <c r="G7" s="5" t="s">
        <v>80</v>
      </c>
      <c r="H7" s="5" t="s">
        <v>80</v>
      </c>
      <c r="I7" s="5" t="s">
        <v>82</v>
      </c>
      <c r="J7" s="5" t="s">
        <v>85</v>
      </c>
      <c r="K7" s="5"/>
    </row>
    <row r="8" spans="1:11" x14ac:dyDescent="0.3">
      <c r="A8" s="15">
        <v>46172</v>
      </c>
      <c r="B8" s="7" t="s">
        <v>94</v>
      </c>
      <c r="C8" s="7" t="s">
        <v>95</v>
      </c>
      <c r="D8" s="7" t="s">
        <v>29</v>
      </c>
      <c r="E8" s="7"/>
      <c r="F8" s="7"/>
      <c r="G8" s="7"/>
      <c r="H8" s="7"/>
      <c r="I8" s="7" t="s">
        <v>71</v>
      </c>
      <c r="J8" s="7" t="s">
        <v>89</v>
      </c>
      <c r="K8" s="7" t="s">
        <v>72</v>
      </c>
    </row>
    <row r="9" spans="1:11" x14ac:dyDescent="0.3">
      <c r="A9" s="15">
        <v>46172</v>
      </c>
      <c r="B9" s="7" t="s">
        <v>93</v>
      </c>
      <c r="C9" s="7" t="s">
        <v>95</v>
      </c>
      <c r="D9" s="7" t="s">
        <v>29</v>
      </c>
      <c r="E9" s="7"/>
      <c r="F9" s="7"/>
      <c r="G9" s="7"/>
      <c r="H9" s="7"/>
      <c r="I9" s="7" t="s">
        <v>77</v>
      </c>
      <c r="J9" s="7" t="s">
        <v>88</v>
      </c>
      <c r="K9" s="7"/>
    </row>
    <row r="10" spans="1:11" x14ac:dyDescent="0.3">
      <c r="A10" s="13" t="s">
        <v>38</v>
      </c>
      <c r="B10" s="5" t="s">
        <v>27</v>
      </c>
      <c r="C10" s="5" t="s">
        <v>39</v>
      </c>
      <c r="D10" s="5" t="s">
        <v>29</v>
      </c>
      <c r="E10" s="5" t="s">
        <v>13</v>
      </c>
      <c r="F10" s="5" t="s">
        <v>14</v>
      </c>
      <c r="G10" s="5" t="s">
        <v>77</v>
      </c>
      <c r="H10" s="5" t="s">
        <v>77</v>
      </c>
      <c r="I10" s="5" t="s">
        <v>80</v>
      </c>
      <c r="J10" s="5" t="s">
        <v>76</v>
      </c>
      <c r="K10" s="5"/>
    </row>
    <row r="11" spans="1:11" x14ac:dyDescent="0.3">
      <c r="A11" s="13" t="s">
        <v>40</v>
      </c>
      <c r="B11" s="5" t="s">
        <v>16</v>
      </c>
      <c r="C11" s="5" t="s">
        <v>41</v>
      </c>
      <c r="D11" s="5" t="s">
        <v>42</v>
      </c>
      <c r="E11" s="5" t="s">
        <v>19</v>
      </c>
      <c r="F11" s="5" t="s">
        <v>20</v>
      </c>
      <c r="G11" s="5" t="s">
        <v>81</v>
      </c>
      <c r="H11" s="5"/>
      <c r="I11" s="5"/>
      <c r="J11" s="5"/>
      <c r="K11" s="5"/>
    </row>
    <row r="12" spans="1:11" x14ac:dyDescent="0.3">
      <c r="A12" s="13" t="s">
        <v>43</v>
      </c>
      <c r="B12" s="5" t="s">
        <v>44</v>
      </c>
      <c r="C12" s="5" t="s">
        <v>45</v>
      </c>
      <c r="D12" s="5" t="s">
        <v>46</v>
      </c>
      <c r="E12" s="5" t="s">
        <v>24</v>
      </c>
      <c r="F12" s="5" t="s">
        <v>25</v>
      </c>
      <c r="G12" s="5" t="s">
        <v>82</v>
      </c>
      <c r="H12" s="5"/>
      <c r="I12" s="5"/>
      <c r="J12" s="5"/>
      <c r="K12" s="5"/>
    </row>
    <row r="13" spans="1:11" x14ac:dyDescent="0.3">
      <c r="A13" s="13" t="s">
        <v>47</v>
      </c>
      <c r="B13" s="5" t="s">
        <v>48</v>
      </c>
      <c r="C13" s="5" t="s">
        <v>49</v>
      </c>
      <c r="D13" s="5" t="s">
        <v>37</v>
      </c>
      <c r="E13" s="5" t="s">
        <v>13</v>
      </c>
      <c r="F13" s="5" t="s">
        <v>14</v>
      </c>
      <c r="G13" s="5" t="s">
        <v>83</v>
      </c>
      <c r="H13" s="5" t="s">
        <v>83</v>
      </c>
      <c r="I13" s="5" t="s">
        <v>78</v>
      </c>
      <c r="J13" s="5" t="s">
        <v>87</v>
      </c>
      <c r="K13" s="5"/>
    </row>
    <row r="14" spans="1:11" x14ac:dyDescent="0.3">
      <c r="A14" s="13" t="s">
        <v>50</v>
      </c>
      <c r="B14" s="5" t="s">
        <v>48</v>
      </c>
      <c r="C14" s="5" t="s">
        <v>51</v>
      </c>
      <c r="D14" s="5" t="s">
        <v>37</v>
      </c>
      <c r="E14" s="5" t="s">
        <v>19</v>
      </c>
      <c r="F14" s="5" t="s">
        <v>20</v>
      </c>
      <c r="G14" s="5" t="s">
        <v>85</v>
      </c>
      <c r="H14" s="5" t="s">
        <v>85</v>
      </c>
      <c r="I14" s="5" t="s">
        <v>84</v>
      </c>
      <c r="J14" s="5" t="s">
        <v>91</v>
      </c>
      <c r="K14" s="5"/>
    </row>
    <row r="15" spans="1:11" x14ac:dyDescent="0.3">
      <c r="A15" s="13" t="s">
        <v>52</v>
      </c>
      <c r="B15" s="5" t="s">
        <v>27</v>
      </c>
      <c r="C15" s="5" t="s">
        <v>53</v>
      </c>
      <c r="D15" s="5" t="s">
        <v>54</v>
      </c>
      <c r="E15" s="5" t="s">
        <v>24</v>
      </c>
      <c r="F15" s="5" t="s">
        <v>25</v>
      </c>
      <c r="G15" s="5" t="s">
        <v>86</v>
      </c>
      <c r="H15" s="5"/>
      <c r="I15" s="5"/>
      <c r="J15" s="5"/>
      <c r="K15" s="5"/>
    </row>
    <row r="16" spans="1:11" x14ac:dyDescent="0.3">
      <c r="A16" s="16" t="s">
        <v>55</v>
      </c>
      <c r="B16" s="7" t="s">
        <v>73</v>
      </c>
      <c r="C16" s="7" t="s">
        <v>69</v>
      </c>
      <c r="D16" s="7"/>
      <c r="E16" s="7"/>
      <c r="F16" s="7"/>
      <c r="G16" s="7"/>
      <c r="H16" s="7"/>
      <c r="I16" s="7" t="s">
        <v>81</v>
      </c>
      <c r="J16" s="7" t="s">
        <v>88</v>
      </c>
      <c r="K16" s="7" t="s">
        <v>74</v>
      </c>
    </row>
    <row r="17" spans="1:11" x14ac:dyDescent="0.3">
      <c r="A17" s="13" t="s">
        <v>55</v>
      </c>
      <c r="B17" s="5" t="s">
        <v>27</v>
      </c>
      <c r="C17" s="5" t="s">
        <v>56</v>
      </c>
      <c r="D17" s="5" t="s">
        <v>29</v>
      </c>
      <c r="E17" s="5" t="s">
        <v>13</v>
      </c>
      <c r="F17" s="5" t="s">
        <v>14</v>
      </c>
      <c r="G17" s="5" t="s">
        <v>71</v>
      </c>
      <c r="H17" s="5" t="s">
        <v>71</v>
      </c>
      <c r="I17" s="5" t="s">
        <v>83</v>
      </c>
      <c r="J17" s="5" t="s">
        <v>79</v>
      </c>
      <c r="K17" s="5"/>
    </row>
    <row r="18" spans="1:11" x14ac:dyDescent="0.3">
      <c r="A18" s="13" t="s">
        <v>57</v>
      </c>
      <c r="B18" s="5" t="s">
        <v>35</v>
      </c>
      <c r="C18" s="5" t="s">
        <v>58</v>
      </c>
      <c r="D18" s="5" t="s">
        <v>59</v>
      </c>
      <c r="E18" s="5" t="s">
        <v>19</v>
      </c>
      <c r="F18" s="5" t="s">
        <v>20</v>
      </c>
      <c r="G18" s="5" t="s">
        <v>84</v>
      </c>
      <c r="H18" s="5"/>
      <c r="I18" s="5"/>
      <c r="J18" s="5"/>
      <c r="K18" s="5"/>
    </row>
    <row r="19" spans="1:11" x14ac:dyDescent="0.3">
      <c r="A19" s="13" t="s">
        <v>60</v>
      </c>
      <c r="B19" s="5" t="s">
        <v>61</v>
      </c>
      <c r="C19" s="5" t="s">
        <v>62</v>
      </c>
      <c r="D19" s="5" t="s">
        <v>63</v>
      </c>
      <c r="E19" s="5" t="s">
        <v>24</v>
      </c>
      <c r="F19" s="5" t="s">
        <v>25</v>
      </c>
      <c r="G19" s="6" t="s">
        <v>88</v>
      </c>
      <c r="H19" s="5"/>
      <c r="I19" s="5"/>
      <c r="J19" s="5"/>
      <c r="K19" s="5"/>
    </row>
    <row r="20" spans="1:11" x14ac:dyDescent="0.3">
      <c r="A20" s="13" t="s">
        <v>64</v>
      </c>
      <c r="B20" s="5" t="s">
        <v>35</v>
      </c>
      <c r="C20" s="5" t="s">
        <v>65</v>
      </c>
      <c r="D20" s="5" t="s">
        <v>37</v>
      </c>
      <c r="E20" s="5" t="s">
        <v>13</v>
      </c>
      <c r="F20" s="5" t="s">
        <v>14</v>
      </c>
      <c r="G20" s="5" t="s">
        <v>87</v>
      </c>
      <c r="H20" s="5" t="s">
        <v>87</v>
      </c>
      <c r="I20" s="5" t="s">
        <v>82</v>
      </c>
      <c r="J20" s="5" t="s">
        <v>80</v>
      </c>
      <c r="K20" s="5"/>
    </row>
    <row r="22" spans="1:11" ht="17.399999999999999" x14ac:dyDescent="0.3">
      <c r="C22" s="1" t="s">
        <v>66</v>
      </c>
      <c r="F22" s="9" t="s">
        <v>92</v>
      </c>
      <c r="G22" s="9" t="str">
        <f>G1</f>
        <v>Tvätt</v>
      </c>
      <c r="H22" s="9" t="str">
        <f>H1</f>
        <v>Matchvärd</v>
      </c>
      <c r="I22" s="9" t="str">
        <f>I1</f>
        <v>Kiosk</v>
      </c>
    </row>
    <row r="23" spans="1:11" x14ac:dyDescent="0.3">
      <c r="C23" s="2" t="s">
        <v>67</v>
      </c>
      <c r="F23" s="10" t="s">
        <v>78</v>
      </c>
      <c r="G23" s="11">
        <f>COUNTIF(G2:G20,"Arvid L")</f>
        <v>1</v>
      </c>
      <c r="H23" s="11">
        <f>COUNTIF(H2:H20,"Arvid L")</f>
        <v>1</v>
      </c>
      <c r="I23" s="11">
        <f>COUNTIF(I2:J20,"Arvid L")</f>
        <v>1</v>
      </c>
    </row>
    <row r="24" spans="1:11" x14ac:dyDescent="0.3">
      <c r="C24" s="2" t="s">
        <v>68</v>
      </c>
      <c r="F24" s="10" t="s">
        <v>83</v>
      </c>
      <c r="G24" s="11">
        <f>COUNTIF(G3:G21,"Anton")</f>
        <v>1</v>
      </c>
      <c r="H24" s="11">
        <f>COUNTIF(H3:H21,"Anton")</f>
        <v>1</v>
      </c>
      <c r="I24" s="11">
        <f>COUNTIF(I2:J20,"Anton")</f>
        <v>1</v>
      </c>
    </row>
    <row r="25" spans="1:11" x14ac:dyDescent="0.3">
      <c r="C25" s="2" t="s">
        <v>75</v>
      </c>
      <c r="F25" s="10" t="s">
        <v>79</v>
      </c>
      <c r="G25" s="11">
        <f>COUNTIF(G2:G20,"Theodor")</f>
        <v>1</v>
      </c>
      <c r="H25" s="12">
        <f>COUNTIF(H2:H20,"Theodor")</f>
        <v>0</v>
      </c>
      <c r="I25" s="11">
        <f>COUNTIF(I2:J20,"Theodor")</f>
        <v>1</v>
      </c>
    </row>
    <row r="26" spans="1:11" x14ac:dyDescent="0.3">
      <c r="F26" s="10" t="s">
        <v>85</v>
      </c>
      <c r="G26" s="11">
        <f>COUNTIF(G2:G20,"Kim")</f>
        <v>1</v>
      </c>
      <c r="H26" s="11">
        <f>COUNTIF(H2:H20,"Kim")</f>
        <v>1</v>
      </c>
      <c r="I26" s="11">
        <f>COUNTIF(I2:J20,"Kim")</f>
        <v>1</v>
      </c>
    </row>
    <row r="27" spans="1:11" x14ac:dyDescent="0.3">
      <c r="F27" s="10" t="s">
        <v>71</v>
      </c>
      <c r="G27" s="11">
        <f>COUNTIF(G2:G20,"Oskar B")</f>
        <v>1</v>
      </c>
      <c r="H27" s="11">
        <f>COUNTIF(H2:H20,"Oskar B")</f>
        <v>1</v>
      </c>
      <c r="I27" s="11">
        <f>COUNTIF(I2:J20,"Oskar B")</f>
        <v>1</v>
      </c>
      <c r="J27" s="8"/>
      <c r="K27" s="8"/>
    </row>
    <row r="28" spans="1:11" x14ac:dyDescent="0.3">
      <c r="F28" s="10" t="s">
        <v>89</v>
      </c>
      <c r="G28" s="12">
        <f>COUNTIF(G2:G20,"Erik")</f>
        <v>0</v>
      </c>
      <c r="H28" s="12">
        <f>COUNTIF(H2:H20,"Erik")</f>
        <v>0</v>
      </c>
      <c r="I28" s="11">
        <f>COUNTIF(I2:J20,"Erik")</f>
        <v>1</v>
      </c>
    </row>
    <row r="29" spans="1:11" x14ac:dyDescent="0.3">
      <c r="C29" s="2"/>
      <c r="F29" s="10" t="s">
        <v>76</v>
      </c>
      <c r="G29" s="11">
        <f>COUNTIF(G2:G20,"Svante")</f>
        <v>1</v>
      </c>
      <c r="H29" s="12">
        <f>COUNTIF(H2:H20,"Svante")</f>
        <v>0</v>
      </c>
      <c r="I29" s="11">
        <f>COUNTIF(I2:J20,"Svante")</f>
        <v>1</v>
      </c>
    </row>
    <row r="30" spans="1:11" x14ac:dyDescent="0.3">
      <c r="C30" s="2"/>
      <c r="F30" s="10" t="s">
        <v>86</v>
      </c>
      <c r="G30" s="11">
        <f>COUNTIF(G2:G20,"Arvid C")</f>
        <v>1</v>
      </c>
      <c r="H30" s="12">
        <f>COUNTIF(H2:H20,"Arvid C")</f>
        <v>0</v>
      </c>
      <c r="I30" s="11">
        <f>COUNTIF(I2:J20,"Arvid C")</f>
        <v>1</v>
      </c>
    </row>
    <row r="31" spans="1:11" x14ac:dyDescent="0.3">
      <c r="F31" s="10" t="s">
        <v>90</v>
      </c>
      <c r="G31" s="11">
        <f>COUNTIF(G2:G20,"Filip")</f>
        <v>1</v>
      </c>
      <c r="H31" s="12">
        <f>COUNTIF(H2:H20,"Filip")</f>
        <v>0</v>
      </c>
      <c r="I31" s="11">
        <f>COUNTIF(I2:J20,"Filip")</f>
        <v>2</v>
      </c>
    </row>
    <row r="32" spans="1:11" x14ac:dyDescent="0.3">
      <c r="F32" s="10" t="s">
        <v>87</v>
      </c>
      <c r="G32" s="11">
        <f>COUNTIF(G2:G20,"Edvin")</f>
        <v>1</v>
      </c>
      <c r="H32" s="11">
        <f>COUNTIF(H2:H20,"Edvin")</f>
        <v>1</v>
      </c>
      <c r="I32" s="11">
        <f>COUNTIF(I2:J20,"Edvin")</f>
        <v>1</v>
      </c>
    </row>
    <row r="33" spans="6:9" x14ac:dyDescent="0.3">
      <c r="F33" s="10" t="s">
        <v>77</v>
      </c>
      <c r="G33" s="11">
        <f>COUNTIF(G2:G20,"Melvin")</f>
        <v>1</v>
      </c>
      <c r="H33" s="11">
        <f>COUNTIF(H2:H20,"Melvin")</f>
        <v>1</v>
      </c>
      <c r="I33" s="11">
        <f>COUNTIF(I2:J20,"Melvin")</f>
        <v>2</v>
      </c>
    </row>
    <row r="34" spans="6:9" x14ac:dyDescent="0.3">
      <c r="F34" s="10" t="s">
        <v>80</v>
      </c>
      <c r="G34" s="11">
        <f>COUNTIF(G2:G20,"Sam")</f>
        <v>1</v>
      </c>
      <c r="H34" s="11">
        <f>COUNTIF(H2:H20,"Sam")</f>
        <v>1</v>
      </c>
      <c r="I34" s="11">
        <f>COUNTIF(I2:J20,"Sam")</f>
        <v>2</v>
      </c>
    </row>
    <row r="35" spans="6:9" x14ac:dyDescent="0.3">
      <c r="F35" s="10" t="s">
        <v>81</v>
      </c>
      <c r="G35" s="11">
        <f>COUNTIF(G2:G20,"Silas")</f>
        <v>1</v>
      </c>
      <c r="H35" s="12">
        <f>COUNTIF(H2:H20,"Silas")</f>
        <v>0</v>
      </c>
      <c r="I35" s="11">
        <f>COUNTIF(I2:J20,"Silas")</f>
        <v>1</v>
      </c>
    </row>
    <row r="36" spans="6:9" x14ac:dyDescent="0.3">
      <c r="F36" s="10" t="s">
        <v>88</v>
      </c>
      <c r="G36" s="11">
        <f>COUNTIF(G2:G20,"Emil")</f>
        <v>1</v>
      </c>
      <c r="H36" s="12">
        <f>COUNTIF(H2:H20,"Emil")</f>
        <v>0</v>
      </c>
      <c r="I36" s="11">
        <f>COUNTIF(I2:J20,"Emil")</f>
        <v>2</v>
      </c>
    </row>
    <row r="37" spans="6:9" x14ac:dyDescent="0.3">
      <c r="F37" s="10" t="s">
        <v>91</v>
      </c>
      <c r="G37" s="12">
        <f>COUNTIF(G2:G20,"Nils")</f>
        <v>0</v>
      </c>
      <c r="H37" s="12">
        <f>COUNTIF(H2:H20,"Nils")</f>
        <v>0</v>
      </c>
      <c r="I37" s="11">
        <f>COUNTIF(I2:J20,"Nils")+1</f>
        <v>2</v>
      </c>
    </row>
    <row r="38" spans="6:9" x14ac:dyDescent="0.3">
      <c r="F38" s="10" t="s">
        <v>84</v>
      </c>
      <c r="G38" s="11">
        <f>COUNTIF(G2:G20,"Sigge")</f>
        <v>1</v>
      </c>
      <c r="H38" s="12">
        <f>COUNTIF(H2:H20,"Sigge")</f>
        <v>0</v>
      </c>
      <c r="I38" s="11">
        <f>COUNTIF(I2:J20,"Sigge")</f>
        <v>1</v>
      </c>
    </row>
  </sheetData>
  <phoneticPr fontId="4" type="noConversion"/>
  <pageMargins left="0.75" right="0.75" top="1" bottom="1" header="0.5" footer="0.5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69e57a06-4b1a-43af-ae09-974c28a2ebba}" enabled="1" method="Standard" siteId="{02d71658-e65a-4c28-958a-9fe4b8ddc02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Erik Ingvarsson</cp:lastModifiedBy>
  <dcterms:created xsi:type="dcterms:W3CDTF">2026-04-30T06:22:53Z</dcterms:created>
  <dcterms:modified xsi:type="dcterms:W3CDTF">2026-05-12T19:16:56Z</dcterms:modified>
</cp:coreProperties>
</file>