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linB\Downloads\"/>
    </mc:Choice>
  </mc:AlternateContent>
  <xr:revisionPtr revIDLastSave="0" documentId="8_{2C3F1B1F-F031-4B5A-9E04-3B9CD444710B}" xr6:coauthVersionLast="47" xr6:coauthVersionMax="47" xr10:uidLastSave="{00000000-0000-0000-0000-000000000000}"/>
  <bookViews>
    <workbookView xWindow="28680" yWindow="-120" windowWidth="29040" windowHeight="17520" activeTab="2" xr2:uid="{00000000-000D-0000-FFFF-FFFF00000000}"/>
  </bookViews>
  <sheets>
    <sheet name="Översikt" sheetId="1" r:id="rId1"/>
    <sheet name="Matchlista" sheetId="2" r:id="rId2"/>
    <sheet name="Lagöversikt" sheetId="3" r:id="rId3"/>
    <sheet name="Planvis" sheetId="4" r:id="rId4"/>
    <sheet name="P17" sheetId="5" r:id="rId5"/>
    <sheet name="F17" sheetId="6" r:id="rId6"/>
    <sheet name="P18" sheetId="7" r:id="rId7"/>
    <sheet name="F18" sheetId="8" r:id="rId8"/>
    <sheet name="P19" sheetId="9" r:id="rId9"/>
    <sheet name="F19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RRslGHHLMu7jp6Gb3cDeHSjC2DTJs5j8BLEPfE3Gyas="/>
    </ext>
  </extLst>
</workbook>
</file>

<file path=xl/calcChain.xml><?xml version="1.0" encoding="utf-8"?>
<calcChain xmlns="http://schemas.openxmlformats.org/spreadsheetml/2006/main">
  <c r="D52" i="3" l="1"/>
  <c r="E47" i="3"/>
  <c r="D47" i="3"/>
  <c r="C64" i="6"/>
  <c r="B64" i="6"/>
  <c r="A64" i="6"/>
  <c r="C56" i="6"/>
  <c r="B56" i="6"/>
  <c r="A56" i="6"/>
  <c r="C27" i="6"/>
  <c r="B27" i="6"/>
  <c r="C24" i="6"/>
  <c r="A27" i="6"/>
  <c r="B24" i="6"/>
  <c r="A24" i="6"/>
  <c r="F13" i="1"/>
  <c r="E13" i="1"/>
  <c r="E53" i="3"/>
  <c r="A32" i="6"/>
  <c r="A83" i="7"/>
  <c r="C43" i="10"/>
  <c r="A43" i="10"/>
  <c r="C42" i="10"/>
  <c r="A42" i="10"/>
  <c r="C41" i="10"/>
  <c r="A41" i="10"/>
  <c r="C40" i="10"/>
  <c r="A40" i="10"/>
  <c r="C35" i="10"/>
  <c r="A35" i="10"/>
  <c r="C34" i="10"/>
  <c r="A34" i="10"/>
  <c r="C33" i="10"/>
  <c r="A33" i="10"/>
  <c r="C32" i="10"/>
  <c r="A32" i="10"/>
  <c r="C27" i="10"/>
  <c r="A27" i="10"/>
  <c r="C26" i="10"/>
  <c r="A26" i="10"/>
  <c r="C25" i="10"/>
  <c r="A25" i="10"/>
  <c r="C24" i="10"/>
  <c r="A24" i="10"/>
  <c r="C19" i="10"/>
  <c r="A19" i="10"/>
  <c r="C18" i="10"/>
  <c r="A18" i="10"/>
  <c r="C17" i="10"/>
  <c r="A17" i="10"/>
  <c r="C16" i="10"/>
  <c r="A16" i="10"/>
  <c r="C11" i="10"/>
  <c r="A11" i="10"/>
  <c r="C10" i="10"/>
  <c r="A10" i="10"/>
  <c r="C9" i="10"/>
  <c r="A9" i="10"/>
  <c r="C8" i="10"/>
  <c r="A8" i="10"/>
  <c r="C67" i="9"/>
  <c r="A67" i="9"/>
  <c r="C66" i="9"/>
  <c r="A66" i="9"/>
  <c r="C65" i="9"/>
  <c r="A65" i="9"/>
  <c r="C64" i="9"/>
  <c r="A64" i="9"/>
  <c r="C59" i="9"/>
  <c r="A59" i="9"/>
  <c r="C58" i="9"/>
  <c r="A58" i="9"/>
  <c r="C57" i="9"/>
  <c r="A57" i="9"/>
  <c r="C56" i="9"/>
  <c r="A56" i="9"/>
  <c r="C51" i="9"/>
  <c r="A51" i="9"/>
  <c r="C50" i="9"/>
  <c r="A50" i="9"/>
  <c r="C49" i="9"/>
  <c r="A49" i="9"/>
  <c r="C48" i="9"/>
  <c r="A48" i="9"/>
  <c r="C43" i="9"/>
  <c r="A43" i="9"/>
  <c r="C42" i="9"/>
  <c r="A42" i="9"/>
  <c r="C41" i="9"/>
  <c r="A41" i="9"/>
  <c r="C40" i="9"/>
  <c r="A40" i="9"/>
  <c r="C35" i="9"/>
  <c r="A35" i="9"/>
  <c r="C34" i="9"/>
  <c r="A34" i="9"/>
  <c r="C33" i="9"/>
  <c r="A33" i="9"/>
  <c r="C32" i="9"/>
  <c r="A32" i="9"/>
  <c r="C27" i="9"/>
  <c r="A27" i="9"/>
  <c r="C26" i="9"/>
  <c r="A26" i="9"/>
  <c r="C25" i="9"/>
  <c r="A25" i="9"/>
  <c r="C24" i="9"/>
  <c r="A24" i="9"/>
  <c r="C19" i="9"/>
  <c r="A19" i="9"/>
  <c r="C18" i="9"/>
  <c r="A18" i="9"/>
  <c r="C17" i="9"/>
  <c r="A17" i="9"/>
  <c r="C16" i="9"/>
  <c r="A16" i="9"/>
  <c r="C11" i="9"/>
  <c r="A11" i="9"/>
  <c r="C10" i="9"/>
  <c r="A10" i="9"/>
  <c r="C9" i="9"/>
  <c r="A9" i="9"/>
  <c r="C8" i="9"/>
  <c r="A8" i="9"/>
  <c r="C75" i="8"/>
  <c r="A75" i="8"/>
  <c r="C74" i="8"/>
  <c r="A74" i="8"/>
  <c r="C73" i="8"/>
  <c r="A73" i="8"/>
  <c r="C72" i="8"/>
  <c r="A72" i="8"/>
  <c r="C67" i="8"/>
  <c r="A67" i="8"/>
  <c r="C66" i="8"/>
  <c r="A66" i="8"/>
  <c r="C65" i="8"/>
  <c r="A65" i="8"/>
  <c r="C64" i="8"/>
  <c r="A64" i="8"/>
  <c r="C59" i="8"/>
  <c r="A59" i="8"/>
  <c r="C58" i="8"/>
  <c r="A58" i="8"/>
  <c r="C57" i="8"/>
  <c r="A57" i="8"/>
  <c r="C56" i="8"/>
  <c r="A56" i="8"/>
  <c r="C51" i="8"/>
  <c r="A51" i="8"/>
  <c r="C50" i="8"/>
  <c r="A50" i="8"/>
  <c r="C49" i="8"/>
  <c r="A49" i="8"/>
  <c r="C48" i="8"/>
  <c r="A48" i="8"/>
  <c r="C43" i="8"/>
  <c r="A43" i="8"/>
  <c r="C42" i="8"/>
  <c r="A42" i="8"/>
  <c r="C41" i="8"/>
  <c r="A41" i="8"/>
  <c r="C40" i="8"/>
  <c r="A40" i="8"/>
  <c r="C35" i="8"/>
  <c r="A35" i="8"/>
  <c r="C34" i="8"/>
  <c r="A34" i="8"/>
  <c r="C33" i="8"/>
  <c r="A33" i="8"/>
  <c r="C32" i="8"/>
  <c r="A32" i="8"/>
  <c r="C27" i="8"/>
  <c r="A27" i="8"/>
  <c r="C26" i="8"/>
  <c r="A26" i="8"/>
  <c r="C25" i="8"/>
  <c r="A25" i="8"/>
  <c r="C24" i="8"/>
  <c r="A24" i="8"/>
  <c r="C19" i="8"/>
  <c r="A19" i="8"/>
  <c r="C18" i="8"/>
  <c r="A18" i="8"/>
  <c r="C17" i="8"/>
  <c r="A17" i="8"/>
  <c r="C16" i="8"/>
  <c r="A16" i="8"/>
  <c r="C11" i="8"/>
  <c r="A11" i="8"/>
  <c r="C10" i="8"/>
  <c r="A10" i="8"/>
  <c r="C9" i="8"/>
  <c r="A9" i="8"/>
  <c r="C8" i="8"/>
  <c r="A8" i="8"/>
  <c r="C139" i="7"/>
  <c r="A139" i="7"/>
  <c r="C138" i="7"/>
  <c r="A138" i="7"/>
  <c r="C137" i="7"/>
  <c r="A137" i="7"/>
  <c r="C136" i="7"/>
  <c r="A136" i="7"/>
  <c r="C131" i="7"/>
  <c r="A131" i="7"/>
  <c r="C130" i="7"/>
  <c r="A130" i="7"/>
  <c r="C129" i="7"/>
  <c r="A129" i="7"/>
  <c r="C128" i="7"/>
  <c r="A128" i="7"/>
  <c r="C123" i="7"/>
  <c r="A123" i="7"/>
  <c r="C122" i="7"/>
  <c r="A122" i="7"/>
  <c r="C121" i="7"/>
  <c r="A121" i="7"/>
  <c r="C120" i="7"/>
  <c r="A120" i="7"/>
  <c r="C115" i="7"/>
  <c r="A115" i="7"/>
  <c r="C114" i="7"/>
  <c r="A114" i="7"/>
  <c r="C113" i="7"/>
  <c r="A113" i="7"/>
  <c r="C112" i="7"/>
  <c r="A112" i="7"/>
  <c r="C107" i="7"/>
  <c r="A107" i="7"/>
  <c r="C106" i="7"/>
  <c r="A106" i="7"/>
  <c r="C105" i="7"/>
  <c r="A105" i="7"/>
  <c r="C104" i="7"/>
  <c r="A104" i="7"/>
  <c r="C99" i="7"/>
  <c r="A99" i="7"/>
  <c r="C98" i="7"/>
  <c r="A98" i="7"/>
  <c r="C97" i="7"/>
  <c r="A97" i="7"/>
  <c r="C96" i="7"/>
  <c r="A96" i="7"/>
  <c r="C91" i="7"/>
  <c r="A91" i="7"/>
  <c r="C90" i="7"/>
  <c r="A90" i="7"/>
  <c r="C89" i="7"/>
  <c r="A89" i="7"/>
  <c r="C88" i="7"/>
  <c r="A88" i="7"/>
  <c r="C83" i="7"/>
  <c r="C82" i="7"/>
  <c r="A82" i="7"/>
  <c r="C81" i="7"/>
  <c r="A81" i="7"/>
  <c r="C80" i="7"/>
  <c r="A80" i="7"/>
  <c r="C75" i="7"/>
  <c r="A75" i="7"/>
  <c r="C74" i="7"/>
  <c r="A74" i="7"/>
  <c r="C73" i="7"/>
  <c r="A73" i="7"/>
  <c r="C72" i="7"/>
  <c r="A72" i="7"/>
  <c r="C67" i="7"/>
  <c r="A67" i="7"/>
  <c r="C66" i="7"/>
  <c r="A66" i="7"/>
  <c r="C65" i="7"/>
  <c r="A65" i="7"/>
  <c r="C64" i="7"/>
  <c r="A64" i="7"/>
  <c r="C59" i="7"/>
  <c r="A59" i="7"/>
  <c r="C58" i="7"/>
  <c r="A58" i="7"/>
  <c r="C57" i="7"/>
  <c r="A57" i="7"/>
  <c r="C56" i="7"/>
  <c r="A56" i="7"/>
  <c r="C51" i="7"/>
  <c r="A51" i="7"/>
  <c r="C50" i="7"/>
  <c r="A50" i="7"/>
  <c r="C49" i="7"/>
  <c r="A49" i="7"/>
  <c r="C48" i="7"/>
  <c r="A48" i="7"/>
  <c r="C43" i="7"/>
  <c r="A43" i="7"/>
  <c r="C42" i="7"/>
  <c r="A42" i="7"/>
  <c r="C41" i="7"/>
  <c r="A41" i="7"/>
  <c r="C40" i="7"/>
  <c r="A40" i="7"/>
  <c r="C35" i="7"/>
  <c r="A35" i="7"/>
  <c r="C34" i="7"/>
  <c r="A34" i="7"/>
  <c r="C33" i="7"/>
  <c r="A33" i="7"/>
  <c r="C32" i="7"/>
  <c r="A32" i="7"/>
  <c r="C27" i="7"/>
  <c r="A27" i="7"/>
  <c r="C26" i="7"/>
  <c r="A26" i="7"/>
  <c r="C25" i="7"/>
  <c r="A25" i="7"/>
  <c r="C24" i="7"/>
  <c r="A24" i="7"/>
  <c r="C19" i="7"/>
  <c r="A19" i="7"/>
  <c r="C18" i="7"/>
  <c r="A18" i="7"/>
  <c r="C17" i="7"/>
  <c r="A17" i="7"/>
  <c r="C16" i="7"/>
  <c r="A16" i="7"/>
  <c r="C11" i="7"/>
  <c r="A11" i="7"/>
  <c r="C10" i="7"/>
  <c r="A10" i="7"/>
  <c r="C9" i="7"/>
  <c r="A9" i="7"/>
  <c r="C8" i="7"/>
  <c r="A8" i="7"/>
  <c r="C83" i="6"/>
  <c r="A83" i="6"/>
  <c r="C82" i="6"/>
  <c r="A82" i="6"/>
  <c r="C80" i="6"/>
  <c r="A80" i="6"/>
  <c r="C74" i="6"/>
  <c r="A74" i="6"/>
  <c r="C73" i="6"/>
  <c r="A73" i="6"/>
  <c r="C72" i="6"/>
  <c r="A72" i="6"/>
  <c r="C67" i="6"/>
  <c r="A67" i="6"/>
  <c r="C66" i="6"/>
  <c r="A66" i="6"/>
  <c r="C65" i="6"/>
  <c r="A65" i="6"/>
  <c r="C59" i="6"/>
  <c r="A59" i="6"/>
  <c r="C58" i="6"/>
  <c r="A58" i="6"/>
  <c r="C57" i="6"/>
  <c r="A57" i="6"/>
  <c r="C51" i="6"/>
  <c r="A51" i="6"/>
  <c r="C49" i="6"/>
  <c r="A49" i="6"/>
  <c r="C48" i="6"/>
  <c r="A48" i="6"/>
  <c r="C43" i="6"/>
  <c r="A43" i="6"/>
  <c r="C42" i="6"/>
  <c r="A42" i="6"/>
  <c r="C41" i="6"/>
  <c r="A41" i="6"/>
  <c r="C40" i="6"/>
  <c r="A40" i="6"/>
  <c r="C35" i="6"/>
  <c r="A35" i="6"/>
  <c r="C34" i="6"/>
  <c r="A34" i="6"/>
  <c r="C33" i="6"/>
  <c r="A33" i="6"/>
  <c r="C32" i="6"/>
  <c r="C26" i="6"/>
  <c r="A26" i="6"/>
  <c r="C25" i="6"/>
  <c r="A25" i="6"/>
  <c r="C19" i="6"/>
  <c r="A19" i="6"/>
  <c r="C18" i="6"/>
  <c r="A18" i="6"/>
  <c r="C17" i="6"/>
  <c r="A17" i="6"/>
  <c r="C16" i="6"/>
  <c r="A16" i="6"/>
  <c r="C11" i="6"/>
  <c r="A11" i="6"/>
  <c r="C10" i="6"/>
  <c r="A10" i="6"/>
  <c r="C9" i="6"/>
  <c r="A9" i="6"/>
  <c r="C8" i="6"/>
  <c r="A8" i="6"/>
  <c r="C67" i="5"/>
  <c r="A67" i="5"/>
  <c r="C66" i="5"/>
  <c r="A66" i="5"/>
  <c r="C65" i="5"/>
  <c r="A65" i="5"/>
  <c r="C64" i="5"/>
  <c r="A64" i="5"/>
  <c r="C59" i="5"/>
  <c r="A59" i="5"/>
  <c r="C58" i="5"/>
  <c r="A58" i="5"/>
  <c r="C57" i="5"/>
  <c r="A57" i="5"/>
  <c r="C56" i="5"/>
  <c r="A56" i="5"/>
  <c r="C51" i="5"/>
  <c r="A51" i="5"/>
  <c r="C50" i="5"/>
  <c r="A50" i="5"/>
  <c r="C49" i="5"/>
  <c r="A49" i="5"/>
  <c r="C48" i="5"/>
  <c r="A48" i="5"/>
  <c r="C43" i="5"/>
  <c r="A43" i="5"/>
  <c r="C42" i="5"/>
  <c r="A42" i="5"/>
  <c r="C41" i="5"/>
  <c r="A41" i="5"/>
  <c r="C40" i="5"/>
  <c r="A40" i="5"/>
  <c r="C35" i="5"/>
  <c r="A35" i="5"/>
  <c r="C34" i="5"/>
  <c r="A34" i="5"/>
  <c r="C33" i="5"/>
  <c r="A33" i="5"/>
  <c r="C32" i="5"/>
  <c r="A32" i="5"/>
  <c r="C27" i="5"/>
  <c r="A27" i="5"/>
  <c r="C26" i="5"/>
  <c r="A26" i="5"/>
  <c r="C25" i="5"/>
  <c r="A25" i="5"/>
  <c r="C24" i="5"/>
  <c r="A24" i="5"/>
  <c r="C19" i="5"/>
  <c r="A19" i="5"/>
  <c r="C18" i="5"/>
  <c r="A18" i="5"/>
  <c r="C17" i="5"/>
  <c r="A17" i="5"/>
  <c r="C16" i="5"/>
  <c r="A16" i="5"/>
  <c r="C11" i="5"/>
  <c r="A11" i="5"/>
  <c r="C10" i="5"/>
  <c r="A10" i="5"/>
  <c r="C9" i="5"/>
  <c r="A9" i="5"/>
  <c r="C8" i="5"/>
  <c r="A8" i="5"/>
  <c r="F137" i="4"/>
  <c r="E137" i="4"/>
  <c r="D137" i="4"/>
  <c r="B137" i="4"/>
  <c r="A137" i="4"/>
  <c r="F136" i="4"/>
  <c r="E136" i="4"/>
  <c r="D136" i="4"/>
  <c r="B136" i="4"/>
  <c r="A136" i="4"/>
  <c r="F135" i="4"/>
  <c r="E135" i="4"/>
  <c r="D135" i="4"/>
  <c r="B135" i="4"/>
  <c r="A135" i="4"/>
  <c r="F134" i="4"/>
  <c r="E134" i="4"/>
  <c r="D134" i="4"/>
  <c r="B134" i="4"/>
  <c r="A134" i="4"/>
  <c r="F133" i="4"/>
  <c r="E133" i="4"/>
  <c r="D133" i="4"/>
  <c r="B133" i="4"/>
  <c r="A133" i="4"/>
  <c r="F132" i="4"/>
  <c r="E132" i="4"/>
  <c r="D132" i="4"/>
  <c r="B132" i="4"/>
  <c r="A132" i="4"/>
  <c r="F131" i="4"/>
  <c r="E131" i="4"/>
  <c r="D131" i="4"/>
  <c r="B131" i="4"/>
  <c r="A131" i="4"/>
  <c r="F130" i="4"/>
  <c r="E130" i="4"/>
  <c r="D130" i="4"/>
  <c r="B130" i="4"/>
  <c r="A130" i="4"/>
  <c r="F129" i="4"/>
  <c r="E129" i="4"/>
  <c r="D129" i="4"/>
  <c r="B129" i="4"/>
  <c r="A129" i="4"/>
  <c r="F128" i="4"/>
  <c r="E128" i="4"/>
  <c r="D128" i="4"/>
  <c r="B128" i="4"/>
  <c r="A128" i="4"/>
  <c r="F125" i="4"/>
  <c r="E125" i="4"/>
  <c r="D125" i="4"/>
  <c r="B125" i="4"/>
  <c r="A125" i="4"/>
  <c r="F124" i="4"/>
  <c r="E124" i="4"/>
  <c r="D124" i="4"/>
  <c r="B124" i="4"/>
  <c r="A124" i="4"/>
  <c r="F123" i="4"/>
  <c r="E123" i="4"/>
  <c r="D123" i="4"/>
  <c r="B123" i="4"/>
  <c r="A123" i="4"/>
  <c r="F122" i="4"/>
  <c r="E122" i="4"/>
  <c r="D122" i="4"/>
  <c r="B122" i="4"/>
  <c r="A122" i="4"/>
  <c r="F121" i="4"/>
  <c r="E121" i="4"/>
  <c r="D121" i="4"/>
  <c r="B121" i="4"/>
  <c r="A121" i="4"/>
  <c r="F120" i="4"/>
  <c r="E120" i="4"/>
  <c r="D120" i="4"/>
  <c r="B120" i="4"/>
  <c r="A120" i="4"/>
  <c r="F117" i="4"/>
  <c r="E117" i="4"/>
  <c r="D117" i="4"/>
  <c r="B117" i="4"/>
  <c r="A117" i="4"/>
  <c r="F116" i="4"/>
  <c r="E116" i="4"/>
  <c r="D116" i="4"/>
  <c r="B116" i="4"/>
  <c r="A116" i="4"/>
  <c r="F115" i="4"/>
  <c r="E115" i="4"/>
  <c r="D115" i="4"/>
  <c r="B115" i="4"/>
  <c r="A115" i="4"/>
  <c r="F114" i="4"/>
  <c r="E114" i="4"/>
  <c r="D114" i="4"/>
  <c r="B114" i="4"/>
  <c r="A114" i="4"/>
  <c r="F113" i="4"/>
  <c r="E113" i="4"/>
  <c r="D113" i="4"/>
  <c r="B113" i="4"/>
  <c r="A113" i="4"/>
  <c r="F112" i="4"/>
  <c r="E112" i="4"/>
  <c r="D112" i="4"/>
  <c r="B112" i="4"/>
  <c r="A112" i="4"/>
  <c r="F111" i="4"/>
  <c r="E111" i="4"/>
  <c r="D111" i="4"/>
  <c r="B111" i="4"/>
  <c r="A111" i="4"/>
  <c r="F110" i="4"/>
  <c r="E110" i="4"/>
  <c r="D110" i="4"/>
  <c r="B110" i="4"/>
  <c r="A110" i="4"/>
  <c r="F109" i="4"/>
  <c r="E109" i="4"/>
  <c r="D109" i="4"/>
  <c r="B109" i="4"/>
  <c r="A109" i="4"/>
  <c r="F108" i="4"/>
  <c r="E108" i="4"/>
  <c r="D108" i="4"/>
  <c r="B108" i="4"/>
  <c r="A108" i="4"/>
  <c r="F107" i="4"/>
  <c r="E107" i="4"/>
  <c r="D107" i="4"/>
  <c r="B107" i="4"/>
  <c r="A107" i="4"/>
  <c r="F106" i="4"/>
  <c r="E106" i="4"/>
  <c r="D106" i="4"/>
  <c r="B106" i="4"/>
  <c r="A106" i="4"/>
  <c r="F105" i="4"/>
  <c r="E105" i="4"/>
  <c r="D105" i="4"/>
  <c r="B105" i="4"/>
  <c r="A105" i="4"/>
  <c r="F102" i="4"/>
  <c r="E102" i="4"/>
  <c r="D102" i="4"/>
  <c r="B102" i="4"/>
  <c r="A102" i="4"/>
  <c r="F101" i="4"/>
  <c r="E101" i="4"/>
  <c r="D101" i="4"/>
  <c r="B101" i="4"/>
  <c r="A101" i="4"/>
  <c r="F100" i="4"/>
  <c r="E100" i="4"/>
  <c r="D100" i="4"/>
  <c r="B100" i="4"/>
  <c r="A100" i="4"/>
  <c r="F99" i="4"/>
  <c r="E99" i="4"/>
  <c r="D99" i="4"/>
  <c r="B99" i="4"/>
  <c r="A99" i="4"/>
  <c r="F98" i="4"/>
  <c r="E98" i="4"/>
  <c r="D98" i="4"/>
  <c r="B98" i="4"/>
  <c r="A98" i="4"/>
  <c r="F97" i="4"/>
  <c r="E97" i="4"/>
  <c r="D97" i="4"/>
  <c r="B97" i="4"/>
  <c r="A97" i="4"/>
  <c r="F96" i="4"/>
  <c r="E96" i="4"/>
  <c r="D96" i="4"/>
  <c r="B96" i="4"/>
  <c r="A96" i="4"/>
  <c r="F95" i="4"/>
  <c r="E95" i="4"/>
  <c r="D95" i="4"/>
  <c r="B95" i="4"/>
  <c r="A95" i="4"/>
  <c r="F94" i="4"/>
  <c r="E94" i="4"/>
  <c r="D94" i="4"/>
  <c r="B94" i="4"/>
  <c r="A94" i="4"/>
  <c r="F93" i="4"/>
  <c r="E93" i="4"/>
  <c r="D93" i="4"/>
  <c r="B93" i="4"/>
  <c r="A93" i="4"/>
  <c r="F92" i="4"/>
  <c r="E92" i="4"/>
  <c r="D92" i="4"/>
  <c r="B92" i="4"/>
  <c r="A92" i="4"/>
  <c r="F89" i="4"/>
  <c r="E89" i="4"/>
  <c r="D89" i="4"/>
  <c r="B89" i="4"/>
  <c r="A89" i="4"/>
  <c r="F88" i="4"/>
  <c r="E88" i="4"/>
  <c r="D88" i="4"/>
  <c r="B88" i="4"/>
  <c r="A88" i="4"/>
  <c r="F87" i="4"/>
  <c r="E87" i="4"/>
  <c r="D87" i="4"/>
  <c r="B87" i="4"/>
  <c r="A87" i="4"/>
  <c r="F86" i="4"/>
  <c r="E86" i="4"/>
  <c r="D86" i="4"/>
  <c r="B86" i="4"/>
  <c r="A86" i="4"/>
  <c r="F85" i="4"/>
  <c r="E85" i="4"/>
  <c r="D85" i="4"/>
  <c r="B85" i="4"/>
  <c r="A85" i="4"/>
  <c r="F84" i="4"/>
  <c r="E84" i="4"/>
  <c r="D84" i="4"/>
  <c r="B84" i="4"/>
  <c r="A84" i="4"/>
  <c r="F83" i="4"/>
  <c r="E83" i="4"/>
  <c r="D83" i="4"/>
  <c r="B83" i="4"/>
  <c r="A83" i="4"/>
  <c r="F82" i="4"/>
  <c r="E82" i="4"/>
  <c r="D82" i="4"/>
  <c r="B82" i="4"/>
  <c r="A82" i="4"/>
  <c r="F81" i="4"/>
  <c r="E81" i="4"/>
  <c r="D81" i="4"/>
  <c r="B81" i="4"/>
  <c r="A81" i="4"/>
  <c r="F80" i="4"/>
  <c r="E80" i="4"/>
  <c r="D80" i="4"/>
  <c r="B80" i="4"/>
  <c r="A80" i="4"/>
  <c r="F79" i="4"/>
  <c r="E79" i="4"/>
  <c r="D79" i="4"/>
  <c r="B79" i="4"/>
  <c r="A79" i="4"/>
  <c r="F78" i="4"/>
  <c r="E78" i="4"/>
  <c r="D78" i="4"/>
  <c r="B78" i="4"/>
  <c r="A78" i="4"/>
  <c r="F75" i="4"/>
  <c r="E75" i="4"/>
  <c r="D75" i="4"/>
  <c r="B75" i="4"/>
  <c r="A75" i="4"/>
  <c r="F74" i="4"/>
  <c r="E74" i="4"/>
  <c r="D74" i="4"/>
  <c r="B74" i="4"/>
  <c r="A74" i="4"/>
  <c r="F73" i="4"/>
  <c r="E73" i="4"/>
  <c r="D73" i="4"/>
  <c r="B73" i="4"/>
  <c r="A73" i="4"/>
  <c r="F72" i="4"/>
  <c r="E72" i="4"/>
  <c r="D72" i="4"/>
  <c r="B72" i="4"/>
  <c r="A72" i="4"/>
  <c r="F71" i="4"/>
  <c r="E71" i="4"/>
  <c r="D71" i="4"/>
  <c r="B71" i="4"/>
  <c r="A71" i="4"/>
  <c r="F70" i="4"/>
  <c r="E70" i="4"/>
  <c r="D70" i="4"/>
  <c r="B70" i="4"/>
  <c r="A70" i="4"/>
  <c r="F69" i="4"/>
  <c r="E69" i="4"/>
  <c r="D69" i="4"/>
  <c r="B69" i="4"/>
  <c r="A69" i="4"/>
  <c r="F68" i="4"/>
  <c r="E68" i="4"/>
  <c r="D68" i="4"/>
  <c r="B68" i="4"/>
  <c r="A68" i="4"/>
  <c r="F67" i="4"/>
  <c r="E67" i="4"/>
  <c r="D67" i="4"/>
  <c r="B67" i="4"/>
  <c r="A67" i="4"/>
  <c r="F66" i="4"/>
  <c r="E66" i="4"/>
  <c r="D66" i="4"/>
  <c r="B66" i="4"/>
  <c r="A66" i="4"/>
  <c r="F65" i="4"/>
  <c r="E65" i="4"/>
  <c r="D65" i="4"/>
  <c r="B65" i="4"/>
  <c r="A65" i="4"/>
  <c r="F64" i="4"/>
  <c r="E64" i="4"/>
  <c r="D64" i="4"/>
  <c r="B64" i="4"/>
  <c r="A64" i="4"/>
  <c r="F61" i="4"/>
  <c r="E61" i="4"/>
  <c r="D61" i="4"/>
  <c r="B61" i="4"/>
  <c r="A61" i="4"/>
  <c r="F60" i="4"/>
  <c r="E60" i="4"/>
  <c r="D60" i="4"/>
  <c r="B60" i="4"/>
  <c r="A60" i="4"/>
  <c r="F59" i="4"/>
  <c r="E59" i="4"/>
  <c r="D59" i="4"/>
  <c r="B59" i="4"/>
  <c r="A59" i="4"/>
  <c r="F58" i="4"/>
  <c r="E58" i="4"/>
  <c r="D58" i="4"/>
  <c r="B58" i="4"/>
  <c r="A58" i="4"/>
  <c r="F57" i="4"/>
  <c r="E57" i="4"/>
  <c r="D57" i="4"/>
  <c r="B57" i="4"/>
  <c r="A57" i="4"/>
  <c r="F56" i="4"/>
  <c r="E56" i="4"/>
  <c r="D56" i="4"/>
  <c r="B56" i="4"/>
  <c r="A56" i="4"/>
  <c r="F55" i="4"/>
  <c r="E55" i="4"/>
  <c r="D55" i="4"/>
  <c r="B55" i="4"/>
  <c r="A55" i="4"/>
  <c r="F54" i="4"/>
  <c r="E54" i="4"/>
  <c r="D54" i="4"/>
  <c r="B54" i="4"/>
  <c r="A54" i="4"/>
  <c r="F53" i="4"/>
  <c r="E53" i="4"/>
  <c r="D53" i="4"/>
  <c r="B53" i="4"/>
  <c r="A53" i="4"/>
  <c r="F52" i="4"/>
  <c r="E52" i="4"/>
  <c r="D52" i="4"/>
  <c r="B52" i="4"/>
  <c r="A52" i="4"/>
  <c r="F51" i="4"/>
  <c r="E51" i="4"/>
  <c r="D51" i="4"/>
  <c r="B51" i="4"/>
  <c r="A51" i="4"/>
  <c r="F50" i="4"/>
  <c r="E50" i="4"/>
  <c r="D50" i="4"/>
  <c r="B50" i="4"/>
  <c r="A50" i="4"/>
  <c r="F49" i="4"/>
  <c r="E49" i="4"/>
  <c r="D49" i="4"/>
  <c r="B49" i="4"/>
  <c r="A49" i="4"/>
  <c r="F46" i="4"/>
  <c r="E46" i="4"/>
  <c r="D46" i="4"/>
  <c r="B46" i="4"/>
  <c r="A46" i="4"/>
  <c r="F45" i="4"/>
  <c r="E45" i="4"/>
  <c r="D45" i="4"/>
  <c r="B45" i="4"/>
  <c r="A45" i="4"/>
  <c r="F44" i="4"/>
  <c r="E44" i="4"/>
  <c r="D44" i="4"/>
  <c r="B44" i="4"/>
  <c r="A44" i="4"/>
  <c r="F43" i="4"/>
  <c r="E43" i="4"/>
  <c r="D43" i="4"/>
  <c r="B43" i="4"/>
  <c r="A43" i="4"/>
  <c r="F42" i="4"/>
  <c r="E42" i="4"/>
  <c r="D42" i="4"/>
  <c r="B42" i="4"/>
  <c r="A42" i="4"/>
  <c r="F41" i="4"/>
  <c r="E41" i="4"/>
  <c r="D41" i="4"/>
  <c r="B41" i="4"/>
  <c r="A41" i="4"/>
  <c r="F40" i="4"/>
  <c r="E40" i="4"/>
  <c r="D40" i="4"/>
  <c r="B40" i="4"/>
  <c r="A40" i="4"/>
  <c r="F39" i="4"/>
  <c r="E39" i="4"/>
  <c r="D39" i="4"/>
  <c r="B39" i="4"/>
  <c r="A39" i="4"/>
  <c r="F38" i="4"/>
  <c r="E38" i="4"/>
  <c r="D38" i="4"/>
  <c r="B38" i="4"/>
  <c r="A38" i="4"/>
  <c r="F37" i="4"/>
  <c r="E37" i="4"/>
  <c r="D37" i="4"/>
  <c r="B37" i="4"/>
  <c r="A37" i="4"/>
  <c r="F36" i="4"/>
  <c r="E36" i="4"/>
  <c r="D36" i="4"/>
  <c r="B36" i="4"/>
  <c r="A36" i="4"/>
  <c r="F35" i="4"/>
  <c r="E35" i="4"/>
  <c r="D35" i="4"/>
  <c r="B35" i="4"/>
  <c r="A35" i="4"/>
  <c r="F32" i="4"/>
  <c r="E32" i="4"/>
  <c r="D32" i="4"/>
  <c r="B32" i="4"/>
  <c r="A32" i="4"/>
  <c r="F31" i="4"/>
  <c r="E31" i="4"/>
  <c r="D31" i="4"/>
  <c r="B31" i="4"/>
  <c r="A31" i="4"/>
  <c r="F30" i="4"/>
  <c r="E30" i="4"/>
  <c r="D30" i="4"/>
  <c r="B30" i="4"/>
  <c r="A30" i="4"/>
  <c r="F29" i="4"/>
  <c r="E29" i="4"/>
  <c r="D29" i="4"/>
  <c r="B29" i="4"/>
  <c r="A29" i="4"/>
  <c r="F28" i="4"/>
  <c r="E28" i="4"/>
  <c r="D28" i="4"/>
  <c r="B28" i="4"/>
  <c r="A28" i="4"/>
  <c r="F27" i="4"/>
  <c r="E27" i="4"/>
  <c r="D27" i="4"/>
  <c r="B27" i="4"/>
  <c r="A27" i="4"/>
  <c r="F26" i="4"/>
  <c r="E26" i="4"/>
  <c r="D26" i="4"/>
  <c r="B26" i="4"/>
  <c r="A26" i="4"/>
  <c r="F25" i="4"/>
  <c r="E25" i="4"/>
  <c r="D25" i="4"/>
  <c r="B25" i="4"/>
  <c r="A25" i="4"/>
  <c r="F24" i="4"/>
  <c r="E24" i="4"/>
  <c r="D24" i="4"/>
  <c r="B24" i="4"/>
  <c r="A24" i="4"/>
  <c r="F23" i="4"/>
  <c r="E23" i="4"/>
  <c r="D23" i="4"/>
  <c r="B23" i="4"/>
  <c r="A23" i="4"/>
  <c r="F22" i="4"/>
  <c r="E22" i="4"/>
  <c r="D22" i="4"/>
  <c r="B22" i="4"/>
  <c r="A22" i="4"/>
  <c r="F21" i="4"/>
  <c r="E21" i="4"/>
  <c r="D21" i="4"/>
  <c r="B21" i="4"/>
  <c r="A21" i="4"/>
  <c r="F20" i="4"/>
  <c r="E20" i="4"/>
  <c r="D20" i="4"/>
  <c r="B20" i="4"/>
  <c r="A20" i="4"/>
  <c r="F19" i="4"/>
  <c r="E19" i="4"/>
  <c r="D19" i="4"/>
  <c r="B19" i="4"/>
  <c r="A19" i="4"/>
  <c r="F16" i="4"/>
  <c r="E16" i="4"/>
  <c r="D16" i="4"/>
  <c r="B16" i="4"/>
  <c r="A16" i="4"/>
  <c r="F15" i="4"/>
  <c r="E15" i="4"/>
  <c r="D15" i="4"/>
  <c r="B15" i="4"/>
  <c r="A15" i="4"/>
  <c r="F14" i="4"/>
  <c r="E14" i="4"/>
  <c r="D14" i="4"/>
  <c r="B14" i="4"/>
  <c r="A14" i="4"/>
  <c r="F13" i="4"/>
  <c r="E13" i="4"/>
  <c r="D13" i="4"/>
  <c r="B13" i="4"/>
  <c r="A13" i="4"/>
  <c r="F12" i="4"/>
  <c r="E12" i="4"/>
  <c r="D12" i="4"/>
  <c r="B12" i="4"/>
  <c r="A12" i="4"/>
  <c r="F11" i="4"/>
  <c r="E11" i="4"/>
  <c r="D11" i="4"/>
  <c r="B11" i="4"/>
  <c r="A11" i="4"/>
  <c r="F10" i="4"/>
  <c r="E10" i="4"/>
  <c r="D10" i="4"/>
  <c r="B10" i="4"/>
  <c r="A10" i="4"/>
  <c r="F9" i="4"/>
  <c r="E9" i="4"/>
  <c r="D9" i="4"/>
  <c r="B9" i="4"/>
  <c r="A9" i="4"/>
  <c r="F8" i="4"/>
  <c r="E8" i="4"/>
  <c r="D8" i="4"/>
  <c r="B8" i="4"/>
  <c r="A8" i="4"/>
  <c r="F7" i="4"/>
  <c r="E7" i="4"/>
  <c r="D7" i="4"/>
  <c r="B7" i="4"/>
  <c r="A7" i="4"/>
  <c r="F6" i="4"/>
  <c r="E6" i="4"/>
  <c r="D6" i="4"/>
  <c r="B6" i="4"/>
  <c r="A6" i="4"/>
  <c r="D62" i="3"/>
  <c r="C62" i="3"/>
  <c r="D61" i="3"/>
  <c r="C61" i="3"/>
  <c r="D60" i="3"/>
  <c r="C60" i="3"/>
  <c r="D59" i="3"/>
  <c r="C59" i="3"/>
  <c r="D58" i="3"/>
  <c r="C58" i="3"/>
  <c r="D57" i="3"/>
  <c r="C57" i="3"/>
  <c r="D56" i="3"/>
  <c r="C56" i="3"/>
  <c r="D55" i="3"/>
  <c r="C55" i="3"/>
  <c r="D54" i="3"/>
  <c r="C54" i="3"/>
  <c r="D53" i="3"/>
  <c r="C53" i="3"/>
  <c r="C52" i="3"/>
  <c r="D51" i="3"/>
  <c r="C51" i="3"/>
  <c r="D50" i="3"/>
  <c r="C50" i="3"/>
  <c r="D49" i="3"/>
  <c r="C49" i="3"/>
  <c r="D48" i="3"/>
  <c r="C48" i="3"/>
  <c r="C47" i="3"/>
  <c r="D46" i="3"/>
  <c r="C46" i="3"/>
  <c r="D45" i="3"/>
  <c r="C45" i="3"/>
  <c r="D44" i="3"/>
  <c r="C44" i="3"/>
  <c r="D43" i="3"/>
  <c r="C43" i="3"/>
  <c r="D42" i="3"/>
  <c r="C42" i="3"/>
  <c r="D41" i="3"/>
  <c r="C41" i="3"/>
  <c r="D40" i="3"/>
  <c r="C40" i="3"/>
  <c r="D39" i="3"/>
  <c r="C39" i="3"/>
  <c r="D38" i="3"/>
  <c r="C38" i="3"/>
  <c r="D37" i="3"/>
  <c r="C37" i="3"/>
  <c r="D36" i="3"/>
  <c r="C36" i="3"/>
  <c r="D35" i="3"/>
  <c r="C35" i="3"/>
  <c r="D34" i="3"/>
  <c r="C34" i="3"/>
  <c r="D33" i="3"/>
  <c r="C33" i="3"/>
  <c r="D32" i="3"/>
  <c r="C32" i="3"/>
  <c r="D31" i="3"/>
  <c r="C31" i="3"/>
  <c r="D30" i="3"/>
  <c r="C30" i="3"/>
  <c r="D29" i="3"/>
  <c r="C29" i="3"/>
  <c r="D28" i="3"/>
  <c r="C28" i="3"/>
  <c r="D27" i="3"/>
  <c r="C27" i="3"/>
  <c r="D26" i="3"/>
  <c r="C26" i="3"/>
  <c r="D25" i="3"/>
  <c r="C25" i="3"/>
  <c r="D24" i="3"/>
  <c r="C24" i="3"/>
  <c r="D23" i="3"/>
  <c r="C23" i="3"/>
  <c r="D22" i="3"/>
  <c r="C22" i="3"/>
  <c r="D21" i="3"/>
  <c r="C21" i="3"/>
  <c r="D20" i="3"/>
  <c r="C20" i="3"/>
  <c r="D19" i="3"/>
  <c r="C19" i="3"/>
  <c r="D18" i="3"/>
  <c r="C18" i="3"/>
  <c r="D17" i="3"/>
  <c r="C17" i="3"/>
  <c r="D16" i="3"/>
  <c r="C16" i="3"/>
  <c r="D15" i="3"/>
  <c r="C15" i="3"/>
  <c r="D14" i="3"/>
  <c r="C14" i="3"/>
  <c r="D13" i="3"/>
  <c r="C13" i="3"/>
  <c r="D12" i="3"/>
  <c r="C12" i="3"/>
  <c r="D11" i="3"/>
  <c r="C11" i="3"/>
  <c r="D10" i="3"/>
  <c r="C10" i="3"/>
  <c r="D9" i="3"/>
  <c r="C9" i="3"/>
  <c r="D8" i="3"/>
  <c r="C8" i="3"/>
  <c r="D7" i="3"/>
  <c r="C7" i="3"/>
  <c r="D6" i="3"/>
  <c r="C6" i="3"/>
  <c r="C119" i="2"/>
  <c r="C118" i="2"/>
  <c r="B19" i="6" s="1"/>
  <c r="C117" i="2"/>
  <c r="C116" i="2"/>
  <c r="E54" i="3" s="1"/>
  <c r="C115" i="2"/>
  <c r="B51" i="6" s="1"/>
  <c r="C114" i="2"/>
  <c r="E62" i="3" s="1"/>
  <c r="C113" i="2"/>
  <c r="C102" i="4" s="1"/>
  <c r="C112" i="2"/>
  <c r="E15" i="3" s="1"/>
  <c r="C111" i="2"/>
  <c r="B42" i="6" s="1"/>
  <c r="C110" i="2"/>
  <c r="B59" i="9" s="1"/>
  <c r="C109" i="2"/>
  <c r="B51" i="5" s="1"/>
  <c r="C108" i="2"/>
  <c r="B35" i="5" s="1"/>
  <c r="C107" i="2"/>
  <c r="E7" i="3" s="1"/>
  <c r="C106" i="2"/>
  <c r="B43" i="10" s="1"/>
  <c r="C105" i="2"/>
  <c r="B58" i="6" s="1"/>
  <c r="C104" i="2"/>
  <c r="B66" i="6" s="1"/>
  <c r="C103" i="2"/>
  <c r="C30" i="4" s="1"/>
  <c r="C102" i="2"/>
  <c r="C116" i="4" s="1"/>
  <c r="C101" i="2"/>
  <c r="E23" i="3" s="1"/>
  <c r="C100" i="2"/>
  <c r="B34" i="9" s="1"/>
  <c r="C99" i="2"/>
  <c r="B66" i="9" s="1"/>
  <c r="C98" i="2"/>
  <c r="B11" i="9" s="1"/>
  <c r="C97" i="2"/>
  <c r="B41" i="6" s="1"/>
  <c r="C96" i="2"/>
  <c r="C95" i="2"/>
  <c r="B10" i="5" s="1"/>
  <c r="C94" i="2"/>
  <c r="B66" i="5" s="1"/>
  <c r="C93" i="2"/>
  <c r="B35" i="8" s="1"/>
  <c r="C92" i="2"/>
  <c r="B10" i="8" s="1"/>
  <c r="C91" i="2"/>
  <c r="B50" i="9" s="1"/>
  <c r="C90" i="2"/>
  <c r="B65" i="6" s="1"/>
  <c r="C89" i="2"/>
  <c r="B82" i="6" s="1"/>
  <c r="C88" i="2"/>
  <c r="B25" i="6" s="1"/>
  <c r="C87" i="2"/>
  <c r="B123" i="7" s="1"/>
  <c r="C86" i="2"/>
  <c r="B42" i="10" s="1"/>
  <c r="C85" i="2"/>
  <c r="E61" i="3" s="1"/>
  <c r="C84" i="2"/>
  <c r="B26" i="5" s="1"/>
  <c r="C83" i="2"/>
  <c r="B58" i="8" s="1"/>
  <c r="C82" i="2"/>
  <c r="C99" i="4" s="1"/>
  <c r="C81" i="2"/>
  <c r="C85" i="4" s="1"/>
  <c r="C80" i="2"/>
  <c r="B43" i="7" s="1"/>
  <c r="C79" i="2"/>
  <c r="B107" i="7" s="1"/>
  <c r="C78" i="2"/>
  <c r="B18" i="9" s="1"/>
  <c r="C77" i="2"/>
  <c r="C27" i="4" s="1"/>
  <c r="C76" i="2"/>
  <c r="B74" i="8" s="1"/>
  <c r="C75" i="2"/>
  <c r="B9" i="5" s="1"/>
  <c r="C74" i="2"/>
  <c r="B34" i="10" s="1"/>
  <c r="C73" i="2"/>
  <c r="B139" i="7" s="1"/>
  <c r="C72" i="2"/>
  <c r="C84" i="4" s="1"/>
  <c r="C71" i="2"/>
  <c r="B27" i="7" s="1"/>
  <c r="C70" i="2"/>
  <c r="E39" i="3" s="1"/>
  <c r="C69" i="2"/>
  <c r="E41" i="3" s="1"/>
  <c r="C68" i="2"/>
  <c r="C26" i="4" s="1"/>
  <c r="C67" i="2"/>
  <c r="B26" i="8" s="1"/>
  <c r="C66" i="2"/>
  <c r="C132" i="4" s="1"/>
  <c r="C65" i="2"/>
  <c r="B58" i="5" s="1"/>
  <c r="C64" i="2"/>
  <c r="E31" i="3" s="1"/>
  <c r="C63" i="2"/>
  <c r="B73" i="8" s="1"/>
  <c r="C62" i="2"/>
  <c r="B41" i="10" s="1"/>
  <c r="C61" i="2"/>
  <c r="B11" i="7" s="1"/>
  <c r="C60" i="2"/>
  <c r="B18" i="8" s="1"/>
  <c r="C59" i="2"/>
  <c r="B33" i="9" s="1"/>
  <c r="C58" i="2"/>
  <c r="B48" i="6" s="1"/>
  <c r="C57" i="2"/>
  <c r="B49" i="9" s="1"/>
  <c r="C56" i="2"/>
  <c r="B42" i="5" s="1"/>
  <c r="C55" i="2"/>
  <c r="B25" i="8" s="1"/>
  <c r="C54" i="2"/>
  <c r="B106" i="7" s="1"/>
  <c r="C53" i="2"/>
  <c r="B122" i="7" s="1"/>
  <c r="C52" i="2"/>
  <c r="B72" i="6" s="1"/>
  <c r="C51" i="2"/>
  <c r="C54" i="4" s="1"/>
  <c r="C50" i="2"/>
  <c r="C40" i="4" s="1"/>
  <c r="C49" i="2"/>
  <c r="B32" i="6" s="1"/>
  <c r="C48" i="2"/>
  <c r="C130" i="4" s="1"/>
  <c r="C47" i="2"/>
  <c r="B48" i="5" s="1"/>
  <c r="C46" i="2"/>
  <c r="B57" i="8" s="1"/>
  <c r="C45" i="2"/>
  <c r="B82" i="7" s="1"/>
  <c r="C44" i="2"/>
  <c r="C95" i="4" s="1"/>
  <c r="C43" i="2"/>
  <c r="C81" i="4" s="1"/>
  <c r="C42" i="2"/>
  <c r="B98" i="7" s="1"/>
  <c r="C41" i="2"/>
  <c r="C53" i="4" s="1"/>
  <c r="C40" i="2"/>
  <c r="B40" i="10" s="1"/>
  <c r="C39" i="2"/>
  <c r="B114" i="7" s="1"/>
  <c r="C38" i="2"/>
  <c r="B16" i="5" s="1"/>
  <c r="C37" i="2"/>
  <c r="B64" i="5" s="1"/>
  <c r="C36" i="2"/>
  <c r="C9" i="4" s="1"/>
  <c r="C35" i="2"/>
  <c r="B50" i="7" s="1"/>
  <c r="C34" i="2"/>
  <c r="C94" i="4" s="1"/>
  <c r="C33" i="2"/>
  <c r="B34" i="7" s="1"/>
  <c r="C32" i="2"/>
  <c r="B58" i="7" s="1"/>
  <c r="C31" i="2"/>
  <c r="B130" i="7" s="1"/>
  <c r="C30" i="2"/>
  <c r="B56" i="9" s="1"/>
  <c r="C29" i="2"/>
  <c r="C22" i="4" s="1"/>
  <c r="C28" i="2"/>
  <c r="C8" i="4" s="1"/>
  <c r="C27" i="2"/>
  <c r="C108" i="4" s="1"/>
  <c r="C26" i="2"/>
  <c r="B24" i="10" s="1"/>
  <c r="C25" i="2"/>
  <c r="B97" i="7" s="1"/>
  <c r="C24" i="2"/>
  <c r="B8" i="9" s="1"/>
  <c r="C23" i="2"/>
  <c r="B24" i="9" s="1"/>
  <c r="C22" i="2"/>
  <c r="B8" i="10" s="1"/>
  <c r="C21" i="2"/>
  <c r="C20" i="2"/>
  <c r="B48" i="8" s="1"/>
  <c r="C19" i="2"/>
  <c r="B65" i="7" s="1"/>
  <c r="C18" i="2"/>
  <c r="B104" i="7" s="1"/>
  <c r="C17" i="2"/>
  <c r="B113" i="7" s="1"/>
  <c r="C16" i="2"/>
  <c r="B72" i="7" s="1"/>
  <c r="C15" i="2"/>
  <c r="B40" i="7" s="1"/>
  <c r="C14" i="2"/>
  <c r="C36" i="4" s="1"/>
  <c r="C13" i="2"/>
  <c r="B49" i="7" s="1"/>
  <c r="C12" i="2"/>
  <c r="B120" i="7" s="1"/>
  <c r="C11" i="2"/>
  <c r="C105" i="4" s="1"/>
  <c r="C10" i="2"/>
  <c r="B56" i="7" s="1"/>
  <c r="C9" i="2"/>
  <c r="C49" i="4" s="1"/>
  <c r="C8" i="2"/>
  <c r="C7" i="2"/>
  <c r="B88" i="7" s="1"/>
  <c r="C6" i="2"/>
  <c r="C6" i="4" s="1"/>
  <c r="C22" i="1"/>
  <c r="C21" i="1"/>
  <c r="C20" i="1"/>
  <c r="C19" i="1"/>
  <c r="C18" i="1"/>
  <c r="C17" i="1"/>
  <c r="E14" i="1"/>
  <c r="D14" i="1"/>
  <c r="D13" i="1"/>
  <c r="E12" i="1"/>
  <c r="D12" i="1"/>
  <c r="E11" i="1"/>
  <c r="D11" i="1"/>
  <c r="E6" i="1"/>
  <c r="D6" i="1"/>
  <c r="E17" i="3" l="1"/>
  <c r="E13" i="3"/>
  <c r="E27" i="3"/>
  <c r="E42" i="3"/>
  <c r="F14" i="1"/>
  <c r="E35" i="3"/>
  <c r="E11" i="3"/>
  <c r="E26" i="3"/>
  <c r="F11" i="1"/>
  <c r="E9" i="3"/>
  <c r="E19" i="3"/>
  <c r="E34" i="3"/>
  <c r="E10" i="3"/>
  <c r="E50" i="3"/>
  <c r="E57" i="3"/>
  <c r="C7" i="4"/>
  <c r="C11" i="4"/>
  <c r="C15" i="4"/>
  <c r="C21" i="4"/>
  <c r="C25" i="4"/>
  <c r="C29" i="4"/>
  <c r="C35" i="4"/>
  <c r="C39" i="4"/>
  <c r="C43" i="4"/>
  <c r="C46" i="4"/>
  <c r="C52" i="4"/>
  <c r="C56" i="4"/>
  <c r="C60" i="4"/>
  <c r="C66" i="4"/>
  <c r="C70" i="4"/>
  <c r="C74" i="4"/>
  <c r="C79" i="4"/>
  <c r="C83" i="4"/>
  <c r="C87" i="4"/>
  <c r="C93" i="4"/>
  <c r="C97" i="4"/>
  <c r="C101" i="4"/>
  <c r="C107" i="4"/>
  <c r="C111" i="4"/>
  <c r="C115" i="4"/>
  <c r="C121" i="4"/>
  <c r="C125" i="4"/>
  <c r="C131" i="4"/>
  <c r="C135" i="4"/>
  <c r="B17" i="5"/>
  <c r="B33" i="5"/>
  <c r="B49" i="5"/>
  <c r="B65" i="5"/>
  <c r="B17" i="6"/>
  <c r="B33" i="6"/>
  <c r="B49" i="6"/>
  <c r="B73" i="6"/>
  <c r="B9" i="7"/>
  <c r="B25" i="7"/>
  <c r="B41" i="7"/>
  <c r="B57" i="7"/>
  <c r="B73" i="7"/>
  <c r="B89" i="7"/>
  <c r="B105" i="7"/>
  <c r="B121" i="7"/>
  <c r="B137" i="7"/>
  <c r="B17" i="8"/>
  <c r="B33" i="8"/>
  <c r="B49" i="8"/>
  <c r="B65" i="8"/>
  <c r="B9" i="9"/>
  <c r="B25" i="9"/>
  <c r="B41" i="9"/>
  <c r="B57" i="9"/>
  <c r="B9" i="10"/>
  <c r="B25" i="10"/>
  <c r="E18" i="3"/>
  <c r="E21" i="3"/>
  <c r="E29" i="3"/>
  <c r="E37" i="3"/>
  <c r="E45" i="3"/>
  <c r="E52" i="3"/>
  <c r="E60" i="3"/>
  <c r="B8" i="5"/>
  <c r="B24" i="5"/>
  <c r="B40" i="5"/>
  <c r="B56" i="5"/>
  <c r="B8" i="6"/>
  <c r="B40" i="6"/>
  <c r="B80" i="6"/>
  <c r="B16" i="7"/>
  <c r="B32" i="7"/>
  <c r="B48" i="7"/>
  <c r="B64" i="7"/>
  <c r="B80" i="7"/>
  <c r="B96" i="7"/>
  <c r="B112" i="7"/>
  <c r="B128" i="7"/>
  <c r="B8" i="8"/>
  <c r="B24" i="8"/>
  <c r="B40" i="8"/>
  <c r="B56" i="8"/>
  <c r="B72" i="8"/>
  <c r="B16" i="9"/>
  <c r="B32" i="9"/>
  <c r="B48" i="9"/>
  <c r="B64" i="9"/>
  <c r="B16" i="10"/>
  <c r="B32" i="10"/>
  <c r="F12" i="1"/>
  <c r="E8" i="3"/>
  <c r="E16" i="3"/>
  <c r="E24" i="3"/>
  <c r="E32" i="3"/>
  <c r="E40" i="3"/>
  <c r="E48" i="3"/>
  <c r="E55" i="3"/>
  <c r="C10" i="4"/>
  <c r="C14" i="4"/>
  <c r="C20" i="4"/>
  <c r="C24" i="4"/>
  <c r="C28" i="4"/>
  <c r="C32" i="4"/>
  <c r="C38" i="4"/>
  <c r="C42" i="4"/>
  <c r="C51" i="4"/>
  <c r="C55" i="4"/>
  <c r="C59" i="4"/>
  <c r="C65" i="4"/>
  <c r="C69" i="4"/>
  <c r="C73" i="4"/>
  <c r="C78" i="4"/>
  <c r="C82" i="4"/>
  <c r="C86" i="4"/>
  <c r="C92" i="4"/>
  <c r="C96" i="4"/>
  <c r="C100" i="4"/>
  <c r="C106" i="4"/>
  <c r="C110" i="4"/>
  <c r="C114" i="4"/>
  <c r="C120" i="4"/>
  <c r="C124" i="4"/>
  <c r="C134" i="4"/>
  <c r="B11" i="5"/>
  <c r="B27" i="5"/>
  <c r="B43" i="5"/>
  <c r="B59" i="5"/>
  <c r="B11" i="6"/>
  <c r="B43" i="6"/>
  <c r="B59" i="6"/>
  <c r="B67" i="6"/>
  <c r="B83" i="6"/>
  <c r="B19" i="7"/>
  <c r="B35" i="7"/>
  <c r="B51" i="7"/>
  <c r="B67" i="7"/>
  <c r="B83" i="7"/>
  <c r="B99" i="7"/>
  <c r="B115" i="7"/>
  <c r="B131" i="7"/>
  <c r="B11" i="8"/>
  <c r="B27" i="8"/>
  <c r="B43" i="8"/>
  <c r="B59" i="8"/>
  <c r="B75" i="8"/>
  <c r="B19" i="9"/>
  <c r="B35" i="9"/>
  <c r="B51" i="9"/>
  <c r="B67" i="9"/>
  <c r="B19" i="10"/>
  <c r="B35" i="10"/>
  <c r="E43" i="3"/>
  <c r="E58" i="3"/>
  <c r="B18" i="5"/>
  <c r="B34" i="5"/>
  <c r="B50" i="5"/>
  <c r="B18" i="6"/>
  <c r="B34" i="6"/>
  <c r="B74" i="6"/>
  <c r="B10" i="7"/>
  <c r="B26" i="7"/>
  <c r="B42" i="7"/>
  <c r="B74" i="7"/>
  <c r="B90" i="7"/>
  <c r="B138" i="7"/>
  <c r="B34" i="8"/>
  <c r="B50" i="8"/>
  <c r="B66" i="8"/>
  <c r="B10" i="9"/>
  <c r="B26" i="9"/>
  <c r="B42" i="9"/>
  <c r="B58" i="9"/>
  <c r="B10" i="10"/>
  <c r="B26" i="10"/>
  <c r="E51" i="3"/>
  <c r="E6" i="3"/>
  <c r="E14" i="3"/>
  <c r="E22" i="3"/>
  <c r="E30" i="3"/>
  <c r="E38" i="3"/>
  <c r="E46" i="3"/>
  <c r="C13" i="4"/>
  <c r="C19" i="4"/>
  <c r="C23" i="4"/>
  <c r="C31" i="4"/>
  <c r="C37" i="4"/>
  <c r="C41" i="4"/>
  <c r="C45" i="4"/>
  <c r="C50" i="4"/>
  <c r="C58" i="4"/>
  <c r="C64" i="4"/>
  <c r="C68" i="4"/>
  <c r="C72" i="4"/>
  <c r="C75" i="4"/>
  <c r="C89" i="4"/>
  <c r="C109" i="4"/>
  <c r="C113" i="4"/>
  <c r="C117" i="4"/>
  <c r="C123" i="4"/>
  <c r="C129" i="4"/>
  <c r="C133" i="4"/>
  <c r="C137" i="4"/>
  <c r="B25" i="5"/>
  <c r="B41" i="5"/>
  <c r="B57" i="5"/>
  <c r="B9" i="6"/>
  <c r="B57" i="6"/>
  <c r="B17" i="7"/>
  <c r="B33" i="7"/>
  <c r="B81" i="7"/>
  <c r="B129" i="7"/>
  <c r="B9" i="8"/>
  <c r="B41" i="8"/>
  <c r="B17" i="9"/>
  <c r="B65" i="9"/>
  <c r="B17" i="10"/>
  <c r="B33" i="10"/>
  <c r="E25" i="3"/>
  <c r="E33" i="3"/>
  <c r="E49" i="3"/>
  <c r="E56" i="3"/>
  <c r="B32" i="5"/>
  <c r="B16" i="6"/>
  <c r="B8" i="7"/>
  <c r="B24" i="7"/>
  <c r="B136" i="7"/>
  <c r="B16" i="8"/>
  <c r="B32" i="8"/>
  <c r="B64" i="8"/>
  <c r="B40" i="9"/>
  <c r="E20" i="3"/>
  <c r="E28" i="3"/>
  <c r="E36" i="3"/>
  <c r="E44" i="3"/>
  <c r="E59" i="3"/>
  <c r="C12" i="4"/>
  <c r="C16" i="4"/>
  <c r="C44" i="4"/>
  <c r="C57" i="4"/>
  <c r="C61" i="4"/>
  <c r="C67" i="4"/>
  <c r="C71" i="4"/>
  <c r="C80" i="4"/>
  <c r="C88" i="4"/>
  <c r="C98" i="4"/>
  <c r="C112" i="4"/>
  <c r="C122" i="4"/>
  <c r="C128" i="4"/>
  <c r="C136" i="4"/>
  <c r="B19" i="5"/>
  <c r="B67" i="5"/>
  <c r="B35" i="6"/>
  <c r="B59" i="7"/>
  <c r="B75" i="7"/>
  <c r="B91" i="7"/>
  <c r="B19" i="8"/>
  <c r="B51" i="8"/>
  <c r="B67" i="8"/>
  <c r="B27" i="9"/>
  <c r="B43" i="9"/>
  <c r="B11" i="10"/>
  <c r="B27" i="10"/>
  <c r="E12" i="3"/>
  <c r="B10" i="6"/>
  <c r="B26" i="6"/>
  <c r="B18" i="7"/>
  <c r="B66" i="7"/>
  <c r="B42" i="8"/>
  <c r="B18" i="10"/>
</calcChain>
</file>

<file path=xl/sharedStrings.xml><?xml version="1.0" encoding="utf-8"?>
<sst xmlns="http://schemas.openxmlformats.org/spreadsheetml/2006/main" count="1057" uniqueCount="118">
  <si>
    <t>Cupens matchschema</t>
  </si>
  <si>
    <t>Matchschema per plan</t>
  </si>
  <si>
    <t>Alla namngivna planer · 5-manna och 7-manna</t>
  </si>
  <si>
    <t>Match</t>
  </si>
  <si>
    <t>12 september 2026 · Fyra matcher per lag · Lagscheman i separata klassflikar</t>
  </si>
  <si>
    <t>Avspark</t>
  </si>
  <si>
    <t>Slut</t>
  </si>
  <si>
    <t>Klass</t>
  </si>
  <si>
    <t>Lag 1</t>
  </si>
  <si>
    <t>Lag 2</t>
  </si>
  <si>
    <t>Ahlsell · 5-manna</t>
  </si>
  <si>
    <t>Spelförutsättningar</t>
  </si>
  <si>
    <t>LAG / MATCHER</t>
  </si>
  <si>
    <t>Matchtid (min)</t>
  </si>
  <si>
    <t>Lagöversikt</t>
  </si>
  <si>
    <t>Ställtid (min)</t>
  </si>
  <si>
    <t>lag</t>
  </si>
  <si>
    <t>matcher</t>
  </si>
  <si>
    <t>Planer, totalt</t>
  </si>
  <si>
    <t>Alla lag · Första avspark och sista slutsignal</t>
  </si>
  <si>
    <t>20 minuters match · 5 minuters ställtid · 8 planer för 5-manna och 2 planer för 7-manna</t>
  </si>
  <si>
    <t>Grupp</t>
  </si>
  <si>
    <t>Spelform</t>
  </si>
  <si>
    <t>Lag</t>
  </si>
  <si>
    <t>Matcher</t>
  </si>
  <si>
    <t>Första avspark</t>
  </si>
  <si>
    <t>Sista slut</t>
  </si>
  <si>
    <t>2018</t>
  </si>
  <si>
    <t>5-manna</t>
  </si>
  <si>
    <t>Plan</t>
  </si>
  <si>
    <t>Flickor 2019</t>
  </si>
  <si>
    <t>Hultsfreds FK</t>
  </si>
  <si>
    <t>Ahlsell</t>
  </si>
  <si>
    <t>Pojkar 2018</t>
  </si>
  <si>
    <t>Fårbo FF 1</t>
  </si>
  <si>
    <t>Vimmerby IF 1</t>
  </si>
  <si>
    <t>IF Eksjö Fotboll</t>
  </si>
  <si>
    <t>Bilteknik</t>
  </si>
  <si>
    <t>IFK Västervik</t>
  </si>
  <si>
    <t>Oskarshamns AIK 1</t>
  </si>
  <si>
    <t>IFK Västervik 2</t>
  </si>
  <si>
    <t>Rödsle BK</t>
  </si>
  <si>
    <t>Ica Maxi</t>
  </si>
  <si>
    <t>Västerviks FF 2</t>
  </si>
  <si>
    <t>Ankarsrums IS</t>
  </si>
  <si>
    <t>2019</t>
  </si>
  <si>
    <t>Vimmerby IF</t>
  </si>
  <si>
    <t>Jeansbolaget</t>
  </si>
  <si>
    <t>Bilteknik · 5-manna</t>
  </si>
  <si>
    <t>Pojkar 2019</t>
  </si>
  <si>
    <t>IFK Västervik 1</t>
  </si>
  <si>
    <t>IFK Västervik 4</t>
  </si>
  <si>
    <t>Västerviks FF 1</t>
  </si>
  <si>
    <t>Jojjen</t>
  </si>
  <si>
    <t>Fårbo FF 2</t>
  </si>
  <si>
    <t>IFK Västervik 3</t>
  </si>
  <si>
    <t>Flickor 2017</t>
  </si>
  <si>
    <t>Oskarshamns AIk 1</t>
  </si>
  <si>
    <t>Yta</t>
  </si>
  <si>
    <t>Gunnebo IF</t>
  </si>
  <si>
    <t>Mönsterås GOIF 2</t>
  </si>
  <si>
    <t>Oskarshamns AIk 2</t>
  </si>
  <si>
    <t>Rimforsa IF</t>
  </si>
  <si>
    <t>Oskarshamns AIK 2</t>
  </si>
  <si>
    <t>Pojkar 2017</t>
  </si>
  <si>
    <t>7-manna</t>
  </si>
  <si>
    <t>Vimmerby IF 2</t>
  </si>
  <si>
    <t>Söderköpings IK 1</t>
  </si>
  <si>
    <t>Söderköpings IK 2</t>
  </si>
  <si>
    <t>Flickor 2018</t>
  </si>
  <si>
    <t>Hultsfred FK</t>
  </si>
  <si>
    <t>Antal lag</t>
  </si>
  <si>
    <t>Tjust IF</t>
  </si>
  <si>
    <t>Tyresö strand FC 1</t>
  </si>
  <si>
    <t>Tyresö strand FC 2</t>
  </si>
  <si>
    <t>Mönsterås GOIF 1</t>
  </si>
  <si>
    <t>Intersport</t>
  </si>
  <si>
    <t>Ica Maxi · 5-manna</t>
  </si>
  <si>
    <t>Sparbanken Spira</t>
  </si>
  <si>
    <t>Oskarshamns AIK 3</t>
  </si>
  <si>
    <t>Västerviks Måleri</t>
  </si>
  <si>
    <t>Oskarshamns AIK Vit</t>
  </si>
  <si>
    <t>VästerviksFF 1</t>
  </si>
  <si>
    <t>P17 · Pojkar 2017</t>
  </si>
  <si>
    <t>12 september 2026 · 7-manna · Tid avser avspark–slutsignal</t>
  </si>
  <si>
    <t>Tid</t>
  </si>
  <si>
    <t>Jeansbolaget · 5-manna</t>
  </si>
  <si>
    <t>Oskarshamns AIK Gul</t>
  </si>
  <si>
    <t>Oskarshamns AIK Svart</t>
  </si>
  <si>
    <t>Rosenfors IK</t>
  </si>
  <si>
    <t>Rödsle Bk9 1</t>
  </si>
  <si>
    <t>Rödsle Bk9 2</t>
  </si>
  <si>
    <t>Rödsle Bk9 3</t>
  </si>
  <si>
    <t>Vimmerby if</t>
  </si>
  <si>
    <t>Jojjen · 5-manna</t>
  </si>
  <si>
    <t>Tyresö strand FC</t>
  </si>
  <si>
    <t>Västerviks FF</t>
  </si>
  <si>
    <t>Viktskivan</t>
  </si>
  <si>
    <t>VästerviksFF 2</t>
  </si>
  <si>
    <t>Intersport · 5-manna</t>
  </si>
  <si>
    <t>F17 · Flickor 2017</t>
  </si>
  <si>
    <t>12 september 2026 · 5-manna · Tid avser avspark–slutsignal</t>
  </si>
  <si>
    <t>P18 · Pojkar 2018</t>
  </si>
  <si>
    <t>Sparbanken Spira · 5-manna</t>
  </si>
  <si>
    <t>Yta · 5-manna</t>
  </si>
  <si>
    <t>Viktskivan · 7-manna</t>
  </si>
  <si>
    <t>Västerviks Måleri · 7-manna</t>
  </si>
  <si>
    <t>F18 · Flickor 2018</t>
  </si>
  <si>
    <t>P19 · Pojkar 2019</t>
  </si>
  <si>
    <t>F19 · Flickor 2019</t>
  </si>
  <si>
    <t>Rödsle BK9 3</t>
  </si>
  <si>
    <t>Tyresö Strand FC</t>
  </si>
  <si>
    <t>Rödsle Bk9 2 – IFK Västervik</t>
  </si>
  <si>
    <t>13:35–13:55</t>
  </si>
  <si>
    <t>Västerviks FF – IFK Västervik</t>
  </si>
  <si>
    <t>12:20–12:40</t>
  </si>
  <si>
    <t>Rosenfors IK – Tyresö Strand FC</t>
  </si>
  <si>
    <t>14:50–15:10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</si>
</sst>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rgb="FF000000"/>
      <name val="Carlito"/>
      <scheme val="minor"/>
    </font>
    <font>
      <b/>
      <sz val="21"/>
      <color rgb="FFFFFFFF"/>
      <name val="Aptos"/>
      <family val="2"/>
    </font>
    <font>
      <sz val="11"/>
      <name val="Carlito"/>
      <family val="2"/>
    </font>
    <font>
      <sz val="10"/>
      <color rgb="FF596C7A"/>
      <name val="Aptos"/>
      <family val="2"/>
    </font>
    <font>
      <sz val="11"/>
      <color rgb="FF17354A"/>
      <name val="Aptos"/>
      <family val="2"/>
    </font>
    <font>
      <b/>
      <sz val="11"/>
      <color rgb="FFFFFFFF"/>
      <name val="Aptos"/>
      <family val="2"/>
    </font>
    <font>
      <b/>
      <sz val="25"/>
      <color rgb="FF127C80"/>
      <name val="Aptos"/>
      <family val="2"/>
    </font>
    <font>
      <b/>
      <sz val="11"/>
      <color rgb="FF127C80"/>
      <name val="Aptos"/>
      <family val="2"/>
    </font>
    <font>
      <b/>
      <sz val="17"/>
      <color rgb="FF17354A"/>
      <name val="Aptos"/>
      <family val="2"/>
    </font>
    <font>
      <sz val="11"/>
      <color rgb="FF17354A"/>
      <name val="Arial"/>
      <family val="2"/>
    </font>
    <font>
      <sz val="11"/>
      <color rgb="FF000000"/>
      <name val="Carlito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7354A"/>
        <bgColor rgb="FF17354A"/>
      </patternFill>
    </fill>
    <fill>
      <patternFill patternType="solid">
        <fgColor rgb="FF127C80"/>
        <bgColor rgb="FF127C80"/>
      </patternFill>
    </fill>
    <fill>
      <patternFill patternType="solid">
        <fgColor rgb="FFE6F3EB"/>
        <bgColor rgb="FFE6F3EB"/>
      </patternFill>
    </fill>
    <fill>
      <patternFill patternType="solid">
        <fgColor rgb="FFE4F1FA"/>
        <bgColor rgb="FFE4F1FA"/>
      </patternFill>
    </fill>
    <fill>
      <patternFill patternType="solid">
        <fgColor rgb="FFFFF0D9"/>
        <bgColor rgb="FFFFF0D9"/>
      </patternFill>
    </fill>
    <fill>
      <patternFill patternType="solid">
        <fgColor rgb="FFF2F6F8"/>
        <bgColor rgb="FFF2F6F8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/>
    <xf numFmtId="0" fontId="5" fillId="3" borderId="8" xfId="0" applyFont="1" applyFill="1" applyBorder="1"/>
    <xf numFmtId="0" fontId="6" fillId="0" borderId="0" xfId="0" applyFont="1"/>
    <xf numFmtId="0" fontId="4" fillId="4" borderId="8" xfId="0" applyFont="1" applyFill="1" applyBorder="1"/>
    <xf numFmtId="20" fontId="4" fillId="4" borderId="8" xfId="0" applyNumberFormat="1" applyFont="1" applyFill="1" applyBorder="1"/>
    <xf numFmtId="0" fontId="5" fillId="3" borderId="8" xfId="0" applyFont="1" applyFill="1" applyBorder="1" applyAlignment="1">
      <alignment wrapText="1"/>
    </xf>
    <xf numFmtId="0" fontId="5" fillId="3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vertical="center"/>
    </xf>
    <xf numFmtId="20" fontId="4" fillId="4" borderId="8" xfId="0" applyNumberFormat="1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5" borderId="8" xfId="0" applyFont="1" applyFill="1" applyBorder="1"/>
    <xf numFmtId="20" fontId="4" fillId="5" borderId="8" xfId="0" applyNumberFormat="1" applyFont="1" applyFill="1" applyBorder="1"/>
    <xf numFmtId="20" fontId="4" fillId="5" borderId="8" xfId="0" applyNumberFormat="1" applyFont="1" applyFill="1" applyBorder="1" applyAlignment="1">
      <alignment vertical="center"/>
    </xf>
    <xf numFmtId="20" fontId="4" fillId="0" borderId="0" xfId="0" applyNumberFormat="1" applyFont="1"/>
    <xf numFmtId="0" fontId="4" fillId="6" borderId="8" xfId="0" applyFont="1" applyFill="1" applyBorder="1"/>
    <xf numFmtId="20" fontId="4" fillId="6" borderId="8" xfId="0" applyNumberFormat="1" applyFont="1" applyFill="1" applyBorder="1"/>
    <xf numFmtId="0" fontId="4" fillId="6" borderId="8" xfId="0" applyFont="1" applyFill="1" applyBorder="1" applyAlignment="1">
      <alignment vertical="center"/>
    </xf>
    <xf numFmtId="20" fontId="4" fillId="6" borderId="8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center" wrapText="1"/>
    </xf>
    <xf numFmtId="0" fontId="4" fillId="7" borderId="8" xfId="0" applyFont="1" applyFill="1" applyBorder="1"/>
    <xf numFmtId="0" fontId="4" fillId="7" borderId="8" xfId="0" applyFont="1" applyFill="1" applyBorder="1" applyAlignment="1">
      <alignment horizontal="center"/>
    </xf>
    <xf numFmtId="0" fontId="4" fillId="8" borderId="8" xfId="0" applyFont="1" applyFill="1" applyBorder="1"/>
    <xf numFmtId="0" fontId="4" fillId="8" borderId="8" xfId="0" applyFont="1" applyFill="1" applyBorder="1" applyAlignment="1">
      <alignment horizontal="center"/>
    </xf>
    <xf numFmtId="20" fontId="9" fillId="5" borderId="8" xfId="0" applyNumberFormat="1" applyFont="1" applyFill="1" applyBorder="1" applyAlignment="1">
      <alignment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0" xfId="0" applyFont="1"/>
    <xf numFmtId="0" fontId="0" fillId="0" borderId="0" xfId="0"/>
    <xf numFmtId="0" fontId="4" fillId="0" borderId="0" xfId="0" applyFont="1"/>
    <xf numFmtId="0" fontId="5" fillId="3" borderId="7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7" fillId="6" borderId="7" xfId="0" applyFont="1" applyFill="1" applyBorder="1"/>
    <xf numFmtId="0" fontId="8" fillId="0" borderId="0" xfId="0" applyFont="1"/>
    <xf numFmtId="0" fontId="7" fillId="4" borderId="7" xfId="0" applyFont="1" applyFill="1" applyBorder="1"/>
    <xf numFmtId="0" fontId="7" fillId="5" borderId="7" xfId="0" applyFont="1" applyFill="1" applyBorder="1"/>
    <xf numFmtId="0" fontId="10" fillId="0" borderId="0" xfId="0" applyFont="1"/>
  </cellXfs>
  <cellStyles count="1">
    <cellStyle name="Normal" xfId="0" builtinId="0"/>
  </cellStyles>
  <dxfs count="8"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Matchlista-style" pivot="0" count="4" xr9:uid="{00000000-0011-0000-FFFF-FFFF00000000}">
      <tableStyleElement type="wholeTable" size="0" dxfId="4"/>
      <tableStyleElement type="headerRow" dxfId="7"/>
      <tableStyleElement type="firstRowStripe" dxfId="6"/>
      <tableStyleElement type="secondRowStripe" dxfId="5"/>
    </tableStyle>
    <tableStyle name="Lagöversikt-style" pivot="0" count="4" xr9:uid="{00000000-0011-0000-FFFF-FFFF01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AllaMatcher" displayName="AllaMatcher" ref="A5:H119">
  <tableColumns count="8">
    <tableColumn id="1" xr3:uid="{00000000-0010-0000-0000-000001000000}" name="Match"/>
    <tableColumn id="2" xr3:uid="{00000000-0010-0000-0000-000002000000}" name="Avspark"/>
    <tableColumn id="3" xr3:uid="{00000000-0010-0000-0000-000003000000}" name="Slut"/>
    <tableColumn id="4" xr3:uid="{00000000-0010-0000-0000-000004000000}" name="Plan"/>
    <tableColumn id="5" xr3:uid="{00000000-0010-0000-0000-000005000000}" name="Klass"/>
    <tableColumn id="6" xr3:uid="{00000000-0010-0000-0000-000006000000}" name="Lag 1"/>
    <tableColumn id="7" xr3:uid="{00000000-0010-0000-0000-000007000000}" name="Lag 2"/>
    <tableColumn id="8" xr3:uid="{00000000-0010-0000-0000-000008000000}" name="Spelform"/>
  </tableColumns>
  <tableStyleInfo name="Matchlist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Lagoversikt" displayName="Lagoversikt" ref="A5:E62">
  <tableColumns count="5">
    <tableColumn id="1" xr3:uid="{00000000-0010-0000-0100-000001000000}" name="Klass"/>
    <tableColumn id="2" xr3:uid="{00000000-0010-0000-0100-000002000000}" name="Lag"/>
    <tableColumn id="3" xr3:uid="{00000000-0010-0000-0100-000003000000}" name="Matcher"/>
    <tableColumn id="4" xr3:uid="{00000000-0010-0000-0100-000004000000}" name="Första avspark"/>
    <tableColumn id="5" xr3:uid="{00000000-0010-0000-0100-000005000000}" name="Sista slut"/>
  </tableColumns>
  <tableStyleInfo name="Lagöversikt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showGridLines="0" workbookViewId="0">
      <selection activeCell="C14" sqref="C14"/>
    </sheetView>
  </sheetViews>
  <sheetFormatPr defaultColWidth="12.625" defaultRowHeight="15" customHeight="1" x14ac:dyDescent="0.25"/>
  <cols>
    <col min="1" max="1" width="25" customWidth="1"/>
    <col min="2" max="8" width="16" customWidth="1"/>
    <col min="9" max="26" width="8.625" customWidth="1"/>
  </cols>
  <sheetData>
    <row r="1" spans="1:8" ht="22.5" customHeight="1" x14ac:dyDescent="0.25">
      <c r="A1" s="25" t="s">
        <v>0</v>
      </c>
      <c r="B1" s="26"/>
      <c r="C1" s="26"/>
      <c r="D1" s="26"/>
      <c r="E1" s="26"/>
      <c r="F1" s="26"/>
      <c r="G1" s="26"/>
      <c r="H1" s="27"/>
    </row>
    <row r="2" spans="1:8" ht="22.5" customHeight="1" x14ac:dyDescent="0.25">
      <c r="A2" s="28"/>
      <c r="B2" s="29"/>
      <c r="C2" s="29"/>
      <c r="D2" s="29"/>
      <c r="E2" s="29"/>
      <c r="F2" s="29"/>
      <c r="G2" s="29"/>
      <c r="H2" s="30"/>
    </row>
    <row r="3" spans="1:8" ht="30" customHeight="1" x14ac:dyDescent="0.25">
      <c r="A3" s="31" t="s">
        <v>4</v>
      </c>
      <c r="B3" s="32"/>
      <c r="C3" s="32"/>
      <c r="D3" s="32"/>
      <c r="E3" s="32"/>
      <c r="F3" s="32"/>
      <c r="G3" s="32"/>
      <c r="H3" s="32"/>
    </row>
    <row r="4" spans="1:8" ht="14.25" customHeight="1" x14ac:dyDescent="0.25">
      <c r="A4" s="1"/>
      <c r="B4" s="1"/>
      <c r="C4" s="1"/>
      <c r="D4" s="1"/>
      <c r="E4" s="1"/>
      <c r="F4" s="1"/>
      <c r="G4" s="1"/>
      <c r="H4" s="1"/>
    </row>
    <row r="5" spans="1:8" ht="22.5" customHeight="1" x14ac:dyDescent="0.25">
      <c r="A5" s="2" t="s">
        <v>11</v>
      </c>
      <c r="B5" s="2"/>
      <c r="C5" s="1"/>
      <c r="D5" s="33" t="s">
        <v>12</v>
      </c>
      <c r="E5" s="32"/>
      <c r="F5" s="32"/>
      <c r="G5" s="1"/>
      <c r="H5" s="1"/>
    </row>
    <row r="6" spans="1:8" ht="36.75" customHeight="1" x14ac:dyDescent="0.5">
      <c r="A6" s="1" t="s">
        <v>13</v>
      </c>
      <c r="B6" s="1">
        <v>20</v>
      </c>
      <c r="C6" s="1"/>
      <c r="D6" s="3">
        <f>COUNTA(Lagöversikt!$B$6:$B$62)</f>
        <v>57</v>
      </c>
      <c r="E6" s="3">
        <f>COUNTA(Matchlista!$A$6:$A$119)</f>
        <v>114</v>
      </c>
      <c r="F6" s="1"/>
      <c r="G6" s="1"/>
      <c r="H6" s="1"/>
    </row>
    <row r="7" spans="1:8" ht="22.5" customHeight="1" x14ac:dyDescent="0.25">
      <c r="A7" s="1" t="s">
        <v>15</v>
      </c>
      <c r="B7" s="1">
        <v>5</v>
      </c>
      <c r="C7" s="1"/>
      <c r="D7" s="1" t="s">
        <v>16</v>
      </c>
      <c r="E7" s="1" t="s">
        <v>17</v>
      </c>
      <c r="F7" s="1"/>
      <c r="G7" s="1"/>
      <c r="H7" s="1"/>
    </row>
    <row r="8" spans="1:8" ht="22.5" customHeight="1" x14ac:dyDescent="0.25">
      <c r="A8" s="1" t="s">
        <v>18</v>
      </c>
      <c r="B8" s="1">
        <v>10</v>
      </c>
      <c r="C8" s="1"/>
      <c r="D8" s="1"/>
      <c r="E8" s="1"/>
      <c r="F8" s="1"/>
      <c r="G8" s="1"/>
      <c r="H8" s="1"/>
    </row>
    <row r="9" spans="1:8" ht="22.5" customHeight="1" x14ac:dyDescent="0.25">
      <c r="A9" s="1"/>
      <c r="B9" s="1"/>
      <c r="C9" s="1"/>
      <c r="D9" s="1"/>
      <c r="E9" s="1"/>
      <c r="F9" s="1"/>
      <c r="G9" s="1"/>
      <c r="H9" s="1"/>
    </row>
    <row r="10" spans="1:8" ht="31.5" customHeight="1" x14ac:dyDescent="0.25">
      <c r="A10" s="6" t="s">
        <v>21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26</v>
      </c>
      <c r="G10" s="6"/>
      <c r="H10" s="6"/>
    </row>
    <row r="11" spans="1:8" ht="22.5" customHeight="1" x14ac:dyDescent="0.25">
      <c r="A11" s="4" t="s">
        <v>27</v>
      </c>
      <c r="B11" s="4" t="s">
        <v>28</v>
      </c>
      <c r="C11" s="4">
        <v>26</v>
      </c>
      <c r="D11" s="4">
        <f t="shared" ref="D11:D14" si="0">C11*4/2</f>
        <v>52</v>
      </c>
      <c r="E11" s="5">
        <f>MIN(Matchlista!B6,Matchlista!B7,Matchlista!B8,Matchlista!B9,Matchlista!B10,Matchlista!B11,Matchlista!B12,Matchlista!B13,Matchlista!B14,Matchlista!B15,Matchlista!B16,Matchlista!B17,Matchlista!B18,Matchlista!B19,Matchlista!B20,Matchlista!B25,Matchlista!B27,Matchlista!B28,Matchlista!B29,Matchlista!B31,Matchlista!B32,Matchlista!B33,Matchlista!B34,Matchlista!B35,Matchlista!B36,Matchlista!B39,Matchlista!B42,Matchlista!B44,Matchlista!B45,Matchlista!B46,Matchlista!B53,Matchlista!B54,Matchlista!B55,Matchlista!B60,Matchlista!B61,Matchlista!B63,Matchlista!B64,Matchlista!B67,Matchlista!B69,Matchlista!B70,Matchlista!B71,Matchlista!B73,Matchlista!B76,Matchlista!B79,Matchlista!B80,Matchlista!B83,Matchlista!B87,Matchlista!B92,Matchlista!B93,Matchlista!B101,Matchlista!B102,Matchlista!B103)</f>
        <v>0.375</v>
      </c>
      <c r="F11" s="5">
        <f>MAX(Matchlista!C6,Matchlista!C7,Matchlista!C8,Matchlista!C9,Matchlista!C10,Matchlista!C11,Matchlista!C12,Matchlista!C13,Matchlista!C14,Matchlista!C15,Matchlista!C16,Matchlista!C17,Matchlista!C18,Matchlista!C19,Matchlista!C20,Matchlista!C25,Matchlista!C27,Matchlista!C28,Matchlista!C29,Matchlista!C31,Matchlista!C32,Matchlista!C33,Matchlista!C34,Matchlista!C35,Matchlista!C36,Matchlista!C39,Matchlista!C42,Matchlista!C44,Matchlista!C45,Matchlista!C46,Matchlista!C53,Matchlista!C54,Matchlista!C55,Matchlista!C60,Matchlista!C61,Matchlista!C63,Matchlista!C64,Matchlista!C67,Matchlista!C69,Matchlista!C70,Matchlista!C71,Matchlista!C73,Matchlista!C76,Matchlista!C79,Matchlista!C80,Matchlista!C83,Matchlista!C87,Matchlista!C92,Matchlista!C93,Matchlista!C101,Matchlista!C102,Matchlista!C103)</f>
        <v>0.59722222222222221</v>
      </c>
      <c r="G11" s="4"/>
      <c r="H11" s="4"/>
    </row>
    <row r="12" spans="1:8" ht="22.5" customHeight="1" x14ac:dyDescent="0.25">
      <c r="A12" s="11" t="s">
        <v>45</v>
      </c>
      <c r="B12" s="11" t="s">
        <v>28</v>
      </c>
      <c r="C12" s="11">
        <v>13</v>
      </c>
      <c r="D12" s="11">
        <f t="shared" si="0"/>
        <v>26</v>
      </c>
      <c r="E12" s="12">
        <f>MIN(Matchlista!B22,Matchlista!B23,Matchlista!B24,Matchlista!B26,Matchlista!B30,Matchlista!B40,Matchlista!B41,Matchlista!B43,Matchlista!B50,Matchlista!B57,Matchlista!B59,Matchlista!B62,Matchlista!B74,Matchlista!B78,Matchlista!B81,Matchlista!B82,Matchlista!B86,Matchlista!B91,Matchlista!B98,Matchlista!B99,Matchlista!B100,Matchlista!B106,Matchlista!B107,Matchlista!B110,Matchlista!B112,Matchlista!B113)</f>
        <v>0.42708333333333331</v>
      </c>
      <c r="F12" s="12">
        <f>MAX(Matchlista!C22,Matchlista!C23,Matchlista!C24,Matchlista!C26,Matchlista!C30,Matchlista!C40,Matchlista!C41,Matchlista!C43,Matchlista!C50,Matchlista!C57,Matchlista!C59,Matchlista!C62,Matchlista!C74,Matchlista!C78,Matchlista!C81,Matchlista!C82,Matchlista!C86,Matchlista!C91,Matchlista!C98,Matchlista!C99,Matchlista!C100,Matchlista!C106,Matchlista!C107,Matchlista!C110,Matchlista!C112,Matchlista!C113)</f>
        <v>0.61458333333333326</v>
      </c>
      <c r="G12" s="11"/>
      <c r="H12" s="11"/>
    </row>
    <row r="13" spans="1:8" ht="22.5" customHeight="1" x14ac:dyDescent="0.25">
      <c r="A13" s="15" t="s">
        <v>56</v>
      </c>
      <c r="B13" s="15" t="s">
        <v>28</v>
      </c>
      <c r="C13" s="15">
        <v>10</v>
      </c>
      <c r="D13" s="15">
        <f t="shared" si="0"/>
        <v>20</v>
      </c>
      <c r="E13" s="16">
        <f>_xlfn.MINIFS(Matchlista!B:B,Matchlista!E:E,A13)</f>
        <v>0.47916666666666669</v>
      </c>
      <c r="F13" s="16">
        <f>_xlfn.MAXIFS(Matchlista!C:C,Matchlista!E:E,A13)</f>
        <v>0.64930555555555547</v>
      </c>
      <c r="G13" s="15"/>
      <c r="H13" s="15"/>
    </row>
    <row r="14" spans="1:8" ht="22.5" customHeight="1" x14ac:dyDescent="0.25">
      <c r="A14" s="15" t="s">
        <v>64</v>
      </c>
      <c r="B14" s="15" t="s">
        <v>65</v>
      </c>
      <c r="C14" s="15">
        <v>8</v>
      </c>
      <c r="D14" s="15">
        <f t="shared" si="0"/>
        <v>16</v>
      </c>
      <c r="E14" s="16">
        <f>MIN(Matchlista!B21,Matchlista!B37,Matchlista!B38,Matchlista!B47,Matchlista!B48,Matchlista!B56,Matchlista!B65,Matchlista!B66,Matchlista!B75,Matchlista!B84,Matchlista!B85,Matchlista!B94,Matchlista!B95,Matchlista!B108,Matchlista!B109,Matchlista!B114)</f>
        <v>0.41666666666666669</v>
      </c>
      <c r="F14" s="16">
        <f>MAX(Matchlista!C21,Matchlista!C37,Matchlista!C38,Matchlista!C47,Matchlista!C48,Matchlista!C56,Matchlista!C65,Matchlista!C66,Matchlista!C75,Matchlista!C84,Matchlista!C85,Matchlista!C94,Matchlista!C95,Matchlista!C108,Matchlista!C109,Matchlista!C114)</f>
        <v>0.62152777777777768</v>
      </c>
      <c r="G14" s="15"/>
      <c r="H14" s="15"/>
    </row>
    <row r="15" spans="1:8" ht="22.5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31.5" customHeight="1" x14ac:dyDescent="0.25">
      <c r="A16" s="6" t="s">
        <v>7</v>
      </c>
      <c r="B16" s="6" t="s">
        <v>71</v>
      </c>
      <c r="C16" s="6" t="s">
        <v>24</v>
      </c>
      <c r="D16" s="6"/>
      <c r="E16" s="6"/>
      <c r="F16" s="6"/>
      <c r="G16" s="6"/>
      <c r="H16" s="6"/>
    </row>
    <row r="17" spans="1:8" ht="22.5" customHeight="1" x14ac:dyDescent="0.25">
      <c r="A17" s="1" t="s">
        <v>30</v>
      </c>
      <c r="B17" s="1">
        <v>5</v>
      </c>
      <c r="C17" s="1">
        <f t="shared" ref="C17:C22" si="1">B17*4/2</f>
        <v>10</v>
      </c>
      <c r="D17" s="1"/>
      <c r="E17" s="1"/>
      <c r="F17" s="1"/>
      <c r="G17" s="1"/>
      <c r="H17" s="1"/>
    </row>
    <row r="18" spans="1:8" ht="22.5" customHeight="1" x14ac:dyDescent="0.25">
      <c r="A18" s="1" t="s">
        <v>49</v>
      </c>
      <c r="B18" s="1">
        <v>8</v>
      </c>
      <c r="C18" s="1">
        <f t="shared" si="1"/>
        <v>16</v>
      </c>
      <c r="D18" s="1"/>
      <c r="E18" s="1"/>
      <c r="F18" s="1"/>
      <c r="G18" s="1"/>
      <c r="H18" s="1"/>
    </row>
    <row r="19" spans="1:8" ht="22.5" customHeight="1" x14ac:dyDescent="0.25">
      <c r="A19" s="1" t="s">
        <v>69</v>
      </c>
      <c r="B19" s="1">
        <v>9</v>
      </c>
      <c r="C19" s="1">
        <f t="shared" si="1"/>
        <v>18</v>
      </c>
      <c r="D19" s="1"/>
      <c r="E19" s="1"/>
      <c r="F19" s="1"/>
      <c r="G19" s="1"/>
      <c r="H19" s="1"/>
    </row>
    <row r="20" spans="1:8" ht="22.5" customHeight="1" x14ac:dyDescent="0.25">
      <c r="A20" s="1" t="s">
        <v>33</v>
      </c>
      <c r="B20" s="1">
        <v>17</v>
      </c>
      <c r="C20" s="1">
        <f t="shared" si="1"/>
        <v>34</v>
      </c>
      <c r="D20" s="1"/>
      <c r="E20" s="1"/>
      <c r="F20" s="1"/>
      <c r="G20" s="1"/>
      <c r="H20" s="1"/>
    </row>
    <row r="21" spans="1:8" ht="22.5" customHeight="1" x14ac:dyDescent="0.25">
      <c r="A21" s="1" t="s">
        <v>56</v>
      </c>
      <c r="B21" s="1">
        <v>10</v>
      </c>
      <c r="C21" s="1">
        <f t="shared" si="1"/>
        <v>20</v>
      </c>
      <c r="D21" s="1"/>
      <c r="E21" s="1"/>
      <c r="F21" s="1"/>
      <c r="G21" s="1"/>
      <c r="H21" s="1"/>
    </row>
    <row r="22" spans="1:8" ht="22.5" customHeight="1" x14ac:dyDescent="0.25">
      <c r="A22" s="1" t="s">
        <v>64</v>
      </c>
      <c r="B22" s="1">
        <v>8</v>
      </c>
      <c r="C22" s="1">
        <f t="shared" si="1"/>
        <v>16</v>
      </c>
      <c r="D22" s="1"/>
      <c r="E22" s="1"/>
      <c r="F22" s="1"/>
      <c r="G22" s="1"/>
      <c r="H22" s="1"/>
    </row>
    <row r="23" spans="1:8" ht="22.5" customHeight="1" x14ac:dyDescent="0.25">
      <c r="A23" s="1"/>
      <c r="B23" s="1"/>
      <c r="C23" s="1"/>
      <c r="D23" s="1"/>
      <c r="E23" s="1"/>
      <c r="F23" s="1"/>
      <c r="G23" s="1"/>
      <c r="H23" s="1"/>
    </row>
    <row r="24" spans="1:8" ht="22.5" customHeight="1" x14ac:dyDescent="0.25">
      <c r="A24" s="1"/>
      <c r="B24" s="1"/>
      <c r="C24" s="1"/>
      <c r="D24" s="1"/>
      <c r="E24" s="1"/>
      <c r="F24" s="1"/>
      <c r="G24" s="1"/>
      <c r="H24" s="1"/>
    </row>
    <row r="25" spans="1:8" ht="14.25" customHeight="1" x14ac:dyDescent="0.25"/>
    <row r="26" spans="1:8" ht="14.25" customHeight="1" x14ac:dyDescent="0.25"/>
    <row r="27" spans="1:8" ht="14.25" customHeight="1" x14ac:dyDescent="0.25"/>
    <row r="28" spans="1:8" ht="14.25" customHeight="1" x14ac:dyDescent="0.25"/>
    <row r="29" spans="1:8" ht="14.25" customHeight="1" x14ac:dyDescent="0.25"/>
    <row r="30" spans="1:8" ht="14.25" customHeight="1" x14ac:dyDescent="0.25"/>
    <row r="31" spans="1:8" ht="14.25" customHeight="1" x14ac:dyDescent="0.25"/>
    <row r="32" spans="1: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3">
    <mergeCell ref="A1:H2"/>
    <mergeCell ref="A3:H3"/>
    <mergeCell ref="D5:F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98"/>
  <sheetViews>
    <sheetView showGridLines="0" topLeftCell="A38" workbookViewId="0">
      <selection activeCell="G117" activeCellId="1" sqref="F117 G117"/>
    </sheetView>
  </sheetViews>
  <sheetFormatPr defaultColWidth="12.625" defaultRowHeight="15" customHeight="1" x14ac:dyDescent="0.25"/>
  <cols>
    <col min="1" max="1" width="8" customWidth="1"/>
    <col min="2" max="3" width="11" customWidth="1"/>
    <col min="4" max="4" width="24" customWidth="1"/>
    <col min="5" max="5" width="18" customWidth="1"/>
    <col min="6" max="7" width="29" customWidth="1"/>
    <col min="8" max="8" width="12" customWidth="1"/>
    <col min="9" max="26" width="8.625" customWidth="1"/>
  </cols>
  <sheetData>
    <row r="1" spans="1:8" ht="22.5" customHeight="1" x14ac:dyDescent="0.25">
      <c r="A1" s="25" t="s">
        <v>0</v>
      </c>
      <c r="B1" s="26"/>
      <c r="C1" s="26"/>
      <c r="D1" s="26"/>
      <c r="E1" s="26"/>
      <c r="F1" s="26"/>
      <c r="G1" s="26"/>
      <c r="H1" s="27"/>
    </row>
    <row r="2" spans="1:8" ht="22.5" customHeight="1" x14ac:dyDescent="0.25">
      <c r="A2" s="28"/>
      <c r="B2" s="29"/>
      <c r="C2" s="29"/>
      <c r="D2" s="29"/>
      <c r="E2" s="29"/>
      <c r="F2" s="29"/>
      <c r="G2" s="29"/>
      <c r="H2" s="30"/>
    </row>
    <row r="3" spans="1:8" ht="30" customHeight="1" x14ac:dyDescent="0.25">
      <c r="A3" s="31" t="s">
        <v>20</v>
      </c>
      <c r="B3" s="32"/>
      <c r="C3" s="32"/>
      <c r="D3" s="32"/>
      <c r="E3" s="32"/>
      <c r="F3" s="32"/>
      <c r="G3" s="32"/>
      <c r="H3" s="32"/>
    </row>
    <row r="4" spans="1:8" ht="22.5" customHeight="1" x14ac:dyDescent="0.25">
      <c r="A4" s="1"/>
      <c r="B4" s="1"/>
      <c r="C4" s="1"/>
      <c r="D4" s="1"/>
      <c r="E4" s="1"/>
      <c r="F4" s="1"/>
      <c r="G4" s="1"/>
      <c r="H4" s="1"/>
    </row>
    <row r="5" spans="1:8" ht="31.5" customHeight="1" x14ac:dyDescent="0.25">
      <c r="A5" s="7" t="s">
        <v>3</v>
      </c>
      <c r="B5" s="7" t="s">
        <v>5</v>
      </c>
      <c r="C5" s="7" t="s">
        <v>6</v>
      </c>
      <c r="D5" s="7" t="s">
        <v>29</v>
      </c>
      <c r="E5" s="7" t="s">
        <v>7</v>
      </c>
      <c r="F5" s="7" t="s">
        <v>8</v>
      </c>
      <c r="G5" s="7" t="s">
        <v>9</v>
      </c>
      <c r="H5" s="7" t="s">
        <v>22</v>
      </c>
    </row>
    <row r="6" spans="1:8" ht="22.5" customHeight="1" x14ac:dyDescent="0.25">
      <c r="A6" s="8">
        <v>1</v>
      </c>
      <c r="B6" s="9">
        <v>0.375</v>
      </c>
      <c r="C6" s="9">
        <f>B6+Översikt!$B$6/1440</f>
        <v>0.3888888888888889</v>
      </c>
      <c r="D6" s="8" t="s">
        <v>32</v>
      </c>
      <c r="E6" s="8" t="s">
        <v>33</v>
      </c>
      <c r="F6" s="8" t="s">
        <v>34</v>
      </c>
      <c r="G6" s="8" t="s">
        <v>35</v>
      </c>
      <c r="H6" s="8" t="s">
        <v>28</v>
      </c>
    </row>
    <row r="7" spans="1:8" ht="22.5" customHeight="1" x14ac:dyDescent="0.25">
      <c r="A7" s="8">
        <v>2</v>
      </c>
      <c r="B7" s="9">
        <v>0.375</v>
      </c>
      <c r="C7" s="9">
        <f>B7+Översikt!$B$6/1440</f>
        <v>0.3888888888888889</v>
      </c>
      <c r="D7" s="8" t="s">
        <v>37</v>
      </c>
      <c r="E7" s="8" t="s">
        <v>33</v>
      </c>
      <c r="F7" s="8" t="s">
        <v>39</v>
      </c>
      <c r="G7" s="8" t="s">
        <v>40</v>
      </c>
      <c r="H7" s="8" t="s">
        <v>28</v>
      </c>
    </row>
    <row r="8" spans="1:8" ht="22.5" customHeight="1" x14ac:dyDescent="0.25">
      <c r="A8" s="8">
        <v>3</v>
      </c>
      <c r="B8" s="9">
        <v>0.375</v>
      </c>
      <c r="C8" s="9">
        <f>B8+Översikt!$B$6/1440</f>
        <v>0.3888888888888889</v>
      </c>
      <c r="D8" s="8" t="s">
        <v>42</v>
      </c>
      <c r="E8" s="8" t="s">
        <v>33</v>
      </c>
      <c r="F8" s="8" t="s">
        <v>43</v>
      </c>
      <c r="G8" s="8" t="s">
        <v>44</v>
      </c>
      <c r="H8" s="8" t="s">
        <v>28</v>
      </c>
    </row>
    <row r="9" spans="1:8" ht="22.5" customHeight="1" x14ac:dyDescent="0.25">
      <c r="A9" s="8">
        <v>4</v>
      </c>
      <c r="B9" s="9">
        <v>0.375</v>
      </c>
      <c r="C9" s="9">
        <f>B9+Översikt!$B$6/1440</f>
        <v>0.3888888888888889</v>
      </c>
      <c r="D9" s="8" t="s">
        <v>47</v>
      </c>
      <c r="E9" s="8" t="s">
        <v>33</v>
      </c>
      <c r="F9" s="8" t="s">
        <v>51</v>
      </c>
      <c r="G9" s="8" t="s">
        <v>52</v>
      </c>
      <c r="H9" s="8" t="s">
        <v>28</v>
      </c>
    </row>
    <row r="10" spans="1:8" ht="22.5" customHeight="1" x14ac:dyDescent="0.25">
      <c r="A10" s="8">
        <v>5</v>
      </c>
      <c r="B10" s="9">
        <v>0.375</v>
      </c>
      <c r="C10" s="9">
        <f>B10+Översikt!$B$6/1440</f>
        <v>0.3888888888888889</v>
      </c>
      <c r="D10" s="8" t="s">
        <v>53</v>
      </c>
      <c r="E10" s="8" t="s">
        <v>33</v>
      </c>
      <c r="F10" s="8" t="s">
        <v>54</v>
      </c>
      <c r="G10" s="8" t="s">
        <v>55</v>
      </c>
      <c r="H10" s="8" t="s">
        <v>28</v>
      </c>
    </row>
    <row r="11" spans="1:8" ht="22.5" customHeight="1" x14ac:dyDescent="0.25">
      <c r="A11" s="8">
        <v>6</v>
      </c>
      <c r="B11" s="9">
        <v>0.375</v>
      </c>
      <c r="C11" s="9">
        <f>B11+Översikt!$B$6/1440</f>
        <v>0.3888888888888889</v>
      </c>
      <c r="D11" s="8" t="s">
        <v>58</v>
      </c>
      <c r="E11" s="8" t="s">
        <v>33</v>
      </c>
      <c r="F11" s="8" t="s">
        <v>59</v>
      </c>
      <c r="G11" s="8" t="s">
        <v>60</v>
      </c>
      <c r="H11" s="8" t="s">
        <v>28</v>
      </c>
    </row>
    <row r="12" spans="1:8" ht="22.5" customHeight="1" x14ac:dyDescent="0.25">
      <c r="A12" s="8">
        <v>7</v>
      </c>
      <c r="B12" s="9">
        <v>0.3923611111111111</v>
      </c>
      <c r="C12" s="9">
        <f>B12+Översikt!$B$6/1440</f>
        <v>0.40625</v>
      </c>
      <c r="D12" s="8" t="s">
        <v>58</v>
      </c>
      <c r="E12" s="8" t="s">
        <v>33</v>
      </c>
      <c r="F12" s="8" t="s">
        <v>63</v>
      </c>
      <c r="G12" s="8" t="s">
        <v>66</v>
      </c>
      <c r="H12" s="8" t="s">
        <v>28</v>
      </c>
    </row>
    <row r="13" spans="1:8" ht="22.5" customHeight="1" x14ac:dyDescent="0.25">
      <c r="A13" s="8">
        <v>8</v>
      </c>
      <c r="B13" s="9">
        <v>0.40972222222222221</v>
      </c>
      <c r="C13" s="9">
        <f>B13+Översikt!$B$6/1440</f>
        <v>0.4236111111111111</v>
      </c>
      <c r="D13" s="8" t="s">
        <v>37</v>
      </c>
      <c r="E13" s="8" t="s">
        <v>33</v>
      </c>
      <c r="F13" s="8" t="s">
        <v>44</v>
      </c>
      <c r="G13" s="8" t="s">
        <v>40</v>
      </c>
      <c r="H13" s="8" t="s">
        <v>28</v>
      </c>
    </row>
    <row r="14" spans="1:8" ht="22.5" customHeight="1" x14ac:dyDescent="0.25">
      <c r="A14" s="8">
        <v>9</v>
      </c>
      <c r="B14" s="9">
        <v>0.40972222222222221</v>
      </c>
      <c r="C14" s="9">
        <f>B14+Översikt!$B$6/1440</f>
        <v>0.4236111111111111</v>
      </c>
      <c r="D14" s="8" t="s">
        <v>42</v>
      </c>
      <c r="E14" s="8" t="s">
        <v>33</v>
      </c>
      <c r="F14" s="8" t="s">
        <v>43</v>
      </c>
      <c r="G14" s="8" t="s">
        <v>34</v>
      </c>
      <c r="H14" s="8" t="s">
        <v>28</v>
      </c>
    </row>
    <row r="15" spans="1:8" ht="22.5" customHeight="1" x14ac:dyDescent="0.25">
      <c r="A15" s="8">
        <v>10</v>
      </c>
      <c r="B15" s="9">
        <v>0.40972222222222221</v>
      </c>
      <c r="C15" s="9">
        <f>B15+Översikt!$B$6/1440</f>
        <v>0.4236111111111111</v>
      </c>
      <c r="D15" s="8" t="s">
        <v>47</v>
      </c>
      <c r="E15" s="8" t="s">
        <v>33</v>
      </c>
      <c r="F15" s="8" t="s">
        <v>52</v>
      </c>
      <c r="G15" s="8" t="s">
        <v>50</v>
      </c>
      <c r="H15" s="8" t="s">
        <v>28</v>
      </c>
    </row>
    <row r="16" spans="1:8" ht="22.5" customHeight="1" x14ac:dyDescent="0.25">
      <c r="A16" s="8">
        <v>11</v>
      </c>
      <c r="B16" s="9">
        <v>0.40972222222222221</v>
      </c>
      <c r="C16" s="9">
        <f>B16+Översikt!$B$6/1440</f>
        <v>0.4236111111111111</v>
      </c>
      <c r="D16" s="8" t="s">
        <v>53</v>
      </c>
      <c r="E16" s="8" t="s">
        <v>33</v>
      </c>
      <c r="F16" s="8" t="s">
        <v>55</v>
      </c>
      <c r="G16" s="8" t="s">
        <v>75</v>
      </c>
      <c r="H16" s="8" t="s">
        <v>28</v>
      </c>
    </row>
    <row r="17" spans="1:8" ht="22.5" customHeight="1" x14ac:dyDescent="0.25">
      <c r="A17" s="8">
        <v>12</v>
      </c>
      <c r="B17" s="9">
        <v>0.40972222222222221</v>
      </c>
      <c r="C17" s="9">
        <f>B17+Översikt!$B$6/1440</f>
        <v>0.4236111111111111</v>
      </c>
      <c r="D17" s="8" t="s">
        <v>76</v>
      </c>
      <c r="E17" s="8" t="s">
        <v>33</v>
      </c>
      <c r="F17" s="8" t="s">
        <v>35</v>
      </c>
      <c r="G17" s="8" t="s">
        <v>39</v>
      </c>
      <c r="H17" s="8" t="s">
        <v>28</v>
      </c>
    </row>
    <row r="18" spans="1:8" ht="22.5" customHeight="1" x14ac:dyDescent="0.25">
      <c r="A18" s="8">
        <v>13</v>
      </c>
      <c r="B18" s="9">
        <v>0.40972222222222221</v>
      </c>
      <c r="C18" s="9">
        <f>B18+Översikt!$B$6/1440</f>
        <v>0.4236111111111111</v>
      </c>
      <c r="D18" s="8" t="s">
        <v>78</v>
      </c>
      <c r="E18" s="8" t="s">
        <v>33</v>
      </c>
      <c r="F18" s="8" t="s">
        <v>60</v>
      </c>
      <c r="G18" s="8" t="s">
        <v>79</v>
      </c>
      <c r="H18" s="8" t="s">
        <v>28</v>
      </c>
    </row>
    <row r="19" spans="1:8" ht="22.5" customHeight="1" x14ac:dyDescent="0.25">
      <c r="A19" s="8">
        <v>14</v>
      </c>
      <c r="B19" s="9">
        <v>0.40972222222222221</v>
      </c>
      <c r="C19" s="9">
        <f>B19+Översikt!$B$6/1440</f>
        <v>0.4236111111111111</v>
      </c>
      <c r="D19" s="8" t="s">
        <v>58</v>
      </c>
      <c r="E19" s="8" t="s">
        <v>33</v>
      </c>
      <c r="F19" s="8" t="s">
        <v>59</v>
      </c>
      <c r="G19" s="8" t="s">
        <v>51</v>
      </c>
      <c r="H19" s="8" t="s">
        <v>28</v>
      </c>
    </row>
    <row r="20" spans="1:8" ht="22.5" customHeight="1" x14ac:dyDescent="0.25">
      <c r="A20" s="8">
        <v>15</v>
      </c>
      <c r="B20" s="9">
        <v>0.41666666666666669</v>
      </c>
      <c r="C20" s="9">
        <f>B20+Översikt!$B$6/1440</f>
        <v>0.43055555555555558</v>
      </c>
      <c r="D20" s="8" t="s">
        <v>32</v>
      </c>
      <c r="E20" s="8" t="s">
        <v>69</v>
      </c>
      <c r="F20" s="8" t="s">
        <v>73</v>
      </c>
      <c r="G20" s="8" t="s">
        <v>35</v>
      </c>
      <c r="H20" s="8" t="s">
        <v>28</v>
      </c>
    </row>
    <row r="21" spans="1:8" ht="22.5" customHeight="1" x14ac:dyDescent="0.25">
      <c r="A21" s="17">
        <v>16</v>
      </c>
      <c r="B21" s="18">
        <v>0.41666666666666669</v>
      </c>
      <c r="C21" s="18">
        <f>B21+Översikt!$B$6/1440</f>
        <v>0.43055555555555558</v>
      </c>
      <c r="D21" s="17" t="s">
        <v>80</v>
      </c>
      <c r="E21" s="17" t="s">
        <v>64</v>
      </c>
      <c r="F21" s="17" t="s">
        <v>81</v>
      </c>
      <c r="G21" s="17" t="s">
        <v>82</v>
      </c>
      <c r="H21" s="17" t="s">
        <v>65</v>
      </c>
    </row>
    <row r="22" spans="1:8" ht="22.5" customHeight="1" x14ac:dyDescent="0.25">
      <c r="A22" s="10">
        <v>17</v>
      </c>
      <c r="B22" s="13">
        <v>0.42708333333333331</v>
      </c>
      <c r="C22" s="13">
        <f>B22+Översikt!$B$6/1440</f>
        <v>0.44097222222222221</v>
      </c>
      <c r="D22" s="10" t="s">
        <v>37</v>
      </c>
      <c r="E22" s="10" t="s">
        <v>30</v>
      </c>
      <c r="F22" s="10" t="s">
        <v>41</v>
      </c>
      <c r="G22" s="10" t="s">
        <v>31</v>
      </c>
      <c r="H22" s="10" t="s">
        <v>28</v>
      </c>
    </row>
    <row r="23" spans="1:8" ht="22.5" customHeight="1" x14ac:dyDescent="0.25">
      <c r="A23" s="10">
        <v>18</v>
      </c>
      <c r="B23" s="13">
        <v>0.42708333333333331</v>
      </c>
      <c r="C23" s="13">
        <f>B23+Översikt!$B$6/1440</f>
        <v>0.44097222222222221</v>
      </c>
      <c r="D23" s="10" t="s">
        <v>42</v>
      </c>
      <c r="E23" s="10" t="s">
        <v>49</v>
      </c>
      <c r="F23" s="10" t="s">
        <v>55</v>
      </c>
      <c r="G23" s="10" t="s">
        <v>40</v>
      </c>
      <c r="H23" s="10" t="s">
        <v>28</v>
      </c>
    </row>
    <row r="24" spans="1:8" ht="22.5" customHeight="1" x14ac:dyDescent="0.25">
      <c r="A24" s="10">
        <v>19</v>
      </c>
      <c r="B24" s="13">
        <v>0.42708333333333331</v>
      </c>
      <c r="C24" s="13">
        <f>B24+Översikt!$B$6/1440</f>
        <v>0.44097222222222221</v>
      </c>
      <c r="D24" s="10" t="s">
        <v>47</v>
      </c>
      <c r="E24" s="10" t="s">
        <v>49</v>
      </c>
      <c r="F24" s="10" t="s">
        <v>62</v>
      </c>
      <c r="G24" s="10" t="s">
        <v>50</v>
      </c>
      <c r="H24" s="10" t="s">
        <v>28</v>
      </c>
    </row>
    <row r="25" spans="1:8" ht="22.5" customHeight="1" x14ac:dyDescent="0.25">
      <c r="A25" s="8">
        <v>20</v>
      </c>
      <c r="B25" s="9">
        <v>0.42708333333333331</v>
      </c>
      <c r="C25" s="9">
        <f>B25+Översikt!$B$6/1440</f>
        <v>0.44097222222222221</v>
      </c>
      <c r="D25" s="8" t="s">
        <v>76</v>
      </c>
      <c r="E25" s="8" t="s">
        <v>33</v>
      </c>
      <c r="F25" s="8" t="s">
        <v>63</v>
      </c>
      <c r="G25" s="8" t="s">
        <v>54</v>
      </c>
      <c r="H25" s="8" t="s">
        <v>28</v>
      </c>
    </row>
    <row r="26" spans="1:8" ht="22.5" customHeight="1" x14ac:dyDescent="0.25">
      <c r="A26" s="10">
        <v>21</v>
      </c>
      <c r="B26" s="13">
        <v>0.42708333333333331</v>
      </c>
      <c r="C26" s="13">
        <f>B26+Översikt!$B$6/1440</f>
        <v>0.44097222222222221</v>
      </c>
      <c r="D26" s="10" t="s">
        <v>78</v>
      </c>
      <c r="E26" s="10" t="s">
        <v>30</v>
      </c>
      <c r="F26" s="10" t="s">
        <v>38</v>
      </c>
      <c r="G26" s="10" t="s">
        <v>36</v>
      </c>
      <c r="H26" s="10" t="s">
        <v>28</v>
      </c>
    </row>
    <row r="27" spans="1:8" ht="22.5" customHeight="1" x14ac:dyDescent="0.25">
      <c r="A27" s="8">
        <v>22</v>
      </c>
      <c r="B27" s="9">
        <v>0.42708333333333331</v>
      </c>
      <c r="C27" s="9">
        <f>B27+Översikt!$B$6/1440</f>
        <v>0.44097222222222221</v>
      </c>
      <c r="D27" s="8" t="s">
        <v>58</v>
      </c>
      <c r="E27" s="8" t="s">
        <v>69</v>
      </c>
      <c r="F27" s="8" t="s">
        <v>66</v>
      </c>
      <c r="G27" s="8" t="s">
        <v>38</v>
      </c>
      <c r="H27" s="8" t="s">
        <v>28</v>
      </c>
    </row>
    <row r="28" spans="1:8" ht="22.5" customHeight="1" x14ac:dyDescent="0.25">
      <c r="A28" s="8">
        <v>23</v>
      </c>
      <c r="B28" s="9">
        <v>0.43402777777777779</v>
      </c>
      <c r="C28" s="9">
        <f>B28+Översikt!$B$6/1440</f>
        <v>0.44791666666666669</v>
      </c>
      <c r="D28" s="8" t="s">
        <v>32</v>
      </c>
      <c r="E28" s="8" t="s">
        <v>69</v>
      </c>
      <c r="F28" s="8" t="s">
        <v>70</v>
      </c>
      <c r="G28" s="8" t="s">
        <v>74</v>
      </c>
      <c r="H28" s="8" t="s">
        <v>28</v>
      </c>
    </row>
    <row r="29" spans="1:8" ht="22.5" customHeight="1" x14ac:dyDescent="0.25">
      <c r="A29" s="8">
        <v>24</v>
      </c>
      <c r="B29" s="9">
        <v>0.44444444444444442</v>
      </c>
      <c r="C29" s="9">
        <f>B29+Översikt!$B$6/1440</f>
        <v>0.45833333333333331</v>
      </c>
      <c r="D29" s="8" t="s">
        <v>37</v>
      </c>
      <c r="E29" s="8" t="s">
        <v>33</v>
      </c>
      <c r="F29" s="8" t="s">
        <v>44</v>
      </c>
      <c r="G29" s="8" t="s">
        <v>39</v>
      </c>
      <c r="H29" s="8" t="s">
        <v>28</v>
      </c>
    </row>
    <row r="30" spans="1:8" ht="22.5" customHeight="1" x14ac:dyDescent="0.25">
      <c r="A30" s="10">
        <v>25</v>
      </c>
      <c r="B30" s="13">
        <v>0.44444444444444442</v>
      </c>
      <c r="C30" s="13">
        <f>B30+Översikt!$B$6/1440</f>
        <v>0.45833333333333331</v>
      </c>
      <c r="D30" s="10" t="s">
        <v>42</v>
      </c>
      <c r="E30" s="10" t="s">
        <v>49</v>
      </c>
      <c r="F30" s="10" t="s">
        <v>67</v>
      </c>
      <c r="G30" s="10" t="s">
        <v>57</v>
      </c>
      <c r="H30" s="10" t="s">
        <v>28</v>
      </c>
    </row>
    <row r="31" spans="1:8" ht="22.5" customHeight="1" x14ac:dyDescent="0.25">
      <c r="A31" s="8">
        <v>26</v>
      </c>
      <c r="B31" s="9">
        <v>0.44444444444444442</v>
      </c>
      <c r="C31" s="9">
        <f>B31+Översikt!$B$6/1440</f>
        <v>0.45833333333333331</v>
      </c>
      <c r="D31" s="8" t="s">
        <v>47</v>
      </c>
      <c r="E31" s="8" t="s">
        <v>33</v>
      </c>
      <c r="F31" s="8" t="s">
        <v>79</v>
      </c>
      <c r="G31" s="8" t="s">
        <v>52</v>
      </c>
      <c r="H31" s="8" t="s">
        <v>28</v>
      </c>
    </row>
    <row r="32" spans="1:8" ht="22.5" customHeight="1" x14ac:dyDescent="0.25">
      <c r="A32" s="8">
        <v>27</v>
      </c>
      <c r="B32" s="9">
        <v>0.44444444444444442</v>
      </c>
      <c r="C32" s="9">
        <f>B32+Översikt!$B$6/1440</f>
        <v>0.45833333333333331</v>
      </c>
      <c r="D32" s="8" t="s">
        <v>53</v>
      </c>
      <c r="E32" s="8" t="s">
        <v>33</v>
      </c>
      <c r="F32" s="8" t="s">
        <v>66</v>
      </c>
      <c r="G32" s="8" t="s">
        <v>55</v>
      </c>
      <c r="H32" s="8" t="s">
        <v>28</v>
      </c>
    </row>
    <row r="33" spans="1:8" ht="22.5" customHeight="1" x14ac:dyDescent="0.25">
      <c r="A33" s="8">
        <v>28</v>
      </c>
      <c r="B33" s="9">
        <v>0.44444444444444442</v>
      </c>
      <c r="C33" s="9">
        <f>B33+Översikt!$B$6/1440</f>
        <v>0.45833333333333331</v>
      </c>
      <c r="D33" s="8" t="s">
        <v>76</v>
      </c>
      <c r="E33" s="8" t="s">
        <v>33</v>
      </c>
      <c r="F33" s="8" t="s">
        <v>50</v>
      </c>
      <c r="G33" s="8" t="s">
        <v>59</v>
      </c>
      <c r="H33" s="8" t="s">
        <v>28</v>
      </c>
    </row>
    <row r="34" spans="1:8" ht="22.5" customHeight="1" x14ac:dyDescent="0.25">
      <c r="A34" s="8">
        <v>29</v>
      </c>
      <c r="B34" s="9">
        <v>0.44444444444444442</v>
      </c>
      <c r="C34" s="9">
        <f>B34+Översikt!$B$6/1440</f>
        <v>0.45833333333333331</v>
      </c>
      <c r="D34" s="8" t="s">
        <v>78</v>
      </c>
      <c r="E34" s="8" t="s">
        <v>69</v>
      </c>
      <c r="F34" s="8" t="s">
        <v>52</v>
      </c>
      <c r="G34" s="8" t="s">
        <v>72</v>
      </c>
      <c r="H34" s="8" t="s">
        <v>28</v>
      </c>
    </row>
    <row r="35" spans="1:8" ht="22.5" customHeight="1" x14ac:dyDescent="0.25">
      <c r="A35" s="8">
        <v>30</v>
      </c>
      <c r="B35" s="9">
        <v>0.44444444444444442</v>
      </c>
      <c r="C35" s="9">
        <f>B35+Översikt!$B$6/1440</f>
        <v>0.45833333333333331</v>
      </c>
      <c r="D35" s="8" t="s">
        <v>58</v>
      </c>
      <c r="E35" s="8" t="s">
        <v>33</v>
      </c>
      <c r="F35" s="8" t="s">
        <v>34</v>
      </c>
      <c r="G35" s="8" t="s">
        <v>40</v>
      </c>
      <c r="H35" s="8" t="s">
        <v>28</v>
      </c>
    </row>
    <row r="36" spans="1:8" ht="22.5" customHeight="1" x14ac:dyDescent="0.25">
      <c r="A36" s="8">
        <v>31</v>
      </c>
      <c r="B36" s="9">
        <v>0.4513888888888889</v>
      </c>
      <c r="C36" s="9">
        <f>B36+Översikt!$B$6/1440</f>
        <v>0.46527777777777779</v>
      </c>
      <c r="D36" s="8" t="s">
        <v>32</v>
      </c>
      <c r="E36" s="8" t="s">
        <v>69</v>
      </c>
      <c r="F36" s="8" t="s">
        <v>73</v>
      </c>
      <c r="G36" s="8" t="s">
        <v>43</v>
      </c>
      <c r="H36" s="8" t="s">
        <v>28</v>
      </c>
    </row>
    <row r="37" spans="1:8" ht="22.5" customHeight="1" x14ac:dyDescent="0.25">
      <c r="A37" s="17">
        <v>32</v>
      </c>
      <c r="B37" s="18">
        <v>0.4513888888888889</v>
      </c>
      <c r="C37" s="18">
        <f>B37+Översikt!$B$6/1440</f>
        <v>0.46527777777777779</v>
      </c>
      <c r="D37" s="17" t="s">
        <v>97</v>
      </c>
      <c r="E37" s="17" t="s">
        <v>64</v>
      </c>
      <c r="F37" s="17" t="s">
        <v>98</v>
      </c>
      <c r="G37" s="17" t="s">
        <v>81</v>
      </c>
      <c r="H37" s="17" t="s">
        <v>65</v>
      </c>
    </row>
    <row r="38" spans="1:8" ht="22.5" customHeight="1" x14ac:dyDescent="0.25">
      <c r="A38" s="17">
        <v>33</v>
      </c>
      <c r="B38" s="18">
        <v>0.4513888888888889</v>
      </c>
      <c r="C38" s="18">
        <f>B38+Översikt!$B$6/1440</f>
        <v>0.46527777777777779</v>
      </c>
      <c r="D38" s="17" t="s">
        <v>80</v>
      </c>
      <c r="E38" s="17" t="s">
        <v>64</v>
      </c>
      <c r="F38" s="17" t="s">
        <v>40</v>
      </c>
      <c r="G38" s="17" t="s">
        <v>82</v>
      </c>
      <c r="H38" s="17" t="s">
        <v>65</v>
      </c>
    </row>
    <row r="39" spans="1:8" ht="22.5" customHeight="1" x14ac:dyDescent="0.25">
      <c r="A39" s="8">
        <v>34</v>
      </c>
      <c r="B39" s="9">
        <v>0.46180555555555558</v>
      </c>
      <c r="C39" s="9">
        <f>B39+Översikt!$B$6/1440</f>
        <v>0.47569444444444448</v>
      </c>
      <c r="D39" s="8" t="s">
        <v>37</v>
      </c>
      <c r="E39" s="8" t="s">
        <v>33</v>
      </c>
      <c r="F39" s="8" t="s">
        <v>35</v>
      </c>
      <c r="G39" s="8" t="s">
        <v>43</v>
      </c>
      <c r="H39" s="8" t="s">
        <v>28</v>
      </c>
    </row>
    <row r="40" spans="1:8" ht="22.5" customHeight="1" x14ac:dyDescent="0.25">
      <c r="A40" s="10">
        <v>35</v>
      </c>
      <c r="B40" s="13">
        <v>0.46180555555555558</v>
      </c>
      <c r="C40" s="13">
        <f>B40+Översikt!$B$6/1440</f>
        <v>0.47569444444444448</v>
      </c>
      <c r="D40" s="10" t="s">
        <v>42</v>
      </c>
      <c r="E40" s="10" t="s">
        <v>30</v>
      </c>
      <c r="F40" s="10" t="s">
        <v>46</v>
      </c>
      <c r="G40" s="10" t="s">
        <v>36</v>
      </c>
      <c r="H40" s="10" t="s">
        <v>28</v>
      </c>
    </row>
    <row r="41" spans="1:8" ht="22.5" customHeight="1" x14ac:dyDescent="0.25">
      <c r="A41" s="10">
        <v>36</v>
      </c>
      <c r="B41" s="13">
        <v>0.46180555555555558</v>
      </c>
      <c r="C41" s="13">
        <f>B41+Översikt!$B$6/1440</f>
        <v>0.47569444444444448</v>
      </c>
      <c r="D41" s="10" t="s">
        <v>47</v>
      </c>
      <c r="E41" s="10" t="s">
        <v>49</v>
      </c>
      <c r="F41" s="10" t="s">
        <v>40</v>
      </c>
      <c r="G41" s="10" t="s">
        <v>61</v>
      </c>
      <c r="H41" s="10" t="s">
        <v>28</v>
      </c>
    </row>
    <row r="42" spans="1:8" ht="22.5" customHeight="1" x14ac:dyDescent="0.25">
      <c r="A42" s="8">
        <v>37</v>
      </c>
      <c r="B42" s="9">
        <v>0.46180555555555558</v>
      </c>
      <c r="C42" s="9">
        <f>B42+Översikt!$B$6/1440</f>
        <v>0.47569444444444448</v>
      </c>
      <c r="D42" s="8" t="s">
        <v>53</v>
      </c>
      <c r="E42" s="8" t="s">
        <v>33</v>
      </c>
      <c r="F42" s="8" t="s">
        <v>75</v>
      </c>
      <c r="G42" s="8" t="s">
        <v>63</v>
      </c>
      <c r="H42" s="8" t="s">
        <v>28</v>
      </c>
    </row>
    <row r="43" spans="1:8" ht="22.5" customHeight="1" x14ac:dyDescent="0.25">
      <c r="A43" s="10">
        <v>38</v>
      </c>
      <c r="B43" s="13">
        <v>0.46180555555555558</v>
      </c>
      <c r="C43" s="13">
        <f>B43+Översikt!$B$6/1440</f>
        <v>0.47569444444444448</v>
      </c>
      <c r="D43" s="10" t="s">
        <v>76</v>
      </c>
      <c r="E43" s="10" t="s">
        <v>49</v>
      </c>
      <c r="F43" s="10" t="s">
        <v>50</v>
      </c>
      <c r="G43" s="10" t="s">
        <v>68</v>
      </c>
      <c r="H43" s="10" t="s">
        <v>28</v>
      </c>
    </row>
    <row r="44" spans="1:8" ht="22.5" customHeight="1" x14ac:dyDescent="0.25">
      <c r="A44" s="8">
        <v>39</v>
      </c>
      <c r="B44" s="9">
        <v>0.46180555555555558</v>
      </c>
      <c r="C44" s="9">
        <f>B44+Översikt!$B$6/1440</f>
        <v>0.47569444444444448</v>
      </c>
      <c r="D44" s="8" t="s">
        <v>78</v>
      </c>
      <c r="E44" s="8" t="s">
        <v>69</v>
      </c>
      <c r="F44" s="8" t="s">
        <v>38</v>
      </c>
      <c r="G44" s="8" t="s">
        <v>35</v>
      </c>
      <c r="H44" s="8" t="s">
        <v>28</v>
      </c>
    </row>
    <row r="45" spans="1:8" ht="22.5" customHeight="1" x14ac:dyDescent="0.25">
      <c r="A45" s="8">
        <v>40</v>
      </c>
      <c r="B45" s="9">
        <v>0.46180555555555558</v>
      </c>
      <c r="C45" s="9">
        <f>B45+Översikt!$B$6/1440</f>
        <v>0.47569444444444448</v>
      </c>
      <c r="D45" s="8" t="s">
        <v>58</v>
      </c>
      <c r="E45" s="8" t="s">
        <v>33</v>
      </c>
      <c r="F45" s="8" t="s">
        <v>51</v>
      </c>
      <c r="G45" s="8" t="s">
        <v>60</v>
      </c>
      <c r="H45" s="8" t="s">
        <v>28</v>
      </c>
    </row>
    <row r="46" spans="1:8" ht="22.5" customHeight="1" x14ac:dyDescent="0.25">
      <c r="A46" s="8">
        <v>41</v>
      </c>
      <c r="B46" s="9">
        <v>0.46875</v>
      </c>
      <c r="C46" s="9">
        <f>B46+Översikt!$B$6/1440</f>
        <v>0.4826388888888889</v>
      </c>
      <c r="D46" s="8" t="s">
        <v>32</v>
      </c>
      <c r="E46" s="8" t="s">
        <v>69</v>
      </c>
      <c r="F46" s="8" t="s">
        <v>74</v>
      </c>
      <c r="G46" s="8" t="s">
        <v>66</v>
      </c>
      <c r="H46" s="8" t="s">
        <v>28</v>
      </c>
    </row>
    <row r="47" spans="1:8" ht="22.5" customHeight="1" x14ac:dyDescent="0.25">
      <c r="A47" s="17">
        <v>42</v>
      </c>
      <c r="B47" s="18">
        <v>0.46875</v>
      </c>
      <c r="C47" s="18">
        <f>B47+Översikt!$B$6/1440</f>
        <v>0.4826388888888889</v>
      </c>
      <c r="D47" s="17" t="s">
        <v>97</v>
      </c>
      <c r="E47" s="17" t="s">
        <v>64</v>
      </c>
      <c r="F47" s="17" t="s">
        <v>93</v>
      </c>
      <c r="G47" s="17" t="s">
        <v>88</v>
      </c>
      <c r="H47" s="17" t="s">
        <v>65</v>
      </c>
    </row>
    <row r="48" spans="1:8" ht="22.5" customHeight="1" x14ac:dyDescent="0.25">
      <c r="A48" s="17">
        <v>43</v>
      </c>
      <c r="B48" s="18">
        <v>0.46875</v>
      </c>
      <c r="C48" s="18">
        <f>B48+Översikt!$B$6/1440</f>
        <v>0.4826388888888889</v>
      </c>
      <c r="D48" s="17" t="s">
        <v>80</v>
      </c>
      <c r="E48" s="17" t="s">
        <v>64</v>
      </c>
      <c r="F48" s="17" t="s">
        <v>87</v>
      </c>
      <c r="G48" s="17" t="s">
        <v>50</v>
      </c>
      <c r="H48" s="17" t="s">
        <v>65</v>
      </c>
    </row>
    <row r="49" spans="1:8" ht="22.5" customHeight="1" x14ac:dyDescent="0.25">
      <c r="A49" s="17">
        <v>44</v>
      </c>
      <c r="B49" s="18">
        <v>0.47916666666666669</v>
      </c>
      <c r="C49" s="18">
        <f>B49+Översikt!$B$6/1440</f>
        <v>0.49305555555555558</v>
      </c>
      <c r="D49" s="17" t="s">
        <v>37</v>
      </c>
      <c r="E49" s="17" t="s">
        <v>56</v>
      </c>
      <c r="F49" s="17" t="s">
        <v>40</v>
      </c>
      <c r="G49" s="17" t="s">
        <v>89</v>
      </c>
      <c r="H49" s="17" t="s">
        <v>28</v>
      </c>
    </row>
    <row r="50" spans="1:8" ht="22.5" customHeight="1" x14ac:dyDescent="0.25">
      <c r="A50" s="10">
        <v>45</v>
      </c>
      <c r="B50" s="13">
        <v>0.47916666666666669</v>
      </c>
      <c r="C50" s="13">
        <f>B50+Översikt!$B$6/1440</f>
        <v>0.49305555555555558</v>
      </c>
      <c r="D50" s="10" t="s">
        <v>42</v>
      </c>
      <c r="E50" s="10" t="s">
        <v>30</v>
      </c>
      <c r="F50" s="10" t="s">
        <v>38</v>
      </c>
      <c r="G50" s="10" t="s">
        <v>41</v>
      </c>
      <c r="H50" s="10" t="s">
        <v>28</v>
      </c>
    </row>
    <row r="51" spans="1:8" ht="22.5" customHeight="1" x14ac:dyDescent="0.25">
      <c r="A51" s="17">
        <v>46</v>
      </c>
      <c r="B51" s="18">
        <v>0.47916666666666669</v>
      </c>
      <c r="C51" s="18">
        <f>B51+Översikt!$B$6/1440</f>
        <v>0.49305555555555558</v>
      </c>
      <c r="D51" s="17" t="s">
        <v>47</v>
      </c>
      <c r="E51" s="17" t="s">
        <v>56</v>
      </c>
      <c r="F51" s="17" t="s">
        <v>70</v>
      </c>
      <c r="G51" s="17" t="s">
        <v>96</v>
      </c>
      <c r="H51" s="17" t="s">
        <v>28</v>
      </c>
    </row>
    <row r="52" spans="1:8" ht="22.5" customHeight="1" x14ac:dyDescent="0.25">
      <c r="A52" s="17">
        <v>47</v>
      </c>
      <c r="B52" s="18">
        <v>0.47916666666666669</v>
      </c>
      <c r="C52" s="18">
        <f>B52+Översikt!$B$6/1440</f>
        <v>0.49305555555555558</v>
      </c>
      <c r="D52" s="17" t="s">
        <v>53</v>
      </c>
      <c r="E52" s="17" t="s">
        <v>56</v>
      </c>
      <c r="F52" s="17" t="s">
        <v>110</v>
      </c>
      <c r="G52" s="17" t="s">
        <v>111</v>
      </c>
      <c r="H52" s="17" t="s">
        <v>28</v>
      </c>
    </row>
    <row r="53" spans="1:8" ht="22.5" customHeight="1" x14ac:dyDescent="0.25">
      <c r="A53" s="8">
        <v>48</v>
      </c>
      <c r="B53" s="9">
        <v>0.47916666666666669</v>
      </c>
      <c r="C53" s="9">
        <f>B53+Översikt!$B$6/1440</f>
        <v>0.49305555555555558</v>
      </c>
      <c r="D53" s="8" t="s">
        <v>76</v>
      </c>
      <c r="E53" s="8" t="s">
        <v>33</v>
      </c>
      <c r="F53" s="8" t="s">
        <v>66</v>
      </c>
      <c r="G53" s="8" t="s">
        <v>54</v>
      </c>
      <c r="H53" s="8" t="s">
        <v>28</v>
      </c>
    </row>
    <row r="54" spans="1:8" ht="22.5" customHeight="1" x14ac:dyDescent="0.25">
      <c r="A54" s="8">
        <v>49</v>
      </c>
      <c r="B54" s="9">
        <v>0.47916666666666669</v>
      </c>
      <c r="C54" s="9">
        <f>B54+Översikt!$B$6/1440</f>
        <v>0.49305555555555558</v>
      </c>
      <c r="D54" s="8" t="s">
        <v>78</v>
      </c>
      <c r="E54" s="8" t="s">
        <v>33</v>
      </c>
      <c r="F54" s="8" t="s">
        <v>50</v>
      </c>
      <c r="G54" s="8" t="s">
        <v>79</v>
      </c>
      <c r="H54" s="8" t="s">
        <v>28</v>
      </c>
    </row>
    <row r="55" spans="1:8" ht="22.5" customHeight="1" x14ac:dyDescent="0.25">
      <c r="A55" s="8">
        <v>50</v>
      </c>
      <c r="B55" s="9">
        <v>0.47916666666666669</v>
      </c>
      <c r="C55" s="9">
        <f>B55+Översikt!$B$6/1440</f>
        <v>0.49305555555555558</v>
      </c>
      <c r="D55" s="8" t="s">
        <v>58</v>
      </c>
      <c r="E55" s="8" t="s">
        <v>69</v>
      </c>
      <c r="F55" s="8" t="s">
        <v>70</v>
      </c>
      <c r="G55" s="8" t="s">
        <v>72</v>
      </c>
      <c r="H55" s="8" t="s">
        <v>28</v>
      </c>
    </row>
    <row r="56" spans="1:8" ht="22.5" customHeight="1" x14ac:dyDescent="0.25">
      <c r="A56" s="17">
        <v>51</v>
      </c>
      <c r="B56" s="18">
        <v>0.4861111111111111</v>
      </c>
      <c r="C56" s="18">
        <f>B56+Översikt!$B$6/1440</f>
        <v>0.5</v>
      </c>
      <c r="D56" s="17" t="s">
        <v>80</v>
      </c>
      <c r="E56" s="17" t="s">
        <v>64</v>
      </c>
      <c r="F56" s="17" t="s">
        <v>81</v>
      </c>
      <c r="G56" s="17" t="s">
        <v>40</v>
      </c>
      <c r="H56" s="17" t="s">
        <v>65</v>
      </c>
    </row>
    <row r="57" spans="1:8" ht="22.5" customHeight="1" x14ac:dyDescent="0.25">
      <c r="A57" s="10">
        <v>52</v>
      </c>
      <c r="B57" s="13">
        <v>0.49652777777777779</v>
      </c>
      <c r="C57" s="13">
        <f>B57+Översikt!$B$6/1440</f>
        <v>0.51041666666666663</v>
      </c>
      <c r="D57" s="10" t="s">
        <v>32</v>
      </c>
      <c r="E57" s="10" t="s">
        <v>49</v>
      </c>
      <c r="F57" s="10" t="s">
        <v>67</v>
      </c>
      <c r="G57" s="10" t="s">
        <v>62</v>
      </c>
      <c r="H57" s="10" t="s">
        <v>28</v>
      </c>
    </row>
    <row r="58" spans="1:8" ht="22.5" customHeight="1" x14ac:dyDescent="0.25">
      <c r="A58" s="17">
        <v>53</v>
      </c>
      <c r="B58" s="18">
        <v>0.49652777777777779</v>
      </c>
      <c r="C58" s="18">
        <f>B58+Översikt!$B$6/1440</f>
        <v>0.51041666666666663</v>
      </c>
      <c r="D58" s="17" t="s">
        <v>37</v>
      </c>
      <c r="E58" s="17" t="s">
        <v>56</v>
      </c>
      <c r="F58" s="17" t="s">
        <v>72</v>
      </c>
      <c r="G58" s="17" t="s">
        <v>91</v>
      </c>
      <c r="H58" s="17" t="s">
        <v>28</v>
      </c>
    </row>
    <row r="59" spans="1:8" ht="22.5" customHeight="1" x14ac:dyDescent="0.25">
      <c r="A59" s="10">
        <v>54</v>
      </c>
      <c r="B59" s="13">
        <v>0.49652777777777779</v>
      </c>
      <c r="C59" s="13">
        <f>B59+Översikt!$B$6/1440</f>
        <v>0.51041666666666663</v>
      </c>
      <c r="D59" s="10" t="s">
        <v>42</v>
      </c>
      <c r="E59" s="10" t="s">
        <v>49</v>
      </c>
      <c r="F59" s="10" t="s">
        <v>57</v>
      </c>
      <c r="G59" s="10" t="s">
        <v>55</v>
      </c>
      <c r="H59" s="10" t="s">
        <v>28</v>
      </c>
    </row>
    <row r="60" spans="1:8" ht="22.5" customHeight="1" x14ac:dyDescent="0.25">
      <c r="A60" s="8">
        <v>55</v>
      </c>
      <c r="B60" s="9">
        <v>0.49652777777777779</v>
      </c>
      <c r="C60" s="9">
        <f>B60+Översikt!$B$6/1440</f>
        <v>0.51041666666666663</v>
      </c>
      <c r="D60" s="8" t="s">
        <v>47</v>
      </c>
      <c r="E60" s="8" t="s">
        <v>69</v>
      </c>
      <c r="F60" s="8" t="s">
        <v>52</v>
      </c>
      <c r="G60" s="8" t="s">
        <v>38</v>
      </c>
      <c r="H60" s="8" t="s">
        <v>28</v>
      </c>
    </row>
    <row r="61" spans="1:8" ht="22.5" customHeight="1" x14ac:dyDescent="0.25">
      <c r="A61" s="8">
        <v>56</v>
      </c>
      <c r="B61" s="9">
        <v>0.49652777777777779</v>
      </c>
      <c r="C61" s="9">
        <f>B61+Översikt!$B$6/1440</f>
        <v>0.51041666666666663</v>
      </c>
      <c r="D61" s="8" t="s">
        <v>53</v>
      </c>
      <c r="E61" s="8" t="s">
        <v>33</v>
      </c>
      <c r="F61" s="8" t="s">
        <v>34</v>
      </c>
      <c r="G61" s="8" t="s">
        <v>44</v>
      </c>
      <c r="H61" s="8" t="s">
        <v>28</v>
      </c>
    </row>
    <row r="62" spans="1:8" ht="22.5" customHeight="1" x14ac:dyDescent="0.25">
      <c r="A62" s="10">
        <v>57</v>
      </c>
      <c r="B62" s="13">
        <v>0.49652777777777779</v>
      </c>
      <c r="C62" s="13">
        <f>B62+Översikt!$B$6/1440</f>
        <v>0.51041666666666663</v>
      </c>
      <c r="D62" s="10" t="s">
        <v>76</v>
      </c>
      <c r="E62" s="10" t="s">
        <v>30</v>
      </c>
      <c r="F62" s="10" t="s">
        <v>31</v>
      </c>
      <c r="G62" s="10" t="s">
        <v>46</v>
      </c>
      <c r="H62" s="10" t="s">
        <v>28</v>
      </c>
    </row>
    <row r="63" spans="1:8" ht="22.5" customHeight="1" x14ac:dyDescent="0.25">
      <c r="A63" s="8">
        <v>58</v>
      </c>
      <c r="B63" s="9">
        <v>0.49652777777777779</v>
      </c>
      <c r="C63" s="9">
        <f>B63+Översikt!$B$6/1440</f>
        <v>0.51041666666666663</v>
      </c>
      <c r="D63" s="8" t="s">
        <v>78</v>
      </c>
      <c r="E63" s="8" t="s">
        <v>69</v>
      </c>
      <c r="F63" s="8" t="s">
        <v>35</v>
      </c>
      <c r="G63" s="8" t="s">
        <v>43</v>
      </c>
      <c r="H63" s="8" t="s">
        <v>28</v>
      </c>
    </row>
    <row r="64" spans="1:8" ht="22.5" customHeight="1" x14ac:dyDescent="0.25">
      <c r="A64" s="8">
        <v>59</v>
      </c>
      <c r="B64" s="9">
        <v>0.49652777777777779</v>
      </c>
      <c r="C64" s="9">
        <f>B64+Översikt!$B$6/1440</f>
        <v>0.51041666666666663</v>
      </c>
      <c r="D64" s="8" t="s">
        <v>58</v>
      </c>
      <c r="E64" s="8" t="s">
        <v>33</v>
      </c>
      <c r="F64" s="8" t="s">
        <v>52</v>
      </c>
      <c r="G64" s="8" t="s">
        <v>59</v>
      </c>
      <c r="H64" s="8" t="s">
        <v>28</v>
      </c>
    </row>
    <row r="65" spans="1:8" ht="22.5" customHeight="1" x14ac:dyDescent="0.25">
      <c r="A65" s="17">
        <v>60</v>
      </c>
      <c r="B65" s="18">
        <v>0.50347222222222221</v>
      </c>
      <c r="C65" s="18">
        <f>B65+Översikt!$B$6/1440</f>
        <v>0.51736111111111105</v>
      </c>
      <c r="D65" s="17" t="s">
        <v>97</v>
      </c>
      <c r="E65" s="17" t="s">
        <v>64</v>
      </c>
      <c r="F65" s="17" t="s">
        <v>82</v>
      </c>
      <c r="G65" s="17" t="s">
        <v>88</v>
      </c>
      <c r="H65" s="17" t="s">
        <v>65</v>
      </c>
    </row>
    <row r="66" spans="1:8" ht="22.5" customHeight="1" x14ac:dyDescent="0.25">
      <c r="A66" s="17">
        <v>61</v>
      </c>
      <c r="B66" s="18">
        <v>0.50347222222222221</v>
      </c>
      <c r="C66" s="18">
        <f>B66+Översikt!$B$6/1440</f>
        <v>0.51736111111111105</v>
      </c>
      <c r="D66" s="17" t="s">
        <v>80</v>
      </c>
      <c r="E66" s="17" t="s">
        <v>64</v>
      </c>
      <c r="F66" s="17" t="s">
        <v>93</v>
      </c>
      <c r="G66" s="17" t="s">
        <v>87</v>
      </c>
      <c r="H66" s="17" t="s">
        <v>65</v>
      </c>
    </row>
    <row r="67" spans="1:8" ht="22.5" customHeight="1" x14ac:dyDescent="0.25">
      <c r="A67" s="8">
        <v>62</v>
      </c>
      <c r="B67" s="9">
        <v>0.51388888888888884</v>
      </c>
      <c r="C67" s="9">
        <f>B67+Översikt!$B$6/1440</f>
        <v>0.52777777777777768</v>
      </c>
      <c r="D67" s="8" t="s">
        <v>32</v>
      </c>
      <c r="E67" s="8" t="s">
        <v>69</v>
      </c>
      <c r="F67" s="8" t="s">
        <v>72</v>
      </c>
      <c r="G67" s="8" t="s">
        <v>73</v>
      </c>
      <c r="H67" s="8" t="s">
        <v>28</v>
      </c>
    </row>
    <row r="68" spans="1:8" ht="22.5" customHeight="1" x14ac:dyDescent="0.25">
      <c r="A68" s="17">
        <v>63</v>
      </c>
      <c r="B68" s="18">
        <v>0.51388888888888884</v>
      </c>
      <c r="C68" s="18">
        <f>B68+Översikt!$B$6/1440</f>
        <v>0.52777777777777768</v>
      </c>
      <c r="D68" s="17" t="s">
        <v>37</v>
      </c>
      <c r="E68" s="17" t="s">
        <v>56</v>
      </c>
      <c r="F68" s="17" t="s">
        <v>95</v>
      </c>
      <c r="G68" s="17" t="s">
        <v>90</v>
      </c>
      <c r="H68" s="17" t="s">
        <v>28</v>
      </c>
    </row>
    <row r="69" spans="1:8" ht="22.5" customHeight="1" x14ac:dyDescent="0.25">
      <c r="A69" s="8">
        <v>64</v>
      </c>
      <c r="B69" s="9">
        <v>0.51388888888888884</v>
      </c>
      <c r="C69" s="9">
        <f>B69+Översikt!$B$6/1440</f>
        <v>0.52777777777777768</v>
      </c>
      <c r="D69" s="8" t="s">
        <v>42</v>
      </c>
      <c r="E69" s="8" t="s">
        <v>33</v>
      </c>
      <c r="F69" s="8" t="s">
        <v>40</v>
      </c>
      <c r="G69" s="8" t="s">
        <v>35</v>
      </c>
      <c r="H69" s="8" t="s">
        <v>28</v>
      </c>
    </row>
    <row r="70" spans="1:8" ht="22.5" customHeight="1" x14ac:dyDescent="0.25">
      <c r="A70" s="8">
        <v>65</v>
      </c>
      <c r="B70" s="9">
        <v>0.51388888888888884</v>
      </c>
      <c r="C70" s="9">
        <f>B70+Översikt!$B$6/1440</f>
        <v>0.52777777777777768</v>
      </c>
      <c r="D70" s="8" t="s">
        <v>47</v>
      </c>
      <c r="E70" s="8" t="s">
        <v>33</v>
      </c>
      <c r="F70" s="8" t="s">
        <v>55</v>
      </c>
      <c r="G70" s="8" t="s">
        <v>63</v>
      </c>
      <c r="H70" s="8" t="s">
        <v>28</v>
      </c>
    </row>
    <row r="71" spans="1:8" ht="22.5" customHeight="1" x14ac:dyDescent="0.25">
      <c r="A71" s="8">
        <v>66</v>
      </c>
      <c r="B71" s="9">
        <v>0.51388888888888884</v>
      </c>
      <c r="C71" s="9">
        <f>B71+Översikt!$B$6/1440</f>
        <v>0.52777777777777768</v>
      </c>
      <c r="D71" s="8" t="s">
        <v>53</v>
      </c>
      <c r="E71" s="8" t="s">
        <v>33</v>
      </c>
      <c r="F71" s="8" t="s">
        <v>54</v>
      </c>
      <c r="G71" s="8" t="s">
        <v>75</v>
      </c>
      <c r="H71" s="8" t="s">
        <v>28</v>
      </c>
    </row>
    <row r="72" spans="1:8" ht="22.5" customHeight="1" x14ac:dyDescent="0.25">
      <c r="A72" s="17">
        <v>67</v>
      </c>
      <c r="B72" s="18">
        <v>0.51388888888888884</v>
      </c>
      <c r="C72" s="18">
        <f>B72+Översikt!$B$6/1440</f>
        <v>0.52777777777777768</v>
      </c>
      <c r="D72" s="17" t="s">
        <v>76</v>
      </c>
      <c r="E72" s="17" t="s">
        <v>56</v>
      </c>
      <c r="F72" s="17" t="s">
        <v>38</v>
      </c>
      <c r="G72" s="17" t="s">
        <v>96</v>
      </c>
      <c r="H72" s="17" t="s">
        <v>28</v>
      </c>
    </row>
    <row r="73" spans="1:8" ht="22.5" customHeight="1" x14ac:dyDescent="0.25">
      <c r="A73" s="8">
        <v>68</v>
      </c>
      <c r="B73" s="9">
        <v>0.51388888888888884</v>
      </c>
      <c r="C73" s="9">
        <f>B73+Översikt!$B$6/1440</f>
        <v>0.52777777777777768</v>
      </c>
      <c r="D73" s="8" t="s">
        <v>78</v>
      </c>
      <c r="E73" s="8" t="s">
        <v>33</v>
      </c>
      <c r="F73" s="8" t="s">
        <v>39</v>
      </c>
      <c r="G73" s="8" t="s">
        <v>43</v>
      </c>
      <c r="H73" s="8" t="s">
        <v>28</v>
      </c>
    </row>
    <row r="74" spans="1:8" ht="22.5" customHeight="1" x14ac:dyDescent="0.25">
      <c r="A74" s="10">
        <v>69</v>
      </c>
      <c r="B74" s="13">
        <v>0.51388888888888884</v>
      </c>
      <c r="C74" s="13">
        <f>B74+Översikt!$B$6/1440</f>
        <v>0.52777777777777768</v>
      </c>
      <c r="D74" s="10" t="s">
        <v>58</v>
      </c>
      <c r="E74" s="10" t="s">
        <v>30</v>
      </c>
      <c r="F74" s="10" t="s">
        <v>36</v>
      </c>
      <c r="G74" s="10" t="s">
        <v>41</v>
      </c>
      <c r="H74" s="10" t="s">
        <v>28</v>
      </c>
    </row>
    <row r="75" spans="1:8" ht="22.5" customHeight="1" x14ac:dyDescent="0.25">
      <c r="A75" s="17">
        <v>70</v>
      </c>
      <c r="B75" s="18">
        <v>0.52083333333333337</v>
      </c>
      <c r="C75" s="18">
        <f>B75+Översikt!$B$6/1440</f>
        <v>0.53472222222222221</v>
      </c>
      <c r="D75" s="17" t="s">
        <v>80</v>
      </c>
      <c r="E75" s="17" t="s">
        <v>64</v>
      </c>
      <c r="F75" s="17" t="s">
        <v>50</v>
      </c>
      <c r="G75" s="17" t="s">
        <v>98</v>
      </c>
      <c r="H75" s="17" t="s">
        <v>65</v>
      </c>
    </row>
    <row r="76" spans="1:8" ht="22.5" customHeight="1" x14ac:dyDescent="0.25">
      <c r="A76" s="8">
        <v>71</v>
      </c>
      <c r="B76" s="9">
        <v>0.53125</v>
      </c>
      <c r="C76" s="9">
        <f>B76+Översikt!$B$6/1440</f>
        <v>0.54513888888888884</v>
      </c>
      <c r="D76" s="8" t="s">
        <v>32</v>
      </c>
      <c r="E76" s="8" t="s">
        <v>69</v>
      </c>
      <c r="F76" s="8" t="s">
        <v>43</v>
      </c>
      <c r="G76" s="8" t="s">
        <v>74</v>
      </c>
      <c r="H76" s="8" t="s">
        <v>28</v>
      </c>
    </row>
    <row r="77" spans="1:8" ht="22.5" customHeight="1" x14ac:dyDescent="0.25">
      <c r="A77" s="17">
        <v>72</v>
      </c>
      <c r="B77" s="18">
        <v>0.53125</v>
      </c>
      <c r="C77" s="18">
        <f>B77+Översikt!$B$6/1440</f>
        <v>0.54513888888888884</v>
      </c>
      <c r="D77" s="17" t="s">
        <v>37</v>
      </c>
      <c r="E77" s="17" t="s">
        <v>56</v>
      </c>
      <c r="F77" s="17" t="s">
        <v>89</v>
      </c>
      <c r="G77" s="17" t="s">
        <v>91</v>
      </c>
      <c r="H77" s="17" t="s">
        <v>28</v>
      </c>
    </row>
    <row r="78" spans="1:8" ht="22.5" customHeight="1" x14ac:dyDescent="0.25">
      <c r="A78" s="10">
        <v>73</v>
      </c>
      <c r="B78" s="13">
        <v>0.53125</v>
      </c>
      <c r="C78" s="13">
        <f>B78+Översikt!$B$6/1440</f>
        <v>0.54513888888888884</v>
      </c>
      <c r="D78" s="10" t="s">
        <v>42</v>
      </c>
      <c r="E78" s="10" t="s">
        <v>49</v>
      </c>
      <c r="F78" s="10" t="s">
        <v>40</v>
      </c>
      <c r="G78" s="10" t="s">
        <v>68</v>
      </c>
      <c r="H78" s="10" t="s">
        <v>28</v>
      </c>
    </row>
    <row r="79" spans="1:8" ht="22.5" customHeight="1" x14ac:dyDescent="0.25">
      <c r="A79" s="8">
        <v>74</v>
      </c>
      <c r="B79" s="9">
        <v>0.53125</v>
      </c>
      <c r="C79" s="9">
        <f>B79+Översikt!$B$6/1440</f>
        <v>0.54513888888888884</v>
      </c>
      <c r="D79" s="8" t="s">
        <v>47</v>
      </c>
      <c r="E79" s="8" t="s">
        <v>33</v>
      </c>
      <c r="F79" s="8" t="s">
        <v>51</v>
      </c>
      <c r="G79" s="8" t="s">
        <v>79</v>
      </c>
      <c r="H79" s="8" t="s">
        <v>28</v>
      </c>
    </row>
    <row r="80" spans="1:8" ht="22.5" customHeight="1" x14ac:dyDescent="0.25">
      <c r="A80" s="8">
        <v>75</v>
      </c>
      <c r="B80" s="9">
        <v>0.53125</v>
      </c>
      <c r="C80" s="9">
        <f>B80+Översikt!$B$6/1440</f>
        <v>0.54513888888888884</v>
      </c>
      <c r="D80" s="8" t="s">
        <v>53</v>
      </c>
      <c r="E80" s="8" t="s">
        <v>33</v>
      </c>
      <c r="F80" s="8" t="s">
        <v>60</v>
      </c>
      <c r="G80" s="8" t="s">
        <v>50</v>
      </c>
      <c r="H80" s="8" t="s">
        <v>28</v>
      </c>
    </row>
    <row r="81" spans="1:8" ht="22.5" customHeight="1" x14ac:dyDescent="0.25">
      <c r="A81" s="10">
        <v>76</v>
      </c>
      <c r="B81" s="13">
        <v>0.53125</v>
      </c>
      <c r="C81" s="13">
        <f>B81+Översikt!$B$6/1440</f>
        <v>0.54513888888888884</v>
      </c>
      <c r="D81" s="10" t="s">
        <v>76</v>
      </c>
      <c r="E81" s="10" t="s">
        <v>49</v>
      </c>
      <c r="F81" s="10" t="s">
        <v>61</v>
      </c>
      <c r="G81" s="10" t="s">
        <v>50</v>
      </c>
      <c r="H81" s="10" t="s">
        <v>28</v>
      </c>
    </row>
    <row r="82" spans="1:8" ht="22.5" customHeight="1" x14ac:dyDescent="0.25">
      <c r="A82" s="10">
        <v>77</v>
      </c>
      <c r="B82" s="13">
        <v>0.53125</v>
      </c>
      <c r="C82" s="13">
        <f>B82+Översikt!$B$6/1440</f>
        <v>0.54513888888888884</v>
      </c>
      <c r="D82" s="10" t="s">
        <v>78</v>
      </c>
      <c r="E82" s="10" t="s">
        <v>30</v>
      </c>
      <c r="F82" s="10" t="s">
        <v>31</v>
      </c>
      <c r="G82" s="10" t="s">
        <v>38</v>
      </c>
      <c r="H82" s="10" t="s">
        <v>28</v>
      </c>
    </row>
    <row r="83" spans="1:8" ht="22.5" customHeight="1" x14ac:dyDescent="0.25">
      <c r="A83" s="8">
        <v>78</v>
      </c>
      <c r="B83" s="9">
        <v>0.53125</v>
      </c>
      <c r="C83" s="9">
        <f>B83+Översikt!$B$6/1440</f>
        <v>0.54513888888888884</v>
      </c>
      <c r="D83" s="8" t="s">
        <v>58</v>
      </c>
      <c r="E83" s="8" t="s">
        <v>69</v>
      </c>
      <c r="F83" s="8" t="s">
        <v>66</v>
      </c>
      <c r="G83" s="8" t="s">
        <v>52</v>
      </c>
      <c r="H83" s="8" t="s">
        <v>28</v>
      </c>
    </row>
    <row r="84" spans="1:8" ht="22.5" customHeight="1" x14ac:dyDescent="0.25">
      <c r="A84" s="17">
        <v>79</v>
      </c>
      <c r="B84" s="18">
        <v>0.53819444444444442</v>
      </c>
      <c r="C84" s="18">
        <f>B84+Översikt!$B$6/1440</f>
        <v>0.55208333333333326</v>
      </c>
      <c r="D84" s="17" t="s">
        <v>97</v>
      </c>
      <c r="E84" s="17" t="s">
        <v>64</v>
      </c>
      <c r="F84" s="17" t="s">
        <v>87</v>
      </c>
      <c r="G84" s="17" t="s">
        <v>81</v>
      </c>
      <c r="H84" s="17" t="s">
        <v>65</v>
      </c>
    </row>
    <row r="85" spans="1:8" ht="22.5" customHeight="1" x14ac:dyDescent="0.25">
      <c r="A85" s="17">
        <v>80</v>
      </c>
      <c r="B85" s="18">
        <v>0.53819444444444442</v>
      </c>
      <c r="C85" s="18">
        <f>B85+Översikt!$B$6/1440</f>
        <v>0.55208333333333326</v>
      </c>
      <c r="D85" s="17" t="s">
        <v>80</v>
      </c>
      <c r="E85" s="17" t="s">
        <v>64</v>
      </c>
      <c r="F85" s="17" t="s">
        <v>82</v>
      </c>
      <c r="G85" s="17" t="s">
        <v>93</v>
      </c>
      <c r="H85" s="17" t="s">
        <v>65</v>
      </c>
    </row>
    <row r="86" spans="1:8" ht="22.5" customHeight="1" x14ac:dyDescent="0.25">
      <c r="A86" s="10">
        <v>81</v>
      </c>
      <c r="B86" s="13">
        <v>0.54861111111111116</v>
      </c>
      <c r="C86" s="13">
        <f>B86+Översikt!$B$6/1440</f>
        <v>0.5625</v>
      </c>
      <c r="D86" s="10" t="s">
        <v>37</v>
      </c>
      <c r="E86" s="10" t="s">
        <v>30</v>
      </c>
      <c r="F86" s="10" t="s">
        <v>41</v>
      </c>
      <c r="G86" s="10" t="s">
        <v>46</v>
      </c>
      <c r="H86" s="10" t="s">
        <v>28</v>
      </c>
    </row>
    <row r="87" spans="1:8" ht="22.5" customHeight="1" x14ac:dyDescent="0.25">
      <c r="A87" s="8">
        <v>82</v>
      </c>
      <c r="B87" s="9">
        <v>0.54861111111111116</v>
      </c>
      <c r="C87" s="9">
        <f>B87+Översikt!$B$6/1440</f>
        <v>0.5625</v>
      </c>
      <c r="D87" s="8" t="s">
        <v>42</v>
      </c>
      <c r="E87" s="8" t="s">
        <v>33</v>
      </c>
      <c r="F87" s="8" t="s">
        <v>75</v>
      </c>
      <c r="G87" s="8" t="s">
        <v>66</v>
      </c>
      <c r="H87" s="8" t="s">
        <v>28</v>
      </c>
    </row>
    <row r="88" spans="1:8" ht="22.5" customHeight="1" x14ac:dyDescent="0.25">
      <c r="A88" s="17">
        <v>83</v>
      </c>
      <c r="B88" s="18">
        <v>0.54861111111111116</v>
      </c>
      <c r="C88" s="18">
        <f>B88+Översikt!$B$6/1440</f>
        <v>0.5625</v>
      </c>
      <c r="D88" s="17" t="s">
        <v>47</v>
      </c>
      <c r="E88" s="17" t="s">
        <v>56</v>
      </c>
      <c r="F88" s="17" t="s">
        <v>70</v>
      </c>
      <c r="G88" s="17" t="s">
        <v>40</v>
      </c>
      <c r="H88" s="17" t="s">
        <v>28</v>
      </c>
    </row>
    <row r="89" spans="1:8" ht="22.5" customHeight="1" x14ac:dyDescent="0.25">
      <c r="A89" s="17">
        <v>84</v>
      </c>
      <c r="B89" s="18">
        <v>0.54861111111111116</v>
      </c>
      <c r="C89" s="18">
        <f>B89+Översikt!$B$6/1440</f>
        <v>0.5625</v>
      </c>
      <c r="D89" s="17" t="s">
        <v>53</v>
      </c>
      <c r="E89" s="17" t="s">
        <v>56</v>
      </c>
      <c r="F89" s="17" t="s">
        <v>96</v>
      </c>
      <c r="G89" s="17" t="s">
        <v>95</v>
      </c>
      <c r="H89" s="17" t="s">
        <v>28</v>
      </c>
    </row>
    <row r="90" spans="1:8" ht="22.5" customHeight="1" x14ac:dyDescent="0.25">
      <c r="A90" s="17">
        <v>85</v>
      </c>
      <c r="B90" s="18">
        <v>0.54861111111111116</v>
      </c>
      <c r="C90" s="18">
        <f>B90+Översikt!$B$6/1440</f>
        <v>0.5625</v>
      </c>
      <c r="D90" s="17" t="s">
        <v>76</v>
      </c>
      <c r="E90" s="17" t="s">
        <v>56</v>
      </c>
      <c r="F90" s="17" t="s">
        <v>72</v>
      </c>
      <c r="G90" s="17" t="s">
        <v>92</v>
      </c>
      <c r="H90" s="17" t="s">
        <v>28</v>
      </c>
    </row>
    <row r="91" spans="1:8" ht="22.5" customHeight="1" x14ac:dyDescent="0.25">
      <c r="A91" s="10">
        <v>86</v>
      </c>
      <c r="B91" s="13">
        <v>0.54861111111111116</v>
      </c>
      <c r="C91" s="13">
        <f>B91+Översikt!$B$6/1440</f>
        <v>0.5625</v>
      </c>
      <c r="D91" s="10" t="s">
        <v>78</v>
      </c>
      <c r="E91" s="10" t="s">
        <v>49</v>
      </c>
      <c r="F91" s="10" t="s">
        <v>62</v>
      </c>
      <c r="G91" s="10" t="s">
        <v>55</v>
      </c>
      <c r="H91" s="10" t="s">
        <v>28</v>
      </c>
    </row>
    <row r="92" spans="1:8" ht="22.5" customHeight="1" x14ac:dyDescent="0.25">
      <c r="A92" s="8">
        <v>87</v>
      </c>
      <c r="B92" s="9">
        <v>0.54861111111111116</v>
      </c>
      <c r="C92" s="9">
        <f>B92+Översikt!$B$6/1440</f>
        <v>0.5625</v>
      </c>
      <c r="D92" s="8" t="s">
        <v>58</v>
      </c>
      <c r="E92" s="8" t="s">
        <v>69</v>
      </c>
      <c r="F92" s="8" t="s">
        <v>35</v>
      </c>
      <c r="G92" s="8" t="s">
        <v>70</v>
      </c>
      <c r="H92" s="8" t="s">
        <v>28</v>
      </c>
    </row>
    <row r="93" spans="1:8" ht="22.5" customHeight="1" x14ac:dyDescent="0.25">
      <c r="A93" s="8">
        <v>88</v>
      </c>
      <c r="B93" s="9">
        <v>0.55208333333333337</v>
      </c>
      <c r="C93" s="9">
        <f>B93+Översikt!$B$6/1440</f>
        <v>0.56597222222222221</v>
      </c>
      <c r="D93" s="8" t="s">
        <v>32</v>
      </c>
      <c r="E93" s="8" t="s">
        <v>69</v>
      </c>
      <c r="F93" s="8" t="s">
        <v>38</v>
      </c>
      <c r="G93" s="8" t="s">
        <v>73</v>
      </c>
      <c r="H93" s="8" t="s">
        <v>28</v>
      </c>
    </row>
    <row r="94" spans="1:8" ht="22.5" customHeight="1" x14ac:dyDescent="0.25">
      <c r="A94" s="17">
        <v>89</v>
      </c>
      <c r="B94" s="18">
        <v>0.55555555555555558</v>
      </c>
      <c r="C94" s="18">
        <f>B94+Översikt!$B$6/1440</f>
        <v>0.56944444444444442</v>
      </c>
      <c r="D94" s="17" t="s">
        <v>97</v>
      </c>
      <c r="E94" s="17" t="s">
        <v>64</v>
      </c>
      <c r="F94" s="17" t="s">
        <v>40</v>
      </c>
      <c r="G94" s="17" t="s">
        <v>98</v>
      </c>
      <c r="H94" s="17" t="s">
        <v>65</v>
      </c>
    </row>
    <row r="95" spans="1:8" ht="22.5" customHeight="1" x14ac:dyDescent="0.25">
      <c r="A95" s="17">
        <v>90</v>
      </c>
      <c r="B95" s="18">
        <v>0.55555555555555558</v>
      </c>
      <c r="C95" s="18">
        <f>B95+Översikt!$B$6/1440</f>
        <v>0.56944444444444442</v>
      </c>
      <c r="D95" s="17" t="s">
        <v>80</v>
      </c>
      <c r="E95" s="17" t="s">
        <v>64</v>
      </c>
      <c r="F95" s="17" t="s">
        <v>88</v>
      </c>
      <c r="G95" s="17" t="s">
        <v>50</v>
      </c>
      <c r="H95" s="17" t="s">
        <v>65</v>
      </c>
    </row>
    <row r="96" spans="1:8" ht="22.5" customHeight="1" x14ac:dyDescent="0.25">
      <c r="A96" s="17">
        <v>91</v>
      </c>
      <c r="B96" s="18">
        <v>0.56597222222222221</v>
      </c>
      <c r="C96" s="18">
        <f>B96+Översikt!$B$6/1440</f>
        <v>0.57986111111111105</v>
      </c>
      <c r="D96" s="17" t="s">
        <v>37</v>
      </c>
      <c r="E96" s="17" t="s">
        <v>56</v>
      </c>
      <c r="F96" s="17" t="s">
        <v>38</v>
      </c>
      <c r="G96" s="17" t="s">
        <v>91</v>
      </c>
      <c r="H96" s="17" t="s">
        <v>28</v>
      </c>
    </row>
    <row r="97" spans="1:8" ht="22.5" customHeight="1" x14ac:dyDescent="0.25">
      <c r="A97" s="17">
        <v>92</v>
      </c>
      <c r="B97" s="18">
        <v>0.56597222222222221</v>
      </c>
      <c r="C97" s="18">
        <f>B97+Översikt!$B$6/1440</f>
        <v>0.57986111111111105</v>
      </c>
      <c r="D97" s="17" t="s">
        <v>42</v>
      </c>
      <c r="E97" s="17" t="s">
        <v>56</v>
      </c>
      <c r="F97" s="17" t="s">
        <v>90</v>
      </c>
      <c r="G97" s="17" t="s">
        <v>89</v>
      </c>
      <c r="H97" s="17" t="s">
        <v>28</v>
      </c>
    </row>
    <row r="98" spans="1:8" ht="22.5" customHeight="1" x14ac:dyDescent="0.25">
      <c r="A98" s="10">
        <v>93</v>
      </c>
      <c r="B98" s="13">
        <v>0.56597222222222221</v>
      </c>
      <c r="C98" s="13">
        <f>B98+Översikt!$B$6/1440</f>
        <v>0.57986111111111105</v>
      </c>
      <c r="D98" s="10" t="s">
        <v>53</v>
      </c>
      <c r="E98" s="10" t="s">
        <v>49</v>
      </c>
      <c r="F98" s="10" t="s">
        <v>50</v>
      </c>
      <c r="G98" s="10" t="s">
        <v>67</v>
      </c>
      <c r="H98" s="10" t="s">
        <v>28</v>
      </c>
    </row>
    <row r="99" spans="1:8" ht="22.5" customHeight="1" x14ac:dyDescent="0.25">
      <c r="A99" s="10">
        <v>94</v>
      </c>
      <c r="B99" s="13">
        <v>0.56597222222222221</v>
      </c>
      <c r="C99" s="13">
        <f>B99+Översikt!$B$6/1440</f>
        <v>0.57986111111111105</v>
      </c>
      <c r="D99" s="10" t="s">
        <v>76</v>
      </c>
      <c r="E99" s="10" t="s">
        <v>49</v>
      </c>
      <c r="F99" s="10" t="s">
        <v>68</v>
      </c>
      <c r="G99" s="10" t="s">
        <v>61</v>
      </c>
      <c r="H99" s="10" t="s">
        <v>28</v>
      </c>
    </row>
    <row r="100" spans="1:8" ht="22.5" customHeight="1" x14ac:dyDescent="0.25">
      <c r="A100" s="10">
        <v>95</v>
      </c>
      <c r="B100" s="13">
        <v>0.56597222222222221</v>
      </c>
      <c r="C100" s="13">
        <f>B100+Översikt!$B$6/1440</f>
        <v>0.57986111111111105</v>
      </c>
      <c r="D100" s="10" t="s">
        <v>78</v>
      </c>
      <c r="E100" s="10" t="s">
        <v>49</v>
      </c>
      <c r="F100" s="10" t="s">
        <v>57</v>
      </c>
      <c r="G100" s="10" t="s">
        <v>40</v>
      </c>
      <c r="H100" s="10" t="s">
        <v>28</v>
      </c>
    </row>
    <row r="101" spans="1:8" ht="22.5" customHeight="1" x14ac:dyDescent="0.25">
      <c r="A101" s="8">
        <v>96</v>
      </c>
      <c r="B101" s="9">
        <v>0.56944444444444442</v>
      </c>
      <c r="C101" s="9">
        <f>B101+Översikt!$B$6/1440</f>
        <v>0.58333333333333326</v>
      </c>
      <c r="D101" s="8" t="s">
        <v>32</v>
      </c>
      <c r="E101" s="8" t="s">
        <v>69</v>
      </c>
      <c r="F101" s="8" t="s">
        <v>74</v>
      </c>
      <c r="G101" s="8" t="s">
        <v>52</v>
      </c>
      <c r="H101" s="8" t="s">
        <v>28</v>
      </c>
    </row>
    <row r="102" spans="1:8" ht="22.5" customHeight="1" x14ac:dyDescent="0.25">
      <c r="A102" s="8">
        <v>97</v>
      </c>
      <c r="B102" s="9">
        <v>0.56944444444444442</v>
      </c>
      <c r="C102" s="9">
        <f>B102+Översikt!$B$6/1440</f>
        <v>0.58333333333333326</v>
      </c>
      <c r="D102" s="8" t="s">
        <v>58</v>
      </c>
      <c r="E102" s="8" t="s">
        <v>69</v>
      </c>
      <c r="F102" s="8" t="s">
        <v>72</v>
      </c>
      <c r="G102" s="8" t="s">
        <v>66</v>
      </c>
      <c r="H102" s="8" t="s">
        <v>28</v>
      </c>
    </row>
    <row r="103" spans="1:8" ht="22.5" customHeight="1" x14ac:dyDescent="0.25">
      <c r="A103" s="8">
        <v>98</v>
      </c>
      <c r="B103" s="9">
        <v>0.58333333333333337</v>
      </c>
      <c r="C103" s="9">
        <f>B103+Översikt!$B$6/1440</f>
        <v>0.59722222222222221</v>
      </c>
      <c r="D103" s="8" t="s">
        <v>37</v>
      </c>
      <c r="E103" s="8" t="s">
        <v>69</v>
      </c>
      <c r="F103" s="8" t="s">
        <v>43</v>
      </c>
      <c r="G103" s="8" t="s">
        <v>70</v>
      </c>
      <c r="H103" s="8" t="s">
        <v>28</v>
      </c>
    </row>
    <row r="104" spans="1:8" ht="22.5" customHeight="1" x14ac:dyDescent="0.25">
      <c r="A104" s="17">
        <v>100</v>
      </c>
      <c r="B104" s="18">
        <v>0.58333333333333337</v>
      </c>
      <c r="C104" s="18">
        <f>B104+Översikt!$B$6/1440</f>
        <v>0.59722222222222221</v>
      </c>
      <c r="D104" s="17" t="s">
        <v>47</v>
      </c>
      <c r="E104" s="17" t="s">
        <v>56</v>
      </c>
      <c r="F104" s="17" t="s">
        <v>72</v>
      </c>
      <c r="G104" s="17" t="s">
        <v>70</v>
      </c>
      <c r="H104" s="17" t="s">
        <v>28</v>
      </c>
    </row>
    <row r="105" spans="1:8" ht="22.5" customHeight="1" x14ac:dyDescent="0.25">
      <c r="A105" s="17">
        <v>101</v>
      </c>
      <c r="B105" s="18">
        <v>0.58333333333333337</v>
      </c>
      <c r="C105" s="18">
        <f>B105+Översikt!$B$6/1440</f>
        <v>0.59722222222222221</v>
      </c>
      <c r="D105" s="17" t="s">
        <v>53</v>
      </c>
      <c r="E105" s="17" t="s">
        <v>56</v>
      </c>
      <c r="F105" s="17" t="s">
        <v>40</v>
      </c>
      <c r="G105" s="17" t="s">
        <v>92</v>
      </c>
      <c r="H105" s="17" t="s">
        <v>28</v>
      </c>
    </row>
    <row r="106" spans="1:8" ht="22.5" customHeight="1" x14ac:dyDescent="0.25">
      <c r="A106" s="10">
        <v>102</v>
      </c>
      <c r="B106" s="13">
        <v>0.58333333333333337</v>
      </c>
      <c r="C106" s="13">
        <f>B106+Översikt!$B$6/1440</f>
        <v>0.59722222222222221</v>
      </c>
      <c r="D106" s="10" t="s">
        <v>76</v>
      </c>
      <c r="E106" s="10" t="s">
        <v>30</v>
      </c>
      <c r="F106" s="10" t="s">
        <v>46</v>
      </c>
      <c r="G106" s="10" t="s">
        <v>38</v>
      </c>
      <c r="H106" s="10" t="s">
        <v>28</v>
      </c>
    </row>
    <row r="107" spans="1:8" ht="22.5" customHeight="1" x14ac:dyDescent="0.25">
      <c r="A107" s="10">
        <v>103</v>
      </c>
      <c r="B107" s="24">
        <v>0.56597222222222221</v>
      </c>
      <c r="C107" s="13">
        <f>B107+Översikt!$B$6/1440</f>
        <v>0.57986111111111105</v>
      </c>
      <c r="D107" s="10" t="s">
        <v>47</v>
      </c>
      <c r="E107" s="10" t="s">
        <v>30</v>
      </c>
      <c r="F107" s="10" t="s">
        <v>36</v>
      </c>
      <c r="G107" s="10" t="s">
        <v>31</v>
      </c>
      <c r="H107" s="10" t="s">
        <v>28</v>
      </c>
    </row>
    <row r="108" spans="1:8" ht="22.5" customHeight="1" x14ac:dyDescent="0.25">
      <c r="A108" s="17">
        <v>104</v>
      </c>
      <c r="B108" s="18">
        <v>0.59027777777777779</v>
      </c>
      <c r="C108" s="18">
        <f>B108+Översikt!$B$6/1440</f>
        <v>0.60416666666666663</v>
      </c>
      <c r="D108" s="17" t="s">
        <v>97</v>
      </c>
      <c r="E108" s="17" t="s">
        <v>64</v>
      </c>
      <c r="F108" s="17" t="s">
        <v>88</v>
      </c>
      <c r="G108" s="17" t="s">
        <v>40</v>
      </c>
      <c r="H108" s="17" t="s">
        <v>65</v>
      </c>
    </row>
    <row r="109" spans="1:8" ht="22.5" customHeight="1" x14ac:dyDescent="0.25">
      <c r="A109" s="17">
        <v>105</v>
      </c>
      <c r="B109" s="18">
        <v>0.59027777777777779</v>
      </c>
      <c r="C109" s="18">
        <f>B109+Översikt!$B$6/1440</f>
        <v>0.60416666666666663</v>
      </c>
      <c r="D109" s="17" t="s">
        <v>80</v>
      </c>
      <c r="E109" s="17" t="s">
        <v>64</v>
      </c>
      <c r="F109" s="17" t="s">
        <v>50</v>
      </c>
      <c r="G109" s="17" t="s">
        <v>93</v>
      </c>
      <c r="H109" s="17" t="s">
        <v>65</v>
      </c>
    </row>
    <row r="110" spans="1:8" ht="22.5" customHeight="1" x14ac:dyDescent="0.25">
      <c r="A110" s="10">
        <v>106</v>
      </c>
      <c r="B110" s="13">
        <v>0.60069444444444442</v>
      </c>
      <c r="C110" s="13">
        <f>B110+Översikt!$B$6/1440</f>
        <v>0.61458333333333326</v>
      </c>
      <c r="D110" s="10" t="s">
        <v>32</v>
      </c>
      <c r="E110" s="10" t="s">
        <v>49</v>
      </c>
      <c r="F110" s="10" t="s">
        <v>55</v>
      </c>
      <c r="G110" s="10" t="s">
        <v>67</v>
      </c>
      <c r="H110" s="10" t="s">
        <v>28</v>
      </c>
    </row>
    <row r="111" spans="1:8" ht="22.5" customHeight="1" x14ac:dyDescent="0.25">
      <c r="A111" s="17">
        <v>107</v>
      </c>
      <c r="B111" s="18">
        <v>0.60069444444444442</v>
      </c>
      <c r="C111" s="18">
        <f>B111+Översikt!$B$6/1440</f>
        <v>0.61458333333333326</v>
      </c>
      <c r="D111" s="17" t="s">
        <v>37</v>
      </c>
      <c r="E111" s="17" t="s">
        <v>56</v>
      </c>
      <c r="F111" s="17" t="s">
        <v>90</v>
      </c>
      <c r="G111" s="17" t="s">
        <v>38</v>
      </c>
      <c r="H111" s="17" t="s">
        <v>28</v>
      </c>
    </row>
    <row r="112" spans="1:8" ht="22.5" customHeight="1" x14ac:dyDescent="0.25">
      <c r="A112" s="10">
        <v>108</v>
      </c>
      <c r="B112" s="13">
        <v>0.60069444444444442</v>
      </c>
      <c r="C112" s="13">
        <f>B112+Översikt!$B$6/1440</f>
        <v>0.61458333333333326</v>
      </c>
      <c r="D112" s="10" t="s">
        <v>42</v>
      </c>
      <c r="E112" s="10" t="s">
        <v>49</v>
      </c>
      <c r="F112" s="10" t="s">
        <v>61</v>
      </c>
      <c r="G112" s="10" t="s">
        <v>62</v>
      </c>
      <c r="H112" s="10" t="s">
        <v>28</v>
      </c>
    </row>
    <row r="113" spans="1:8" s="41" customFormat="1" ht="22.5" customHeight="1" x14ac:dyDescent="0.25">
      <c r="A113" s="10">
        <v>110</v>
      </c>
      <c r="B113" s="13">
        <v>0.60069444444444442</v>
      </c>
      <c r="C113" s="13">
        <f>B113+Översikt!$B$6/1440</f>
        <v>0.61458333333333326</v>
      </c>
      <c r="D113" s="10" t="s">
        <v>78</v>
      </c>
      <c r="E113" s="10" t="s">
        <v>49</v>
      </c>
      <c r="F113" s="10" t="s">
        <v>68</v>
      </c>
      <c r="G113" s="10" t="s">
        <v>57</v>
      </c>
      <c r="H113" s="10" t="s">
        <v>28</v>
      </c>
    </row>
    <row r="114" spans="1:8" ht="22.5" customHeight="1" x14ac:dyDescent="0.25">
      <c r="A114" s="17">
        <v>111</v>
      </c>
      <c r="B114" s="18">
        <v>0.60763888888888884</v>
      </c>
      <c r="C114" s="18">
        <f>B114+Översikt!$B$6/1440</f>
        <v>0.62152777777777768</v>
      </c>
      <c r="D114" s="17" t="s">
        <v>80</v>
      </c>
      <c r="E114" s="17" t="s">
        <v>64</v>
      </c>
      <c r="F114" s="17" t="s">
        <v>98</v>
      </c>
      <c r="G114" s="17" t="s">
        <v>87</v>
      </c>
      <c r="H114" s="17" t="s">
        <v>65</v>
      </c>
    </row>
    <row r="115" spans="1:8" ht="22.5" customHeight="1" x14ac:dyDescent="0.25">
      <c r="A115" s="17">
        <v>112</v>
      </c>
      <c r="B115" s="18">
        <v>0.61805555555555558</v>
      </c>
      <c r="C115" s="18">
        <f>B115+Översikt!$B$6/1440</f>
        <v>0.63194444444444442</v>
      </c>
      <c r="D115" s="17" t="s">
        <v>37</v>
      </c>
      <c r="E115" s="17" t="s">
        <v>56</v>
      </c>
      <c r="F115" s="17" t="s">
        <v>91</v>
      </c>
      <c r="G115" s="17" t="s">
        <v>70</v>
      </c>
      <c r="H115" s="17" t="s">
        <v>28</v>
      </c>
    </row>
    <row r="116" spans="1:8" ht="22.5" customHeight="1" x14ac:dyDescent="0.25">
      <c r="A116" s="17">
        <v>113</v>
      </c>
      <c r="B116" s="18">
        <v>0.61805555555555558</v>
      </c>
      <c r="C116" s="18">
        <f>B116+Översikt!$B$6/1440</f>
        <v>0.63194444444444442</v>
      </c>
      <c r="D116" s="17" t="s">
        <v>53</v>
      </c>
      <c r="E116" s="17" t="s">
        <v>56</v>
      </c>
      <c r="F116" s="17" t="s">
        <v>96</v>
      </c>
      <c r="G116" s="17" t="s">
        <v>92</v>
      </c>
      <c r="H116" s="17" t="s">
        <v>28</v>
      </c>
    </row>
    <row r="117" spans="1:8" ht="22.5" customHeight="1" x14ac:dyDescent="0.25">
      <c r="A117" s="17">
        <v>114</v>
      </c>
      <c r="B117" s="18">
        <v>0.61805555555555558</v>
      </c>
      <c r="C117" s="18">
        <f>B117+Översikt!$B$6/1440</f>
        <v>0.63194444444444442</v>
      </c>
      <c r="D117" s="17" t="s">
        <v>58</v>
      </c>
      <c r="E117" s="17" t="s">
        <v>56</v>
      </c>
      <c r="F117" s="17" t="s">
        <v>89</v>
      </c>
      <c r="G117" s="17" t="s">
        <v>111</v>
      </c>
      <c r="H117" s="17" t="s">
        <v>28</v>
      </c>
    </row>
    <row r="118" spans="1:8" ht="22.5" customHeight="1" x14ac:dyDescent="0.25">
      <c r="A118" s="17">
        <v>115</v>
      </c>
      <c r="B118" s="18">
        <v>0.63541666666666663</v>
      </c>
      <c r="C118" s="18">
        <f>B118+Översikt!$B$6/1440</f>
        <v>0.64930555555555547</v>
      </c>
      <c r="D118" s="17" t="s">
        <v>47</v>
      </c>
      <c r="E118" s="17" t="s">
        <v>56</v>
      </c>
      <c r="F118" s="17" t="s">
        <v>72</v>
      </c>
      <c r="G118" s="17" t="s">
        <v>38</v>
      </c>
      <c r="H118" s="17" t="s">
        <v>28</v>
      </c>
    </row>
    <row r="119" spans="1:8" ht="22.5" customHeight="1" x14ac:dyDescent="0.25">
      <c r="A119" s="17">
        <v>116</v>
      </c>
      <c r="B119" s="18">
        <v>0.63541666666666663</v>
      </c>
      <c r="C119" s="18">
        <f>B119+Översikt!$B$6/1440</f>
        <v>0.64930555555555547</v>
      </c>
      <c r="D119" s="17" t="s">
        <v>76</v>
      </c>
      <c r="E119" s="17" t="s">
        <v>56</v>
      </c>
      <c r="F119" s="17" t="s">
        <v>40</v>
      </c>
      <c r="G119" s="17" t="s">
        <v>90</v>
      </c>
      <c r="H119" s="17" t="s">
        <v>28</v>
      </c>
    </row>
    <row r="120" spans="1:8" ht="14.25" customHeight="1" x14ac:dyDescent="0.25"/>
    <row r="121" spans="1:8" ht="14.25" customHeight="1" x14ac:dyDescent="0.25"/>
    <row r="122" spans="1:8" ht="14.25" customHeight="1" x14ac:dyDescent="0.25"/>
    <row r="123" spans="1:8" ht="14.25" customHeight="1" x14ac:dyDescent="0.25"/>
    <row r="124" spans="1:8" ht="14.25" customHeight="1" x14ac:dyDescent="0.25"/>
    <row r="125" spans="1:8" ht="14.25" customHeight="1" x14ac:dyDescent="0.25"/>
    <row r="126" spans="1:8" ht="14.25" customHeight="1" x14ac:dyDescent="0.25"/>
    <row r="127" spans="1:8" ht="14.25" customHeight="1" x14ac:dyDescent="0.25"/>
    <row r="128" spans="1: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</sheetData>
  <mergeCells count="2">
    <mergeCell ref="A1:H2"/>
    <mergeCell ref="A3:H3"/>
  </mergeCells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99"/>
  <sheetViews>
    <sheetView showGridLines="0" tabSelected="1" topLeftCell="A32" workbookViewId="0">
      <selection activeCell="E52" sqref="E52"/>
    </sheetView>
  </sheetViews>
  <sheetFormatPr defaultColWidth="12.625" defaultRowHeight="15" customHeight="1" x14ac:dyDescent="0.25"/>
  <cols>
    <col min="1" max="1" width="18" customWidth="1"/>
    <col min="2" max="2" width="29" customWidth="1"/>
    <col min="3" max="5" width="17" customWidth="1"/>
    <col min="6" max="26" width="8.625" customWidth="1"/>
  </cols>
  <sheetData>
    <row r="1" spans="1:5" ht="22.5" customHeight="1" x14ac:dyDescent="0.25">
      <c r="A1" s="25" t="s">
        <v>14</v>
      </c>
      <c r="B1" s="26"/>
      <c r="C1" s="26"/>
      <c r="D1" s="26"/>
      <c r="E1" s="27"/>
    </row>
    <row r="2" spans="1:5" ht="22.5" customHeight="1" x14ac:dyDescent="0.25">
      <c r="A2" s="28"/>
      <c r="B2" s="29"/>
      <c r="C2" s="29"/>
      <c r="D2" s="29"/>
      <c r="E2" s="30"/>
    </row>
    <row r="3" spans="1:5" ht="30" customHeight="1" x14ac:dyDescent="0.25">
      <c r="A3" s="31" t="s">
        <v>19</v>
      </c>
      <c r="B3" s="32"/>
      <c r="C3" s="32"/>
      <c r="D3" s="32"/>
      <c r="E3" s="32"/>
    </row>
    <row r="4" spans="1:5" ht="22.5" customHeight="1" x14ac:dyDescent="0.25">
      <c r="A4" s="1"/>
      <c r="B4" s="1"/>
      <c r="C4" s="1"/>
      <c r="D4" s="1"/>
      <c r="E4" s="1"/>
    </row>
    <row r="5" spans="1:5" ht="31.5" customHeight="1" x14ac:dyDescent="0.25">
      <c r="A5" s="7" t="s">
        <v>7</v>
      </c>
      <c r="B5" s="7" t="s">
        <v>23</v>
      </c>
      <c r="C5" s="7" t="s">
        <v>24</v>
      </c>
      <c r="D5" s="7" t="s">
        <v>25</v>
      </c>
      <c r="E5" s="7" t="s">
        <v>26</v>
      </c>
    </row>
    <row r="6" spans="1:5" ht="22.5" customHeight="1" x14ac:dyDescent="0.25">
      <c r="A6" s="10" t="s">
        <v>30</v>
      </c>
      <c r="B6" s="10" t="s">
        <v>31</v>
      </c>
      <c r="C6" s="10">
        <f>COUNTIFS(Matchlista!$E$6:$E$119,A6,Matchlista!$F$6:$F$119,B6)+COUNTIFS(Matchlista!$E$6:$E$119,A6,Matchlista!$G$6:$G$119,B6)</f>
        <v>4</v>
      </c>
      <c r="D6" s="13">
        <f>Matchlista!B22</f>
        <v>0.42708333333333331</v>
      </c>
      <c r="E6" s="13">
        <f>Matchlista!C107</f>
        <v>0.57986111111111105</v>
      </c>
    </row>
    <row r="7" spans="1:5" ht="22.5" customHeight="1" x14ac:dyDescent="0.25">
      <c r="A7" s="10" t="s">
        <v>30</v>
      </c>
      <c r="B7" s="10" t="s">
        <v>36</v>
      </c>
      <c r="C7" s="10">
        <f>COUNTIFS(Matchlista!$E$6:$E$119,A7,Matchlista!$F$6:$F$119,B7)+COUNTIFS(Matchlista!$E$6:$E$119,A7,Matchlista!$G$6:$G$119,B7)</f>
        <v>4</v>
      </c>
      <c r="D7" s="13">
        <f>Matchlista!B26</f>
        <v>0.42708333333333331</v>
      </c>
      <c r="E7" s="13">
        <f>Matchlista!C107</f>
        <v>0.57986111111111105</v>
      </c>
    </row>
    <row r="8" spans="1:5" ht="22.5" customHeight="1" x14ac:dyDescent="0.25">
      <c r="A8" s="10" t="s">
        <v>30</v>
      </c>
      <c r="B8" s="10" t="s">
        <v>38</v>
      </c>
      <c r="C8" s="10">
        <f>COUNTIFS(Matchlista!$E$6:$E$119,A8,Matchlista!$F$6:$F$119,B8)+COUNTIFS(Matchlista!$E$6:$E$119,A8,Matchlista!$G$6:$G$119,B8)</f>
        <v>4</v>
      </c>
      <c r="D8" s="13">
        <f>Matchlista!B26</f>
        <v>0.42708333333333331</v>
      </c>
      <c r="E8" s="13">
        <f>Matchlista!C106</f>
        <v>0.59722222222222221</v>
      </c>
    </row>
    <row r="9" spans="1:5" ht="22.5" customHeight="1" x14ac:dyDescent="0.25">
      <c r="A9" s="10" t="s">
        <v>30</v>
      </c>
      <c r="B9" s="10" t="s">
        <v>41</v>
      </c>
      <c r="C9" s="10">
        <f>COUNTIFS(Matchlista!$E$6:$E$119,A9,Matchlista!$F$6:$F$119,B9)+COUNTIFS(Matchlista!$E$6:$E$119,A9,Matchlista!$G$6:$G$119,B9)</f>
        <v>4</v>
      </c>
      <c r="D9" s="13">
        <f>Matchlista!B22</f>
        <v>0.42708333333333331</v>
      </c>
      <c r="E9" s="13">
        <f>Matchlista!C86</f>
        <v>0.5625</v>
      </c>
    </row>
    <row r="10" spans="1:5" ht="22.5" customHeight="1" x14ac:dyDescent="0.25">
      <c r="A10" s="10" t="s">
        <v>30</v>
      </c>
      <c r="B10" s="10" t="s">
        <v>46</v>
      </c>
      <c r="C10" s="10">
        <f>COUNTIFS(Matchlista!$E$6:$E$119,A10,Matchlista!$F$6:$F$119,B10)+COUNTIFS(Matchlista!$E$6:$E$119,A10,Matchlista!$G$6:$G$119,B10)</f>
        <v>4</v>
      </c>
      <c r="D10" s="13">
        <f>Matchlista!B40</f>
        <v>0.46180555555555558</v>
      </c>
      <c r="E10" s="13">
        <f>Matchlista!C106</f>
        <v>0.59722222222222221</v>
      </c>
    </row>
    <row r="11" spans="1:5" ht="22.5" customHeight="1" x14ac:dyDescent="0.25">
      <c r="A11" s="10" t="s">
        <v>49</v>
      </c>
      <c r="B11" s="10" t="s">
        <v>50</v>
      </c>
      <c r="C11" s="10">
        <f>COUNTIFS(Matchlista!$E$6:$E$119,A11,Matchlista!$F$6:$F$119,B11)+COUNTIFS(Matchlista!$E$6:$E$119,A11,Matchlista!$G$6:$G$119,B11)</f>
        <v>4</v>
      </c>
      <c r="D11" s="13">
        <f>Matchlista!B24</f>
        <v>0.42708333333333331</v>
      </c>
      <c r="E11" s="13">
        <f>Matchlista!C98</f>
        <v>0.57986111111111105</v>
      </c>
    </row>
    <row r="12" spans="1:5" ht="22.5" customHeight="1" x14ac:dyDescent="0.25">
      <c r="A12" s="10" t="s">
        <v>49</v>
      </c>
      <c r="B12" s="10" t="s">
        <v>40</v>
      </c>
      <c r="C12" s="10">
        <f>COUNTIFS(Matchlista!$E$6:$E$119,A12,Matchlista!$F$6:$F$119,B12)+COUNTIFS(Matchlista!$E$6:$E$119,A12,Matchlista!$G$6:$G$119,B12)</f>
        <v>4</v>
      </c>
      <c r="D12" s="13">
        <f>Matchlista!B23</f>
        <v>0.42708333333333331</v>
      </c>
      <c r="E12" s="13">
        <f>Matchlista!C100</f>
        <v>0.57986111111111105</v>
      </c>
    </row>
    <row r="13" spans="1:5" ht="22.5" customHeight="1" x14ac:dyDescent="0.25">
      <c r="A13" s="10" t="s">
        <v>49</v>
      </c>
      <c r="B13" s="10" t="s">
        <v>55</v>
      </c>
      <c r="C13" s="10">
        <f>COUNTIFS(Matchlista!$E$6:$E$119,A13,Matchlista!$F$6:$F$119,B13)+COUNTIFS(Matchlista!$E$6:$E$119,A13,Matchlista!$G$6:$G$119,B13)</f>
        <v>4</v>
      </c>
      <c r="D13" s="13">
        <f>Matchlista!B23</f>
        <v>0.42708333333333331</v>
      </c>
      <c r="E13" s="13">
        <f>Matchlista!C110</f>
        <v>0.61458333333333326</v>
      </c>
    </row>
    <row r="14" spans="1:5" ht="22.5" customHeight="1" x14ac:dyDescent="0.25">
      <c r="A14" s="10" t="s">
        <v>49</v>
      </c>
      <c r="B14" s="10" t="s">
        <v>57</v>
      </c>
      <c r="C14" s="10">
        <f>COUNTIFS(Matchlista!$E$6:$E$119,A14,Matchlista!$F$6:$F$119,B14)+COUNTIFS(Matchlista!$E$6:$E$119,A14,Matchlista!$G$6:$G$119,B14)</f>
        <v>4</v>
      </c>
      <c r="D14" s="13">
        <f>Matchlista!B30</f>
        <v>0.44444444444444442</v>
      </c>
      <c r="E14" s="13">
        <f>Matchlista!C113</f>
        <v>0.61458333333333326</v>
      </c>
    </row>
    <row r="15" spans="1:5" ht="22.5" customHeight="1" x14ac:dyDescent="0.25">
      <c r="A15" s="10" t="s">
        <v>49</v>
      </c>
      <c r="B15" s="10" t="s">
        <v>61</v>
      </c>
      <c r="C15" s="10">
        <f>COUNTIFS(Matchlista!$E$6:$E$119,A15,Matchlista!$F$6:$F$119,B15)+COUNTIFS(Matchlista!$E$6:$E$119,A15,Matchlista!$G$6:$G$119,B15)</f>
        <v>4</v>
      </c>
      <c r="D15" s="13">
        <f>Matchlista!B41</f>
        <v>0.46180555555555558</v>
      </c>
      <c r="E15" s="13">
        <f>Matchlista!C112</f>
        <v>0.61458333333333326</v>
      </c>
    </row>
    <row r="16" spans="1:5" ht="22.5" customHeight="1" x14ac:dyDescent="0.25">
      <c r="A16" s="10" t="s">
        <v>49</v>
      </c>
      <c r="B16" s="10" t="s">
        <v>62</v>
      </c>
      <c r="C16" s="10">
        <f>COUNTIFS(Matchlista!$E$6:$E$119,A16,Matchlista!$F$6:$F$119,B16)+COUNTIFS(Matchlista!$E$6:$E$119,A16,Matchlista!$G$6:$G$119,B16)</f>
        <v>4</v>
      </c>
      <c r="D16" s="13">
        <f>Matchlista!B24</f>
        <v>0.42708333333333331</v>
      </c>
      <c r="E16" s="13">
        <f>Matchlista!C112</f>
        <v>0.61458333333333326</v>
      </c>
    </row>
    <row r="17" spans="1:5" ht="22.5" customHeight="1" x14ac:dyDescent="0.25">
      <c r="A17" s="10" t="s">
        <v>49</v>
      </c>
      <c r="B17" s="10" t="s">
        <v>67</v>
      </c>
      <c r="C17" s="10">
        <f>COUNTIFS(Matchlista!$E$6:$E$119,A17,Matchlista!$F$6:$F$119,B17)+COUNTIFS(Matchlista!$E$6:$E$119,A17,Matchlista!$G$6:$G$119,B17)</f>
        <v>4</v>
      </c>
      <c r="D17" s="13">
        <f>Matchlista!B30</f>
        <v>0.44444444444444442</v>
      </c>
      <c r="E17" s="13">
        <f>Matchlista!C110</f>
        <v>0.61458333333333326</v>
      </c>
    </row>
    <row r="18" spans="1:5" ht="22.5" customHeight="1" x14ac:dyDescent="0.25">
      <c r="A18" s="10" t="s">
        <v>49</v>
      </c>
      <c r="B18" s="10" t="s">
        <v>68</v>
      </c>
      <c r="C18" s="10">
        <f>COUNTIFS(Matchlista!$E$6:$E$119,A18,Matchlista!$F$6:$F$119,B18)+COUNTIFS(Matchlista!$E$6:$E$119,A18,Matchlista!$G$6:$G$119,B18)</f>
        <v>4</v>
      </c>
      <c r="D18" s="13">
        <f>Matchlista!B43</f>
        <v>0.46180555555555558</v>
      </c>
      <c r="E18" s="13">
        <f>Matchlista!C113</f>
        <v>0.61458333333333326</v>
      </c>
    </row>
    <row r="19" spans="1:5" ht="22.5" customHeight="1" x14ac:dyDescent="0.25">
      <c r="A19" s="8" t="s">
        <v>69</v>
      </c>
      <c r="B19" s="8" t="s">
        <v>70</v>
      </c>
      <c r="C19" s="8">
        <f>COUNTIFS(Matchlista!$E$6:$E$119,A19,Matchlista!$F$6:$F$119,B19)+COUNTIFS(Matchlista!$E$6:$E$119,A19,Matchlista!$G$6:$G$119,B19)</f>
        <v>4</v>
      </c>
      <c r="D19" s="9">
        <f>Matchlista!B28</f>
        <v>0.43402777777777779</v>
      </c>
      <c r="E19" s="9">
        <f>Matchlista!C103</f>
        <v>0.59722222222222221</v>
      </c>
    </row>
    <row r="20" spans="1:5" ht="22.5" customHeight="1" x14ac:dyDescent="0.25">
      <c r="A20" s="8" t="s">
        <v>69</v>
      </c>
      <c r="B20" s="8" t="s">
        <v>38</v>
      </c>
      <c r="C20" s="8">
        <f>COUNTIFS(Matchlista!$E$6:$E$119,A20,Matchlista!$F$6:$F$119,B20)+COUNTIFS(Matchlista!$E$6:$E$119,A20,Matchlista!$G$6:$G$119,B20)</f>
        <v>4</v>
      </c>
      <c r="D20" s="9">
        <f>Matchlista!B27</f>
        <v>0.42708333333333331</v>
      </c>
      <c r="E20" s="9">
        <f>Matchlista!C93</f>
        <v>0.56597222222222221</v>
      </c>
    </row>
    <row r="21" spans="1:5" ht="22.5" customHeight="1" x14ac:dyDescent="0.25">
      <c r="A21" s="8" t="s">
        <v>69</v>
      </c>
      <c r="B21" s="8" t="s">
        <v>72</v>
      </c>
      <c r="C21" s="8">
        <f>COUNTIFS(Matchlista!$E$6:$E$119,A21,Matchlista!$F$6:$F$119,B21)+COUNTIFS(Matchlista!$E$6:$E$119,A21,Matchlista!$G$6:$G$119,B21)</f>
        <v>4</v>
      </c>
      <c r="D21" s="9">
        <f>Matchlista!B34</f>
        <v>0.44444444444444442</v>
      </c>
      <c r="E21" s="9">
        <f>Matchlista!C102</f>
        <v>0.58333333333333326</v>
      </c>
    </row>
    <row r="22" spans="1:5" ht="22.5" customHeight="1" x14ac:dyDescent="0.25">
      <c r="A22" s="8" t="s">
        <v>69</v>
      </c>
      <c r="B22" s="8" t="s">
        <v>73</v>
      </c>
      <c r="C22" s="8">
        <f>COUNTIFS(Matchlista!$E$6:$E$119,A22,Matchlista!$F$6:$F$119,B22)+COUNTIFS(Matchlista!$E$6:$E$119,A22,Matchlista!$G$6:$G$119,B22)</f>
        <v>4</v>
      </c>
      <c r="D22" s="9">
        <f>Matchlista!B20</f>
        <v>0.41666666666666669</v>
      </c>
      <c r="E22" s="9">
        <f>Matchlista!C93</f>
        <v>0.56597222222222221</v>
      </c>
    </row>
    <row r="23" spans="1:5" ht="22.5" customHeight="1" x14ac:dyDescent="0.25">
      <c r="A23" s="8" t="s">
        <v>69</v>
      </c>
      <c r="B23" s="8" t="s">
        <v>74</v>
      </c>
      <c r="C23" s="8">
        <f>COUNTIFS(Matchlista!$E$6:$E$119,A23,Matchlista!$F$6:$F$119,B23)+COUNTIFS(Matchlista!$E$6:$E$119,A23,Matchlista!$G$6:$G$119,B23)</f>
        <v>4</v>
      </c>
      <c r="D23" s="9">
        <f>Matchlista!B28</f>
        <v>0.43402777777777779</v>
      </c>
      <c r="E23" s="9">
        <f>Matchlista!C101</f>
        <v>0.58333333333333326</v>
      </c>
    </row>
    <row r="24" spans="1:5" ht="22.5" customHeight="1" x14ac:dyDescent="0.25">
      <c r="A24" s="8" t="s">
        <v>69</v>
      </c>
      <c r="B24" s="8" t="s">
        <v>35</v>
      </c>
      <c r="C24" s="8">
        <f>COUNTIFS(Matchlista!$E$6:$E$119,A24,Matchlista!$F$6:$F$119,B24)+COUNTIFS(Matchlista!$E$6:$E$119,A24,Matchlista!$G$6:$G$119,B24)</f>
        <v>4</v>
      </c>
      <c r="D24" s="9">
        <f>Matchlista!B20</f>
        <v>0.41666666666666669</v>
      </c>
      <c r="E24" s="9">
        <f>Matchlista!C92</f>
        <v>0.5625</v>
      </c>
    </row>
    <row r="25" spans="1:5" ht="22.5" customHeight="1" x14ac:dyDescent="0.25">
      <c r="A25" s="8" t="s">
        <v>69</v>
      </c>
      <c r="B25" s="8" t="s">
        <v>66</v>
      </c>
      <c r="C25" s="8">
        <f>COUNTIFS(Matchlista!$E$6:$E$119,A25,Matchlista!$F$6:$F$119,B25)+COUNTIFS(Matchlista!$E$6:$E$119,A25,Matchlista!$G$6:$G$119,B25)</f>
        <v>4</v>
      </c>
      <c r="D25" s="9">
        <f>Matchlista!B27</f>
        <v>0.42708333333333331</v>
      </c>
      <c r="E25" s="9">
        <f>Matchlista!C102</f>
        <v>0.58333333333333326</v>
      </c>
    </row>
    <row r="26" spans="1:5" ht="22.5" customHeight="1" x14ac:dyDescent="0.25">
      <c r="A26" s="8" t="s">
        <v>69</v>
      </c>
      <c r="B26" s="8" t="s">
        <v>52</v>
      </c>
      <c r="C26" s="8">
        <f>COUNTIFS(Matchlista!$E$6:$E$119,A26,Matchlista!$F$6:$F$119,B26)+COUNTIFS(Matchlista!$E$6:$E$119,A26,Matchlista!$G$6:$G$119,B26)</f>
        <v>4</v>
      </c>
      <c r="D26" s="9">
        <f>Matchlista!B34</f>
        <v>0.44444444444444442</v>
      </c>
      <c r="E26" s="9">
        <f>Matchlista!C101</f>
        <v>0.58333333333333326</v>
      </c>
    </row>
    <row r="27" spans="1:5" ht="22.5" customHeight="1" x14ac:dyDescent="0.25">
      <c r="A27" s="8" t="s">
        <v>69</v>
      </c>
      <c r="B27" s="8" t="s">
        <v>43</v>
      </c>
      <c r="C27" s="8">
        <f>COUNTIFS(Matchlista!$E$6:$E$119,A27,Matchlista!$F$6:$F$119,B27)+COUNTIFS(Matchlista!$E$6:$E$119,A27,Matchlista!$G$6:$G$119,B27)</f>
        <v>4</v>
      </c>
      <c r="D27" s="9">
        <f>Matchlista!B36</f>
        <v>0.4513888888888889</v>
      </c>
      <c r="E27" s="9">
        <f>Matchlista!C103</f>
        <v>0.59722222222222221</v>
      </c>
    </row>
    <row r="28" spans="1:5" ht="22.5" customHeight="1" x14ac:dyDescent="0.25">
      <c r="A28" s="8" t="s">
        <v>33</v>
      </c>
      <c r="B28" s="8" t="s">
        <v>44</v>
      </c>
      <c r="C28" s="8">
        <f>COUNTIFS(Matchlista!$E$6:$E$119,A28,Matchlista!$F$6:$F$119,B28)+COUNTIFS(Matchlista!$E$6:$E$119,A28,Matchlista!$G$6:$G$119,B28)</f>
        <v>4</v>
      </c>
      <c r="D28" s="9">
        <f>Matchlista!B8</f>
        <v>0.375</v>
      </c>
      <c r="E28" s="9">
        <f>Matchlista!C61</f>
        <v>0.51041666666666663</v>
      </c>
    </row>
    <row r="29" spans="1:5" ht="22.5" customHeight="1" x14ac:dyDescent="0.25">
      <c r="A29" s="8" t="s">
        <v>33</v>
      </c>
      <c r="B29" s="8" t="s">
        <v>34</v>
      </c>
      <c r="C29" s="8">
        <f>COUNTIFS(Matchlista!$E$6:$E$119,A29,Matchlista!$F$6:$F$119,B29)+COUNTIFS(Matchlista!$E$6:$E$119,A29,Matchlista!$G$6:$G$119,B29)</f>
        <v>4</v>
      </c>
      <c r="D29" s="9">
        <f>Matchlista!B6</f>
        <v>0.375</v>
      </c>
      <c r="E29" s="9">
        <f>Matchlista!C61</f>
        <v>0.51041666666666663</v>
      </c>
    </row>
    <row r="30" spans="1:5" ht="22.5" customHeight="1" x14ac:dyDescent="0.25">
      <c r="A30" s="8" t="s">
        <v>33</v>
      </c>
      <c r="B30" s="8" t="s">
        <v>54</v>
      </c>
      <c r="C30" s="8">
        <f>COUNTIFS(Matchlista!$E$6:$E$119,A30,Matchlista!$F$6:$F$119,B30)+COUNTIFS(Matchlista!$E$6:$E$119,A30,Matchlista!$G$6:$G$119,B30)</f>
        <v>4</v>
      </c>
      <c r="D30" s="9">
        <f>Matchlista!B10</f>
        <v>0.375</v>
      </c>
      <c r="E30" s="9">
        <f>Matchlista!C71</f>
        <v>0.52777777777777768</v>
      </c>
    </row>
    <row r="31" spans="1:5" ht="22.5" customHeight="1" x14ac:dyDescent="0.25">
      <c r="A31" s="8" t="s">
        <v>33</v>
      </c>
      <c r="B31" s="8" t="s">
        <v>59</v>
      </c>
      <c r="C31" s="8">
        <f>COUNTIFS(Matchlista!$E$6:$E$119,A31,Matchlista!$F$6:$F$119,B31)+COUNTIFS(Matchlista!$E$6:$E$119,A31,Matchlista!$G$6:$G$119,B31)</f>
        <v>4</v>
      </c>
      <c r="D31" s="9">
        <f>Matchlista!B11</f>
        <v>0.375</v>
      </c>
      <c r="E31" s="9">
        <f>Matchlista!C64</f>
        <v>0.51041666666666663</v>
      </c>
    </row>
    <row r="32" spans="1:5" ht="22.5" customHeight="1" x14ac:dyDescent="0.25">
      <c r="A32" s="8" t="s">
        <v>33</v>
      </c>
      <c r="B32" s="8" t="s">
        <v>50</v>
      </c>
      <c r="C32" s="8">
        <f>COUNTIFS(Matchlista!$E$6:$E$119,A32,Matchlista!$F$6:$F$119,B32)+COUNTIFS(Matchlista!$E$6:$E$119,A32,Matchlista!$G$6:$G$119,B32)</f>
        <v>4</v>
      </c>
      <c r="D32" s="9">
        <f>Matchlista!B15</f>
        <v>0.40972222222222221</v>
      </c>
      <c r="E32" s="9">
        <f>Matchlista!C80</f>
        <v>0.54513888888888884</v>
      </c>
    </row>
    <row r="33" spans="1:5" ht="22.5" customHeight="1" x14ac:dyDescent="0.25">
      <c r="A33" s="8" t="s">
        <v>33</v>
      </c>
      <c r="B33" s="8" t="s">
        <v>40</v>
      </c>
      <c r="C33" s="8">
        <f>COUNTIFS(Matchlista!$E$6:$E$119,A33,Matchlista!$F$6:$F$119,B33)+COUNTIFS(Matchlista!$E$6:$E$119,A33,Matchlista!$G$6:$G$119,B33)</f>
        <v>4</v>
      </c>
      <c r="D33" s="9">
        <f>Matchlista!B7</f>
        <v>0.375</v>
      </c>
      <c r="E33" s="9">
        <f>Matchlista!C69</f>
        <v>0.52777777777777768</v>
      </c>
    </row>
    <row r="34" spans="1:5" ht="22.5" customHeight="1" x14ac:dyDescent="0.25">
      <c r="A34" s="8" t="s">
        <v>33</v>
      </c>
      <c r="B34" s="8" t="s">
        <v>55</v>
      </c>
      <c r="C34" s="8">
        <f>COUNTIFS(Matchlista!$E$6:$E$119,A34,Matchlista!$F$6:$F$119,B34)+COUNTIFS(Matchlista!$E$6:$E$119,A34,Matchlista!$G$6:$G$119,B34)</f>
        <v>4</v>
      </c>
      <c r="D34" s="9">
        <f>Matchlista!B10</f>
        <v>0.375</v>
      </c>
      <c r="E34" s="9">
        <f>Matchlista!C70</f>
        <v>0.52777777777777768</v>
      </c>
    </row>
    <row r="35" spans="1:5" ht="22.5" customHeight="1" x14ac:dyDescent="0.25">
      <c r="A35" s="8" t="s">
        <v>33</v>
      </c>
      <c r="B35" s="8" t="s">
        <v>51</v>
      </c>
      <c r="C35" s="8">
        <f>COUNTIFS(Matchlista!$E$6:$E$119,A35,Matchlista!$F$6:$F$119,B35)+COUNTIFS(Matchlista!$E$6:$E$119,A35,Matchlista!$G$6:$G$119,B35)</f>
        <v>4</v>
      </c>
      <c r="D35" s="9">
        <f>Matchlista!B9</f>
        <v>0.375</v>
      </c>
      <c r="E35" s="9">
        <f>Matchlista!C79</f>
        <v>0.54513888888888884</v>
      </c>
    </row>
    <row r="36" spans="1:5" ht="22.5" customHeight="1" x14ac:dyDescent="0.25">
      <c r="A36" s="8" t="s">
        <v>33</v>
      </c>
      <c r="B36" s="8" t="s">
        <v>75</v>
      </c>
      <c r="C36" s="8">
        <f>COUNTIFS(Matchlista!$E$6:$E$119,A36,Matchlista!$F$6:$F$119,B36)+COUNTIFS(Matchlista!$E$6:$E$119,A36,Matchlista!$G$6:$G$119,B36)</f>
        <v>4</v>
      </c>
      <c r="D36" s="9">
        <f>Matchlista!B16</f>
        <v>0.40972222222222221</v>
      </c>
      <c r="E36" s="9">
        <f>Matchlista!C87</f>
        <v>0.5625</v>
      </c>
    </row>
    <row r="37" spans="1:5" ht="22.5" customHeight="1" x14ac:dyDescent="0.25">
      <c r="A37" s="8" t="s">
        <v>33</v>
      </c>
      <c r="B37" s="8" t="s">
        <v>60</v>
      </c>
      <c r="C37" s="8">
        <f>COUNTIFS(Matchlista!$E$6:$E$119,A37,Matchlista!$F$6:$F$119,B37)+COUNTIFS(Matchlista!$E$6:$E$119,A37,Matchlista!$G$6:$G$119,B37)</f>
        <v>4</v>
      </c>
      <c r="D37" s="9">
        <f>Matchlista!B11</f>
        <v>0.375</v>
      </c>
      <c r="E37" s="9">
        <f>Matchlista!C80</f>
        <v>0.54513888888888884</v>
      </c>
    </row>
    <row r="38" spans="1:5" ht="22.5" customHeight="1" x14ac:dyDescent="0.25">
      <c r="A38" s="8" t="s">
        <v>33</v>
      </c>
      <c r="B38" s="8" t="s">
        <v>39</v>
      </c>
      <c r="C38" s="8">
        <f>COUNTIFS(Matchlista!$E$6:$E$119,A38,Matchlista!$F$6:$F$119,B38)+COUNTIFS(Matchlista!$E$6:$E$119,A38,Matchlista!$G$6:$G$119,B38)</f>
        <v>4</v>
      </c>
      <c r="D38" s="9">
        <f>Matchlista!B7</f>
        <v>0.375</v>
      </c>
      <c r="E38" s="9">
        <f>Matchlista!C73</f>
        <v>0.52777777777777768</v>
      </c>
    </row>
    <row r="39" spans="1:5" ht="22.5" customHeight="1" x14ac:dyDescent="0.25">
      <c r="A39" s="8" t="s">
        <v>33</v>
      </c>
      <c r="B39" s="8" t="s">
        <v>63</v>
      </c>
      <c r="C39" s="8">
        <f>COUNTIFS(Matchlista!$E$6:$E$119,A39,Matchlista!$F$6:$F$119,B39)+COUNTIFS(Matchlista!$E$6:$E$119,A39,Matchlista!$G$6:$G$119,B39)</f>
        <v>4</v>
      </c>
      <c r="D39" s="9">
        <f>Matchlista!B12</f>
        <v>0.3923611111111111</v>
      </c>
      <c r="E39" s="9">
        <f>Matchlista!C70</f>
        <v>0.52777777777777768</v>
      </c>
    </row>
    <row r="40" spans="1:5" ht="22.5" customHeight="1" x14ac:dyDescent="0.25">
      <c r="A40" s="8" t="s">
        <v>33</v>
      </c>
      <c r="B40" s="8" t="s">
        <v>79</v>
      </c>
      <c r="C40" s="8">
        <f>COUNTIFS(Matchlista!$E$6:$E$119,A40,Matchlista!$F$6:$F$119,B40)+COUNTIFS(Matchlista!$E$6:$E$119,A40,Matchlista!$G$6:$G$119,B40)</f>
        <v>4</v>
      </c>
      <c r="D40" s="9">
        <f>Matchlista!B18</f>
        <v>0.40972222222222221</v>
      </c>
      <c r="E40" s="9">
        <f>Matchlista!C79</f>
        <v>0.54513888888888884</v>
      </c>
    </row>
    <row r="41" spans="1:5" ht="22.5" customHeight="1" x14ac:dyDescent="0.25">
      <c r="A41" s="8" t="s">
        <v>33</v>
      </c>
      <c r="B41" s="8" t="s">
        <v>35</v>
      </c>
      <c r="C41" s="8">
        <f>COUNTIFS(Matchlista!$E$6:$E$119,A41,Matchlista!$F$6:$F$119,B41)+COUNTIFS(Matchlista!$E$6:$E$119,A41,Matchlista!$G$6:$G$119,B41)</f>
        <v>4</v>
      </c>
      <c r="D41" s="9">
        <f>Matchlista!B6</f>
        <v>0.375</v>
      </c>
      <c r="E41" s="9">
        <f>Matchlista!C69</f>
        <v>0.52777777777777768</v>
      </c>
    </row>
    <row r="42" spans="1:5" ht="22.5" customHeight="1" x14ac:dyDescent="0.25">
      <c r="A42" s="8" t="s">
        <v>33</v>
      </c>
      <c r="B42" s="8" t="s">
        <v>66</v>
      </c>
      <c r="C42" s="8">
        <f>COUNTIFS(Matchlista!$E$6:$E$119,A42,Matchlista!$F$6:$F$119,B42)+COUNTIFS(Matchlista!$E$6:$E$119,A42,Matchlista!$G$6:$G$119,B42)</f>
        <v>4</v>
      </c>
      <c r="D42" s="9">
        <f>Matchlista!B12</f>
        <v>0.3923611111111111</v>
      </c>
      <c r="E42" s="9">
        <f>Matchlista!C87</f>
        <v>0.5625</v>
      </c>
    </row>
    <row r="43" spans="1:5" ht="22.5" customHeight="1" x14ac:dyDescent="0.25">
      <c r="A43" s="8" t="s">
        <v>33</v>
      </c>
      <c r="B43" s="8" t="s">
        <v>52</v>
      </c>
      <c r="C43" s="8">
        <f>COUNTIFS(Matchlista!$E$6:$E$119,A43,Matchlista!$F$6:$F$119,B43)+COUNTIFS(Matchlista!$E$6:$E$119,A43,Matchlista!$G$6:$G$119,B43)</f>
        <v>4</v>
      </c>
      <c r="D43" s="9">
        <f>Matchlista!B9</f>
        <v>0.375</v>
      </c>
      <c r="E43" s="9">
        <f>Matchlista!C64</f>
        <v>0.51041666666666663</v>
      </c>
    </row>
    <row r="44" spans="1:5" ht="22.5" customHeight="1" x14ac:dyDescent="0.25">
      <c r="A44" s="8" t="s">
        <v>33</v>
      </c>
      <c r="B44" s="8" t="s">
        <v>43</v>
      </c>
      <c r="C44" s="8">
        <f>COUNTIFS(Matchlista!$E$6:$E$119,A44,Matchlista!$F$6:$F$119,B44)+COUNTIFS(Matchlista!$E$6:$E$119,A44,Matchlista!$G$6:$G$119,B44)</f>
        <v>4</v>
      </c>
      <c r="D44" s="9">
        <f>Matchlista!B8</f>
        <v>0.375</v>
      </c>
      <c r="E44" s="9">
        <f>Matchlista!C73</f>
        <v>0.52777777777777768</v>
      </c>
    </row>
    <row r="45" spans="1:5" ht="22.5" customHeight="1" x14ac:dyDescent="0.25">
      <c r="A45" s="17" t="s">
        <v>56</v>
      </c>
      <c r="B45" s="17" t="s">
        <v>70</v>
      </c>
      <c r="C45" s="17">
        <f>COUNTIFS(Matchlista!$E$6:$E$119,A45,Matchlista!$F$6:$F$119,B45)+COUNTIFS(Matchlista!$E$6:$E$119,A45,Matchlista!$G$6:$G$119,B45)</f>
        <v>4</v>
      </c>
      <c r="D45" s="18">
        <f>Matchlista!B51</f>
        <v>0.47916666666666669</v>
      </c>
      <c r="E45" s="18">
        <f>Matchlista!C115</f>
        <v>0.63194444444444442</v>
      </c>
    </row>
    <row r="46" spans="1:5" ht="22.5" customHeight="1" x14ac:dyDescent="0.25">
      <c r="A46" s="17" t="s">
        <v>56</v>
      </c>
      <c r="B46" s="17" t="s">
        <v>38</v>
      </c>
      <c r="C46" s="17">
        <f>COUNTIFS(Matchlista!$E$6:$E$119,A46,Matchlista!$F$6:$F$119,B46)+COUNTIFS(Matchlista!$E$6:$E$119,A46,Matchlista!$G$6:$G$119,B46)</f>
        <v>4</v>
      </c>
      <c r="D46" s="18">
        <f>Matchlista!B72</f>
        <v>0.51388888888888884</v>
      </c>
      <c r="E46" s="18">
        <f>Matchlista!C118</f>
        <v>0.64930555555555547</v>
      </c>
    </row>
    <row r="47" spans="1:5" ht="22.5" customHeight="1" x14ac:dyDescent="0.25">
      <c r="A47" s="17" t="s">
        <v>56</v>
      </c>
      <c r="B47" s="17" t="s">
        <v>40</v>
      </c>
      <c r="C47" s="17">
        <f>COUNTIFS(Matchlista!$E$6:$E$119,A47,Matchlista!$F$6:$F$119,B47)+COUNTIFS(Matchlista!$E$6:$E$119,A47,Matchlista!$G$6:$G$119,B47)</f>
        <v>4</v>
      </c>
      <c r="D47" s="18">
        <f>Matchlista!B49</f>
        <v>0.47916666666666669</v>
      </c>
      <c r="E47" s="18">
        <f>Matchlista!C119</f>
        <v>0.64930555555555547</v>
      </c>
    </row>
    <row r="48" spans="1:5" ht="22.5" customHeight="1" x14ac:dyDescent="0.25">
      <c r="A48" s="17" t="s">
        <v>56</v>
      </c>
      <c r="B48" s="17" t="s">
        <v>89</v>
      </c>
      <c r="C48" s="17">
        <f>COUNTIFS(Matchlista!$E$6:$E$119,A48,Matchlista!$F$6:$F$119,B48)+COUNTIFS(Matchlista!$E$6:$E$119,A48,Matchlista!$G$6:$G$119,B48)</f>
        <v>4</v>
      </c>
      <c r="D48" s="18">
        <f>Matchlista!B49</f>
        <v>0.47916666666666669</v>
      </c>
      <c r="E48" s="18">
        <f>Matchlista!C117</f>
        <v>0.63194444444444442</v>
      </c>
    </row>
    <row r="49" spans="1:5" ht="22.5" customHeight="1" x14ac:dyDescent="0.25">
      <c r="A49" s="17" t="s">
        <v>56</v>
      </c>
      <c r="B49" s="17" t="s">
        <v>90</v>
      </c>
      <c r="C49" s="17">
        <f>COUNTIFS(Matchlista!$E$6:$E$119,A49,Matchlista!$F$6:$F$119,B49)+COUNTIFS(Matchlista!$E$6:$E$119,A49,Matchlista!$G$6:$G$119,B49)</f>
        <v>4</v>
      </c>
      <c r="D49" s="18">
        <f>Matchlista!B68</f>
        <v>0.51388888888888884</v>
      </c>
      <c r="E49" s="18">
        <f>Matchlista!C119</f>
        <v>0.64930555555555547</v>
      </c>
    </row>
    <row r="50" spans="1:5" ht="22.5" customHeight="1" x14ac:dyDescent="0.25">
      <c r="A50" s="17" t="s">
        <v>56</v>
      </c>
      <c r="B50" s="17" t="s">
        <v>91</v>
      </c>
      <c r="C50" s="17">
        <f>COUNTIFS(Matchlista!$E$6:$E$119,A50,Matchlista!$F$6:$F$119,B50)+COUNTIFS(Matchlista!$E$6:$E$119,A50,Matchlista!$G$6:$G$119,B50)</f>
        <v>4</v>
      </c>
      <c r="D50" s="18">
        <f>Matchlista!B58</f>
        <v>0.49652777777777779</v>
      </c>
      <c r="E50" s="18">
        <f>Matchlista!C115</f>
        <v>0.63194444444444442</v>
      </c>
    </row>
    <row r="51" spans="1:5" ht="22.5" customHeight="1" x14ac:dyDescent="0.25">
      <c r="A51" s="17" t="s">
        <v>56</v>
      </c>
      <c r="B51" s="17" t="s">
        <v>92</v>
      </c>
      <c r="C51" s="17">
        <f>COUNTIFS(Matchlista!$E$6:$E$119,A51,Matchlista!$F$6:$F$119,B51)+COUNTIFS(Matchlista!$E$6:$E$119,A51,Matchlista!$G$6:$G$119,B51)</f>
        <v>4</v>
      </c>
      <c r="D51" s="18">
        <f>Matchlista!B49</f>
        <v>0.47916666666666669</v>
      </c>
      <c r="E51" s="18">
        <f>Matchlista!C116</f>
        <v>0.63194444444444442</v>
      </c>
    </row>
    <row r="52" spans="1:5" ht="22.5" customHeight="1" x14ac:dyDescent="0.25">
      <c r="A52" s="17" t="s">
        <v>56</v>
      </c>
      <c r="B52" s="17" t="s">
        <v>72</v>
      </c>
      <c r="C52" s="17">
        <f>COUNTIFS(Matchlista!$E$6:$E$119,A52,Matchlista!$F$6:$F$119,B52)+COUNTIFS(Matchlista!$E$6:$E$119,A52,Matchlista!$G$6:$G$119,B52)</f>
        <v>4</v>
      </c>
      <c r="D52" s="18">
        <f>Matchlista!B58</f>
        <v>0.49652777777777779</v>
      </c>
      <c r="E52" s="18">
        <f>Matchlista!C118</f>
        <v>0.64930555555555547</v>
      </c>
    </row>
    <row r="53" spans="1:5" ht="22.5" customHeight="1" x14ac:dyDescent="0.25">
      <c r="A53" s="17" t="s">
        <v>56</v>
      </c>
      <c r="B53" s="17" t="s">
        <v>95</v>
      </c>
      <c r="C53" s="17">
        <f>COUNTIFS(Matchlista!$E$6:$E$119,A53,Matchlista!$F$6:$F$119,B53)+COUNTIFS(Matchlista!$E$6:$E$119,A53,Matchlista!$G$6:$G$119,B53)</f>
        <v>4</v>
      </c>
      <c r="D53" s="18">
        <f>Matchlista!B52</f>
        <v>0.47916666666666669</v>
      </c>
      <c r="E53" s="18">
        <f>Matchlista!C117</f>
        <v>0.63194444444444442</v>
      </c>
    </row>
    <row r="54" spans="1:5" ht="22.5" customHeight="1" x14ac:dyDescent="0.25">
      <c r="A54" s="17" t="s">
        <v>56</v>
      </c>
      <c r="B54" s="17" t="s">
        <v>96</v>
      </c>
      <c r="C54" s="17">
        <f>COUNTIFS(Matchlista!$E$6:$E$119,A54,Matchlista!$F$6:$F$119,B54)+COUNTIFS(Matchlista!$E$6:$E$119,A54,Matchlista!$G$6:$G$119,B54)</f>
        <v>4</v>
      </c>
      <c r="D54" s="18">
        <f>Matchlista!B51</f>
        <v>0.47916666666666669</v>
      </c>
      <c r="E54" s="18">
        <f>Matchlista!C116</f>
        <v>0.63194444444444442</v>
      </c>
    </row>
    <row r="55" spans="1:5" ht="22.5" customHeight="1" x14ac:dyDescent="0.25">
      <c r="A55" s="17" t="s">
        <v>64</v>
      </c>
      <c r="B55" s="17" t="s">
        <v>50</v>
      </c>
      <c r="C55" s="17">
        <f>COUNTIFS(Matchlista!$E$6:$E$119,A55,Matchlista!$F$6:$F$119,B55)+COUNTIFS(Matchlista!$E$6:$E$119,A55,Matchlista!$G$6:$G$119,B55)</f>
        <v>4</v>
      </c>
      <c r="D55" s="18">
        <f>Matchlista!B48</f>
        <v>0.46875</v>
      </c>
      <c r="E55" s="18">
        <f>Matchlista!C109</f>
        <v>0.60416666666666663</v>
      </c>
    </row>
    <row r="56" spans="1:5" ht="22.5" customHeight="1" x14ac:dyDescent="0.25">
      <c r="A56" s="17" t="s">
        <v>64</v>
      </c>
      <c r="B56" s="17" t="s">
        <v>40</v>
      </c>
      <c r="C56" s="17">
        <f>COUNTIFS(Matchlista!$E$6:$E$119,A56,Matchlista!$F$6:$F$119,B56)+COUNTIFS(Matchlista!$E$6:$E$119,A56,Matchlista!$G$6:$G$119,B56)</f>
        <v>4</v>
      </c>
      <c r="D56" s="18">
        <f>Matchlista!B38</f>
        <v>0.4513888888888889</v>
      </c>
      <c r="E56" s="18">
        <f>Matchlista!C108</f>
        <v>0.60416666666666663</v>
      </c>
    </row>
    <row r="57" spans="1:5" ht="22.5" customHeight="1" x14ac:dyDescent="0.25">
      <c r="A57" s="17" t="s">
        <v>64</v>
      </c>
      <c r="B57" s="17" t="s">
        <v>87</v>
      </c>
      <c r="C57" s="17">
        <f>COUNTIFS(Matchlista!$E$6:$E$119,A57,Matchlista!$F$6:$F$119,B57)+COUNTIFS(Matchlista!$E$6:$E$119,A57,Matchlista!$G$6:$G$119,B57)</f>
        <v>4</v>
      </c>
      <c r="D57" s="18">
        <f>Matchlista!B48</f>
        <v>0.46875</v>
      </c>
      <c r="E57" s="18">
        <f>Matchlista!C114</f>
        <v>0.62152777777777768</v>
      </c>
    </row>
    <row r="58" spans="1:5" ht="22.5" customHeight="1" x14ac:dyDescent="0.25">
      <c r="A58" s="17" t="s">
        <v>64</v>
      </c>
      <c r="B58" s="17" t="s">
        <v>88</v>
      </c>
      <c r="C58" s="17">
        <f>COUNTIFS(Matchlista!$E$6:$E$119,A58,Matchlista!$F$6:$F$119,B58)+COUNTIFS(Matchlista!$E$6:$E$119,A58,Matchlista!$G$6:$G$119,B58)</f>
        <v>4</v>
      </c>
      <c r="D58" s="18">
        <f>Matchlista!B47</f>
        <v>0.46875</v>
      </c>
      <c r="E58" s="18">
        <f>Matchlista!C108</f>
        <v>0.60416666666666663</v>
      </c>
    </row>
    <row r="59" spans="1:5" ht="22.5" customHeight="1" x14ac:dyDescent="0.25">
      <c r="A59" s="17" t="s">
        <v>64</v>
      </c>
      <c r="B59" s="17" t="s">
        <v>81</v>
      </c>
      <c r="C59" s="17">
        <f>COUNTIFS(Matchlista!$E$6:$E$119,A59,Matchlista!$F$6:$F$119,B59)+COUNTIFS(Matchlista!$E$6:$E$119,A59,Matchlista!$G$6:$G$119,B59)</f>
        <v>4</v>
      </c>
      <c r="D59" s="18">
        <f>Matchlista!B21</f>
        <v>0.41666666666666669</v>
      </c>
      <c r="E59" s="18">
        <f>Matchlista!C84</f>
        <v>0.55208333333333326</v>
      </c>
    </row>
    <row r="60" spans="1:5" ht="22.5" customHeight="1" x14ac:dyDescent="0.25">
      <c r="A60" s="17" t="s">
        <v>64</v>
      </c>
      <c r="B60" s="17" t="s">
        <v>93</v>
      </c>
      <c r="C60" s="17">
        <f>COUNTIFS(Matchlista!$E$6:$E$119,A60,Matchlista!$F$6:$F$119,B60)+COUNTIFS(Matchlista!$E$6:$E$119,A60,Matchlista!$G$6:$G$119,B60)</f>
        <v>4</v>
      </c>
      <c r="D60" s="18">
        <f>Matchlista!B47</f>
        <v>0.46875</v>
      </c>
      <c r="E60" s="18">
        <f>Matchlista!C109</f>
        <v>0.60416666666666663</v>
      </c>
    </row>
    <row r="61" spans="1:5" ht="22.5" customHeight="1" x14ac:dyDescent="0.25">
      <c r="A61" s="17" t="s">
        <v>64</v>
      </c>
      <c r="B61" s="17" t="s">
        <v>82</v>
      </c>
      <c r="C61" s="17">
        <f>COUNTIFS(Matchlista!$E$6:$E$119,A61,Matchlista!$F$6:$F$119,B61)+COUNTIFS(Matchlista!$E$6:$E$119,A61,Matchlista!$G$6:$G$119,B61)</f>
        <v>4</v>
      </c>
      <c r="D61" s="18">
        <f>Matchlista!B21</f>
        <v>0.41666666666666669</v>
      </c>
      <c r="E61" s="18">
        <f>Matchlista!C85</f>
        <v>0.55208333333333326</v>
      </c>
    </row>
    <row r="62" spans="1:5" ht="22.5" customHeight="1" x14ac:dyDescent="0.25">
      <c r="A62" s="17" t="s">
        <v>64</v>
      </c>
      <c r="B62" s="17" t="s">
        <v>98</v>
      </c>
      <c r="C62" s="17">
        <f>COUNTIFS(Matchlista!$E$6:$E$119,A62,Matchlista!$F$6:$F$119,B62)+COUNTIFS(Matchlista!$E$6:$E$119,A62,Matchlista!$G$6:$G$119,B62)</f>
        <v>4</v>
      </c>
      <c r="D62" s="18">
        <f>Matchlista!B37</f>
        <v>0.4513888888888889</v>
      </c>
      <c r="E62" s="18">
        <f>Matchlista!C114</f>
        <v>0.62152777777777768</v>
      </c>
    </row>
    <row r="63" spans="1:5" ht="14.25" customHeight="1" x14ac:dyDescent="0.25"/>
    <row r="64" spans="1:5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mergeCells count="2">
    <mergeCell ref="A1:E2"/>
    <mergeCell ref="A3:E3"/>
  </mergeCells>
  <pageMargins left="0.7" right="0.7" top="0.75" bottom="0.75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98"/>
  <sheetViews>
    <sheetView showGridLines="0" topLeftCell="A118" workbookViewId="0">
      <selection activeCell="B137" sqref="B137"/>
    </sheetView>
  </sheetViews>
  <sheetFormatPr defaultColWidth="12.625" defaultRowHeight="15" customHeight="1" x14ac:dyDescent="0.25"/>
  <cols>
    <col min="1" max="1" width="8" customWidth="1"/>
    <col min="2" max="3" width="11" customWidth="1"/>
    <col min="4" max="4" width="18" customWidth="1"/>
    <col min="5" max="6" width="29" customWidth="1"/>
    <col min="7" max="26" width="8.625" customWidth="1"/>
  </cols>
  <sheetData>
    <row r="1" spans="1:6" ht="22.5" customHeight="1" x14ac:dyDescent="0.25">
      <c r="A1" s="25" t="s">
        <v>1</v>
      </c>
      <c r="B1" s="26"/>
      <c r="C1" s="26"/>
      <c r="D1" s="26"/>
      <c r="E1" s="26"/>
      <c r="F1" s="27"/>
    </row>
    <row r="2" spans="1:6" ht="22.5" customHeight="1" x14ac:dyDescent="0.25">
      <c r="A2" s="28"/>
      <c r="B2" s="29"/>
      <c r="C2" s="29"/>
      <c r="D2" s="29"/>
      <c r="E2" s="29"/>
      <c r="F2" s="30"/>
    </row>
    <row r="3" spans="1:6" ht="30" customHeight="1" x14ac:dyDescent="0.25">
      <c r="A3" s="31" t="s">
        <v>2</v>
      </c>
      <c r="B3" s="32"/>
      <c r="C3" s="32"/>
      <c r="D3" s="32"/>
      <c r="E3" s="32"/>
      <c r="F3" s="32"/>
    </row>
    <row r="4" spans="1:6" ht="22.5" customHeight="1" x14ac:dyDescent="0.25">
      <c r="A4" s="1" t="s">
        <v>3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</row>
    <row r="5" spans="1:6" ht="30" customHeight="1" x14ac:dyDescent="0.25">
      <c r="A5" s="34" t="s">
        <v>10</v>
      </c>
      <c r="B5" s="35"/>
      <c r="C5" s="35"/>
      <c r="D5" s="35"/>
      <c r="E5" s="35"/>
      <c r="F5" s="36"/>
    </row>
    <row r="6" spans="1:6" ht="22.5" customHeight="1" x14ac:dyDescent="0.25">
      <c r="A6" s="4">
        <f>Matchlista!A6</f>
        <v>1</v>
      </c>
      <c r="B6" s="5">
        <f>Matchlista!B6</f>
        <v>0.375</v>
      </c>
      <c r="C6" s="5">
        <f>Matchlista!C6</f>
        <v>0.3888888888888889</v>
      </c>
      <c r="D6" s="4" t="str">
        <f>Matchlista!E6</f>
        <v>Pojkar 2018</v>
      </c>
      <c r="E6" s="4" t="str">
        <f>Matchlista!F6</f>
        <v>Fårbo FF 1</v>
      </c>
      <c r="F6" s="4" t="str">
        <f>Matchlista!G6</f>
        <v>Vimmerby IF 1</v>
      </c>
    </row>
    <row r="7" spans="1:6" ht="22.5" customHeight="1" x14ac:dyDescent="0.25">
      <c r="A7" s="4">
        <f>Matchlista!A20</f>
        <v>15</v>
      </c>
      <c r="B7" s="5">
        <f>Matchlista!B20</f>
        <v>0.41666666666666669</v>
      </c>
      <c r="C7" s="5">
        <f>Matchlista!C20</f>
        <v>0.43055555555555558</v>
      </c>
      <c r="D7" s="4" t="str">
        <f>Matchlista!E20</f>
        <v>Flickor 2018</v>
      </c>
      <c r="E7" s="4" t="str">
        <f>Matchlista!F20</f>
        <v>Tyresö strand FC 1</v>
      </c>
      <c r="F7" s="4" t="str">
        <f>Matchlista!G20</f>
        <v>Vimmerby IF 1</v>
      </c>
    </row>
    <row r="8" spans="1:6" ht="22.5" customHeight="1" x14ac:dyDescent="0.25">
      <c r="A8" s="4">
        <f>Matchlista!A28</f>
        <v>23</v>
      </c>
      <c r="B8" s="5">
        <f>Matchlista!B28</f>
        <v>0.43402777777777779</v>
      </c>
      <c r="C8" s="5">
        <f>Matchlista!C28</f>
        <v>0.44791666666666669</v>
      </c>
      <c r="D8" s="4" t="str">
        <f>Matchlista!E28</f>
        <v>Flickor 2018</v>
      </c>
      <c r="E8" s="4" t="str">
        <f>Matchlista!F28</f>
        <v>Hultsfred FK</v>
      </c>
      <c r="F8" s="4" t="str">
        <f>Matchlista!G28</f>
        <v>Tyresö strand FC 2</v>
      </c>
    </row>
    <row r="9" spans="1:6" ht="22.5" customHeight="1" x14ac:dyDescent="0.25">
      <c r="A9" s="4">
        <f>Matchlista!A36</f>
        <v>31</v>
      </c>
      <c r="B9" s="5">
        <f>Matchlista!B36</f>
        <v>0.4513888888888889</v>
      </c>
      <c r="C9" s="5">
        <f>Matchlista!C36</f>
        <v>0.46527777777777779</v>
      </c>
      <c r="D9" s="4" t="str">
        <f>Matchlista!E36</f>
        <v>Flickor 2018</v>
      </c>
      <c r="E9" s="4" t="str">
        <f>Matchlista!F36</f>
        <v>Tyresö strand FC 1</v>
      </c>
      <c r="F9" s="4" t="str">
        <f>Matchlista!G36</f>
        <v>Västerviks FF 2</v>
      </c>
    </row>
    <row r="10" spans="1:6" ht="22.5" customHeight="1" x14ac:dyDescent="0.25">
      <c r="A10" s="4">
        <f>Matchlista!A46</f>
        <v>41</v>
      </c>
      <c r="B10" s="5">
        <f>Matchlista!B46</f>
        <v>0.46875</v>
      </c>
      <c r="C10" s="5">
        <f>Matchlista!C46</f>
        <v>0.4826388888888889</v>
      </c>
      <c r="D10" s="4" t="str">
        <f>Matchlista!E46</f>
        <v>Flickor 2018</v>
      </c>
      <c r="E10" s="4" t="str">
        <f>Matchlista!F46</f>
        <v>Tyresö strand FC 2</v>
      </c>
      <c r="F10" s="4" t="str">
        <f>Matchlista!G46</f>
        <v>Vimmerby IF 2</v>
      </c>
    </row>
    <row r="11" spans="1:6" ht="22.5" customHeight="1" x14ac:dyDescent="0.25">
      <c r="A11" s="11">
        <f>Matchlista!A57</f>
        <v>52</v>
      </c>
      <c r="B11" s="12">
        <f>Matchlista!B57</f>
        <v>0.49652777777777779</v>
      </c>
      <c r="C11" s="12">
        <f>Matchlista!C57</f>
        <v>0.51041666666666663</v>
      </c>
      <c r="D11" s="11" t="str">
        <f>Matchlista!E57</f>
        <v>Pojkar 2019</v>
      </c>
      <c r="E11" s="11" t="str">
        <f>Matchlista!F57</f>
        <v>Söderköpings IK 1</v>
      </c>
      <c r="F11" s="11" t="str">
        <f>Matchlista!G57</f>
        <v>Rimforsa IF</v>
      </c>
    </row>
    <row r="12" spans="1:6" ht="22.5" customHeight="1" x14ac:dyDescent="0.25">
      <c r="A12" s="4">
        <f>Matchlista!A67</f>
        <v>62</v>
      </c>
      <c r="B12" s="5">
        <f>Matchlista!B67</f>
        <v>0.51388888888888884</v>
      </c>
      <c r="C12" s="5">
        <f>Matchlista!C67</f>
        <v>0.52777777777777768</v>
      </c>
      <c r="D12" s="4" t="str">
        <f>Matchlista!E67</f>
        <v>Flickor 2018</v>
      </c>
      <c r="E12" s="4" t="str">
        <f>Matchlista!F67</f>
        <v>Tjust IF</v>
      </c>
      <c r="F12" s="4" t="str">
        <f>Matchlista!G67</f>
        <v>Tyresö strand FC 1</v>
      </c>
    </row>
    <row r="13" spans="1:6" ht="22.5" customHeight="1" x14ac:dyDescent="0.25">
      <c r="A13" s="4">
        <f>Matchlista!A76</f>
        <v>71</v>
      </c>
      <c r="B13" s="5">
        <f>Matchlista!B76</f>
        <v>0.53125</v>
      </c>
      <c r="C13" s="5">
        <f>Matchlista!C76</f>
        <v>0.54513888888888884</v>
      </c>
      <c r="D13" s="4" t="str">
        <f>Matchlista!E76</f>
        <v>Flickor 2018</v>
      </c>
      <c r="E13" s="4" t="str">
        <f>Matchlista!F76</f>
        <v>Västerviks FF 2</v>
      </c>
      <c r="F13" s="4" t="str">
        <f>Matchlista!G76</f>
        <v>Tyresö strand FC 2</v>
      </c>
    </row>
    <row r="14" spans="1:6" ht="22.5" customHeight="1" x14ac:dyDescent="0.25">
      <c r="A14" s="4">
        <f>Matchlista!A93</f>
        <v>88</v>
      </c>
      <c r="B14" s="5">
        <f>Matchlista!B93</f>
        <v>0.55208333333333337</v>
      </c>
      <c r="C14" s="5">
        <f>Matchlista!C93</f>
        <v>0.56597222222222221</v>
      </c>
      <c r="D14" s="4" t="str">
        <f>Matchlista!E93</f>
        <v>Flickor 2018</v>
      </c>
      <c r="E14" s="4" t="str">
        <f>Matchlista!F93</f>
        <v>IFK Västervik</v>
      </c>
      <c r="F14" s="4" t="str">
        <f>Matchlista!G93</f>
        <v>Tyresö strand FC 1</v>
      </c>
    </row>
    <row r="15" spans="1:6" ht="22.5" customHeight="1" x14ac:dyDescent="0.25">
      <c r="A15" s="4">
        <f>Matchlista!A101</f>
        <v>96</v>
      </c>
      <c r="B15" s="5">
        <f>Matchlista!B101</f>
        <v>0.56944444444444442</v>
      </c>
      <c r="C15" s="5">
        <f>Matchlista!C101</f>
        <v>0.58333333333333326</v>
      </c>
      <c r="D15" s="4" t="str">
        <f>Matchlista!E101</f>
        <v>Flickor 2018</v>
      </c>
      <c r="E15" s="4" t="str">
        <f>Matchlista!F101</f>
        <v>Tyresö strand FC 2</v>
      </c>
      <c r="F15" s="4" t="str">
        <f>Matchlista!G101</f>
        <v>Västerviks FF 1</v>
      </c>
    </row>
    <row r="16" spans="1:6" ht="22.5" customHeight="1" x14ac:dyDescent="0.25">
      <c r="A16" s="11">
        <f>Matchlista!A110</f>
        <v>106</v>
      </c>
      <c r="B16" s="12">
        <f>Matchlista!B110</f>
        <v>0.60069444444444442</v>
      </c>
      <c r="C16" s="12">
        <f>Matchlista!C110</f>
        <v>0.61458333333333326</v>
      </c>
      <c r="D16" s="11" t="str">
        <f>Matchlista!E110</f>
        <v>Pojkar 2019</v>
      </c>
      <c r="E16" s="11" t="str">
        <f>Matchlista!F110</f>
        <v>IFK Västervik 3</v>
      </c>
      <c r="F16" s="11" t="str">
        <f>Matchlista!G110</f>
        <v>Söderköpings IK 1</v>
      </c>
    </row>
    <row r="17" spans="1:6" ht="22.5" customHeight="1" x14ac:dyDescent="0.25">
      <c r="A17" s="1"/>
      <c r="B17" s="14"/>
      <c r="C17" s="14"/>
      <c r="D17" s="1"/>
      <c r="E17" s="1"/>
      <c r="F17" s="1"/>
    </row>
    <row r="18" spans="1:6" ht="30" customHeight="1" x14ac:dyDescent="0.25">
      <c r="A18" s="34" t="s">
        <v>48</v>
      </c>
      <c r="B18" s="35"/>
      <c r="C18" s="35"/>
      <c r="D18" s="35"/>
      <c r="E18" s="35"/>
      <c r="F18" s="36"/>
    </row>
    <row r="19" spans="1:6" ht="22.5" customHeight="1" x14ac:dyDescent="0.25">
      <c r="A19" s="4">
        <f>Matchlista!A7</f>
        <v>2</v>
      </c>
      <c r="B19" s="5">
        <f>Matchlista!B7</f>
        <v>0.375</v>
      </c>
      <c r="C19" s="5">
        <f>Matchlista!C7</f>
        <v>0.3888888888888889</v>
      </c>
      <c r="D19" s="4" t="str">
        <f>Matchlista!E7</f>
        <v>Pojkar 2018</v>
      </c>
      <c r="E19" s="4" t="str">
        <f>Matchlista!F7</f>
        <v>Oskarshamns AIK 1</v>
      </c>
      <c r="F19" s="4" t="str">
        <f>Matchlista!G7</f>
        <v>IFK Västervik 2</v>
      </c>
    </row>
    <row r="20" spans="1:6" ht="22.5" customHeight="1" x14ac:dyDescent="0.25">
      <c r="A20" s="4">
        <f>Matchlista!A13</f>
        <v>8</v>
      </c>
      <c r="B20" s="5">
        <f>Matchlista!B13</f>
        <v>0.40972222222222221</v>
      </c>
      <c r="C20" s="5">
        <f>Matchlista!C13</f>
        <v>0.4236111111111111</v>
      </c>
      <c r="D20" s="4" t="str">
        <f>Matchlista!E13</f>
        <v>Pojkar 2018</v>
      </c>
      <c r="E20" s="4" t="str">
        <f>Matchlista!F13</f>
        <v>Ankarsrums IS</v>
      </c>
      <c r="F20" s="4" t="str">
        <f>Matchlista!G13</f>
        <v>IFK Västervik 2</v>
      </c>
    </row>
    <row r="21" spans="1:6" ht="22.5" customHeight="1" x14ac:dyDescent="0.25">
      <c r="A21" s="11">
        <f>Matchlista!A22</f>
        <v>17</v>
      </c>
      <c r="B21" s="12">
        <f>Matchlista!B22</f>
        <v>0.42708333333333331</v>
      </c>
      <c r="C21" s="12">
        <f>Matchlista!C22</f>
        <v>0.44097222222222221</v>
      </c>
      <c r="D21" s="11" t="str">
        <f>Matchlista!E22</f>
        <v>Flickor 2019</v>
      </c>
      <c r="E21" s="11" t="str">
        <f>Matchlista!F22</f>
        <v>Rödsle BK</v>
      </c>
      <c r="F21" s="11" t="str">
        <f>Matchlista!G22</f>
        <v>Hultsfreds FK</v>
      </c>
    </row>
    <row r="22" spans="1:6" ht="22.5" customHeight="1" x14ac:dyDescent="0.25">
      <c r="A22" s="4">
        <f>Matchlista!A29</f>
        <v>24</v>
      </c>
      <c r="B22" s="5">
        <f>Matchlista!B29</f>
        <v>0.44444444444444442</v>
      </c>
      <c r="C22" s="5">
        <f>Matchlista!C29</f>
        <v>0.45833333333333331</v>
      </c>
      <c r="D22" s="4" t="str">
        <f>Matchlista!E29</f>
        <v>Pojkar 2018</v>
      </c>
      <c r="E22" s="4" t="str">
        <f>Matchlista!F29</f>
        <v>Ankarsrums IS</v>
      </c>
      <c r="F22" s="4" t="str">
        <f>Matchlista!G29</f>
        <v>Oskarshamns AIK 1</v>
      </c>
    </row>
    <row r="23" spans="1:6" ht="22.5" customHeight="1" x14ac:dyDescent="0.25">
      <c r="A23" s="4">
        <f>Matchlista!A39</f>
        <v>34</v>
      </c>
      <c r="B23" s="5">
        <f>Matchlista!B39</f>
        <v>0.46180555555555558</v>
      </c>
      <c r="C23" s="5">
        <f>Matchlista!C39</f>
        <v>0.47569444444444448</v>
      </c>
      <c r="D23" s="4" t="str">
        <f>Matchlista!E39</f>
        <v>Pojkar 2018</v>
      </c>
      <c r="E23" s="4" t="str">
        <f>Matchlista!F39</f>
        <v>Vimmerby IF 1</v>
      </c>
      <c r="F23" s="4" t="str">
        <f>Matchlista!G39</f>
        <v>Västerviks FF 2</v>
      </c>
    </row>
    <row r="24" spans="1:6" ht="22.5" customHeight="1" x14ac:dyDescent="0.25">
      <c r="A24" s="15">
        <f>Matchlista!A49</f>
        <v>44</v>
      </c>
      <c r="B24" s="16">
        <f>Matchlista!B49</f>
        <v>0.47916666666666669</v>
      </c>
      <c r="C24" s="16">
        <f>Matchlista!C49</f>
        <v>0.49305555555555558</v>
      </c>
      <c r="D24" s="15" t="str">
        <f>Matchlista!E49</f>
        <v>Flickor 2017</v>
      </c>
      <c r="E24" s="15" t="str">
        <f>Matchlista!F49</f>
        <v>IFK Västervik 2</v>
      </c>
      <c r="F24" s="15" t="str">
        <f>Matchlista!G49</f>
        <v>Rosenfors IK</v>
      </c>
    </row>
    <row r="25" spans="1:6" ht="22.5" customHeight="1" x14ac:dyDescent="0.25">
      <c r="A25" s="15">
        <f>Matchlista!A58</f>
        <v>53</v>
      </c>
      <c r="B25" s="16">
        <f>Matchlista!B58</f>
        <v>0.49652777777777779</v>
      </c>
      <c r="C25" s="16">
        <f>Matchlista!C58</f>
        <v>0.51041666666666663</v>
      </c>
      <c r="D25" s="15" t="str">
        <f>Matchlista!E58</f>
        <v>Flickor 2017</v>
      </c>
      <c r="E25" s="15" t="str">
        <f>Matchlista!F58</f>
        <v>Tjust IF</v>
      </c>
      <c r="F25" s="15" t="str">
        <f>Matchlista!G58</f>
        <v>Rödsle Bk9 2</v>
      </c>
    </row>
    <row r="26" spans="1:6" ht="22.5" customHeight="1" x14ac:dyDescent="0.25">
      <c r="A26" s="15">
        <f>Matchlista!A68</f>
        <v>63</v>
      </c>
      <c r="B26" s="16">
        <f>Matchlista!B68</f>
        <v>0.51388888888888884</v>
      </c>
      <c r="C26" s="16">
        <f>Matchlista!C68</f>
        <v>0.52777777777777768</v>
      </c>
      <c r="D26" s="15" t="str">
        <f>Matchlista!E68</f>
        <v>Flickor 2017</v>
      </c>
      <c r="E26" s="15" t="str">
        <f>Matchlista!F68</f>
        <v>Tyresö strand FC</v>
      </c>
      <c r="F26" s="15" t="str">
        <f>Matchlista!G68</f>
        <v>Rödsle Bk9 1</v>
      </c>
    </row>
    <row r="27" spans="1:6" ht="22.5" customHeight="1" x14ac:dyDescent="0.25">
      <c r="A27" s="15">
        <f>Matchlista!A77</f>
        <v>72</v>
      </c>
      <c r="B27" s="16">
        <f>Matchlista!B77</f>
        <v>0.53125</v>
      </c>
      <c r="C27" s="16">
        <f>Matchlista!C77</f>
        <v>0.54513888888888884</v>
      </c>
      <c r="D27" s="15" t="str">
        <f>Matchlista!E77</f>
        <v>Flickor 2017</v>
      </c>
      <c r="E27" s="15" t="str">
        <f>Matchlista!F77</f>
        <v>Rosenfors IK</v>
      </c>
      <c r="F27" s="15" t="str">
        <f>Matchlista!G77</f>
        <v>Rödsle Bk9 2</v>
      </c>
    </row>
    <row r="28" spans="1:6" ht="22.5" customHeight="1" x14ac:dyDescent="0.25">
      <c r="A28" s="11">
        <f>Matchlista!A86</f>
        <v>81</v>
      </c>
      <c r="B28" s="12">
        <f>Matchlista!B86</f>
        <v>0.54861111111111116</v>
      </c>
      <c r="C28" s="12">
        <f>Matchlista!C86</f>
        <v>0.5625</v>
      </c>
      <c r="D28" s="11" t="str">
        <f>Matchlista!E86</f>
        <v>Flickor 2019</v>
      </c>
      <c r="E28" s="11" t="str">
        <f>Matchlista!F86</f>
        <v>Rödsle BK</v>
      </c>
      <c r="F28" s="11" t="str">
        <f>Matchlista!G86</f>
        <v>Vimmerby IF</v>
      </c>
    </row>
    <row r="29" spans="1:6" ht="22.5" customHeight="1" x14ac:dyDescent="0.25">
      <c r="A29" s="15">
        <f>Matchlista!A96</f>
        <v>91</v>
      </c>
      <c r="B29" s="16">
        <f>Matchlista!B96</f>
        <v>0.56597222222222221</v>
      </c>
      <c r="C29" s="16">
        <f>Matchlista!C96</f>
        <v>0.57986111111111105</v>
      </c>
      <c r="D29" s="15" t="str">
        <f>Matchlista!E96</f>
        <v>Flickor 2017</v>
      </c>
      <c r="E29" s="15" t="str">
        <f>Matchlista!F96</f>
        <v>IFK Västervik</v>
      </c>
      <c r="F29" s="15" t="str">
        <f>Matchlista!G96</f>
        <v>Rödsle Bk9 2</v>
      </c>
    </row>
    <row r="30" spans="1:6" ht="22.5" customHeight="1" x14ac:dyDescent="0.25">
      <c r="A30" s="4">
        <f>Matchlista!A103</f>
        <v>98</v>
      </c>
      <c r="B30" s="5">
        <f>Matchlista!B103</f>
        <v>0.58333333333333337</v>
      </c>
      <c r="C30" s="5">
        <f>Matchlista!C103</f>
        <v>0.59722222222222221</v>
      </c>
      <c r="D30" s="4" t="str">
        <f>Matchlista!E103</f>
        <v>Flickor 2018</v>
      </c>
      <c r="E30" s="4" t="str">
        <f>Matchlista!F103</f>
        <v>Västerviks FF 2</v>
      </c>
      <c r="F30" s="4" t="str">
        <f>Matchlista!G103</f>
        <v>Hultsfred FK</v>
      </c>
    </row>
    <row r="31" spans="1:6" ht="22.5" customHeight="1" x14ac:dyDescent="0.25">
      <c r="A31" s="15">
        <f>Matchlista!A111</f>
        <v>107</v>
      </c>
      <c r="B31" s="16">
        <f>Matchlista!B111</f>
        <v>0.60069444444444442</v>
      </c>
      <c r="C31" s="16">
        <f>Matchlista!C111</f>
        <v>0.61458333333333326</v>
      </c>
      <c r="D31" s="15" t="str">
        <f>Matchlista!E111</f>
        <v>Flickor 2017</v>
      </c>
      <c r="E31" s="15" t="str">
        <f>Matchlista!F111</f>
        <v>Rödsle Bk9 1</v>
      </c>
      <c r="F31" s="15" t="str">
        <f>Matchlista!G111</f>
        <v>IFK Västervik</v>
      </c>
    </row>
    <row r="32" spans="1:6" ht="22.5" customHeight="1" x14ac:dyDescent="0.25">
      <c r="A32" s="15">
        <f>Matchlista!A115</f>
        <v>112</v>
      </c>
      <c r="B32" s="16">
        <f>Matchlista!B115</f>
        <v>0.61805555555555558</v>
      </c>
      <c r="C32" s="16">
        <f>Matchlista!C115</f>
        <v>0.63194444444444442</v>
      </c>
      <c r="D32" s="15" t="str">
        <f>Matchlista!E115</f>
        <v>Flickor 2017</v>
      </c>
      <c r="E32" s="15" t="str">
        <f>Matchlista!F115</f>
        <v>Rödsle Bk9 2</v>
      </c>
      <c r="F32" s="15" t="str">
        <f>Matchlista!G115</f>
        <v>Hultsfred FK</v>
      </c>
    </row>
    <row r="33" spans="1:6" ht="22.5" customHeight="1" x14ac:dyDescent="0.25">
      <c r="A33" s="1"/>
      <c r="B33" s="14"/>
      <c r="C33" s="14"/>
      <c r="D33" s="1"/>
      <c r="E33" s="1"/>
      <c r="F33" s="1"/>
    </row>
    <row r="34" spans="1:6" ht="30" customHeight="1" x14ac:dyDescent="0.25">
      <c r="A34" s="34" t="s">
        <v>77</v>
      </c>
      <c r="B34" s="35"/>
      <c r="C34" s="35"/>
      <c r="D34" s="35"/>
      <c r="E34" s="35"/>
      <c r="F34" s="36"/>
    </row>
    <row r="35" spans="1:6" ht="22.5" customHeight="1" x14ac:dyDescent="0.25">
      <c r="A35" s="4">
        <f>Matchlista!A8</f>
        <v>3</v>
      </c>
      <c r="B35" s="5">
        <f>Matchlista!B8</f>
        <v>0.375</v>
      </c>
      <c r="C35" s="5">
        <f>Matchlista!C8</f>
        <v>0.3888888888888889</v>
      </c>
      <c r="D35" s="4" t="str">
        <f>Matchlista!E8</f>
        <v>Pojkar 2018</v>
      </c>
      <c r="E35" s="4" t="str">
        <f>Matchlista!F8</f>
        <v>Västerviks FF 2</v>
      </c>
      <c r="F35" s="4" t="str">
        <f>Matchlista!G8</f>
        <v>Ankarsrums IS</v>
      </c>
    </row>
    <row r="36" spans="1:6" ht="22.5" customHeight="1" x14ac:dyDescent="0.25">
      <c r="A36" s="4">
        <f>Matchlista!A14</f>
        <v>9</v>
      </c>
      <c r="B36" s="5">
        <f>Matchlista!B14</f>
        <v>0.40972222222222221</v>
      </c>
      <c r="C36" s="5">
        <f>Matchlista!C14</f>
        <v>0.4236111111111111</v>
      </c>
      <c r="D36" s="4" t="str">
        <f>Matchlista!E14</f>
        <v>Pojkar 2018</v>
      </c>
      <c r="E36" s="4" t="str">
        <f>Matchlista!F14</f>
        <v>Västerviks FF 2</v>
      </c>
      <c r="F36" s="4" t="str">
        <f>Matchlista!G14</f>
        <v>Fårbo FF 1</v>
      </c>
    </row>
    <row r="37" spans="1:6" ht="22.5" customHeight="1" x14ac:dyDescent="0.25">
      <c r="A37" s="11">
        <f>Matchlista!A23</f>
        <v>18</v>
      </c>
      <c r="B37" s="12">
        <f>Matchlista!B23</f>
        <v>0.42708333333333331</v>
      </c>
      <c r="C37" s="12">
        <f>Matchlista!C23</f>
        <v>0.44097222222222221</v>
      </c>
      <c r="D37" s="11" t="str">
        <f>Matchlista!E23</f>
        <v>Pojkar 2019</v>
      </c>
      <c r="E37" s="11" t="str">
        <f>Matchlista!F23</f>
        <v>IFK Västervik 3</v>
      </c>
      <c r="F37" s="11" t="str">
        <f>Matchlista!G23</f>
        <v>IFK Västervik 2</v>
      </c>
    </row>
    <row r="38" spans="1:6" ht="22.5" customHeight="1" x14ac:dyDescent="0.25">
      <c r="A38" s="11">
        <f>Matchlista!A30</f>
        <v>25</v>
      </c>
      <c r="B38" s="12">
        <f>Matchlista!B30</f>
        <v>0.44444444444444442</v>
      </c>
      <c r="C38" s="12">
        <f>Matchlista!C30</f>
        <v>0.45833333333333331</v>
      </c>
      <c r="D38" s="11" t="str">
        <f>Matchlista!E30</f>
        <v>Pojkar 2019</v>
      </c>
      <c r="E38" s="11" t="str">
        <f>Matchlista!F30</f>
        <v>Söderköpings IK 1</v>
      </c>
      <c r="F38" s="11" t="str">
        <f>Matchlista!G30</f>
        <v>Oskarshamns AIk 1</v>
      </c>
    </row>
    <row r="39" spans="1:6" ht="22.5" customHeight="1" x14ac:dyDescent="0.25">
      <c r="A39" s="11">
        <f>Matchlista!A40</f>
        <v>35</v>
      </c>
      <c r="B39" s="12">
        <f>Matchlista!B40</f>
        <v>0.46180555555555558</v>
      </c>
      <c r="C39" s="12">
        <f>Matchlista!C40</f>
        <v>0.47569444444444448</v>
      </c>
      <c r="D39" s="11" t="str">
        <f>Matchlista!E40</f>
        <v>Flickor 2019</v>
      </c>
      <c r="E39" s="11" t="str">
        <f>Matchlista!F40</f>
        <v>Vimmerby IF</v>
      </c>
      <c r="F39" s="11" t="str">
        <f>Matchlista!G40</f>
        <v>IF Eksjö Fotboll</v>
      </c>
    </row>
    <row r="40" spans="1:6" ht="22.5" customHeight="1" x14ac:dyDescent="0.25">
      <c r="A40" s="11">
        <f>Matchlista!A50</f>
        <v>45</v>
      </c>
      <c r="B40" s="12">
        <f>Matchlista!B50</f>
        <v>0.47916666666666669</v>
      </c>
      <c r="C40" s="12">
        <f>Matchlista!C50</f>
        <v>0.49305555555555558</v>
      </c>
      <c r="D40" s="11" t="str">
        <f>Matchlista!E50</f>
        <v>Flickor 2019</v>
      </c>
      <c r="E40" s="11" t="str">
        <f>Matchlista!F50</f>
        <v>IFK Västervik</v>
      </c>
      <c r="F40" s="11" t="str">
        <f>Matchlista!G50</f>
        <v>Rödsle BK</v>
      </c>
    </row>
    <row r="41" spans="1:6" ht="22.5" customHeight="1" x14ac:dyDescent="0.25">
      <c r="A41" s="11">
        <f>Matchlista!A59</f>
        <v>54</v>
      </c>
      <c r="B41" s="12">
        <f>Matchlista!B59</f>
        <v>0.49652777777777779</v>
      </c>
      <c r="C41" s="12">
        <f>Matchlista!C59</f>
        <v>0.51041666666666663</v>
      </c>
      <c r="D41" s="11" t="str">
        <f>Matchlista!E59</f>
        <v>Pojkar 2019</v>
      </c>
      <c r="E41" s="11" t="str">
        <f>Matchlista!F59</f>
        <v>Oskarshamns AIk 1</v>
      </c>
      <c r="F41" s="11" t="str">
        <f>Matchlista!G59</f>
        <v>IFK Västervik 3</v>
      </c>
    </row>
    <row r="42" spans="1:6" ht="22.5" customHeight="1" x14ac:dyDescent="0.25">
      <c r="A42" s="4">
        <f>Matchlista!A69</f>
        <v>64</v>
      </c>
      <c r="B42" s="5">
        <f>Matchlista!B69</f>
        <v>0.51388888888888884</v>
      </c>
      <c r="C42" s="5">
        <f>Matchlista!C69</f>
        <v>0.52777777777777768</v>
      </c>
      <c r="D42" s="4" t="str">
        <f>Matchlista!E69</f>
        <v>Pojkar 2018</v>
      </c>
      <c r="E42" s="4" t="str">
        <f>Matchlista!F69</f>
        <v>IFK Västervik 2</v>
      </c>
      <c r="F42" s="4" t="str">
        <f>Matchlista!G69</f>
        <v>Vimmerby IF 1</v>
      </c>
    </row>
    <row r="43" spans="1:6" ht="22.5" customHeight="1" x14ac:dyDescent="0.25">
      <c r="A43" s="11">
        <f>Matchlista!A78</f>
        <v>73</v>
      </c>
      <c r="B43" s="12">
        <f>Matchlista!B78</f>
        <v>0.53125</v>
      </c>
      <c r="C43" s="12">
        <f>Matchlista!C78</f>
        <v>0.54513888888888884</v>
      </c>
      <c r="D43" s="11" t="str">
        <f>Matchlista!E78</f>
        <v>Pojkar 2019</v>
      </c>
      <c r="E43" s="11" t="str">
        <f>Matchlista!F78</f>
        <v>IFK Västervik 2</v>
      </c>
      <c r="F43" s="11" t="str">
        <f>Matchlista!G78</f>
        <v>Söderköpings IK 2</v>
      </c>
    </row>
    <row r="44" spans="1:6" ht="22.5" customHeight="1" x14ac:dyDescent="0.25">
      <c r="A44" s="4">
        <f>Matchlista!A87</f>
        <v>82</v>
      </c>
      <c r="B44" s="5">
        <f>Matchlista!B87</f>
        <v>0.54861111111111116</v>
      </c>
      <c r="C44" s="5">
        <f>Matchlista!C87</f>
        <v>0.5625</v>
      </c>
      <c r="D44" s="4" t="str">
        <f>Matchlista!E87</f>
        <v>Pojkar 2018</v>
      </c>
      <c r="E44" s="4" t="str">
        <f>Matchlista!F87</f>
        <v>Mönsterås GOIF 1</v>
      </c>
      <c r="F44" s="4" t="str">
        <f>Matchlista!G87</f>
        <v>Vimmerby IF 2</v>
      </c>
    </row>
    <row r="45" spans="1:6" ht="22.5" customHeight="1" x14ac:dyDescent="0.25">
      <c r="A45" s="15">
        <f>Matchlista!A97</f>
        <v>92</v>
      </c>
      <c r="B45" s="16">
        <f>Matchlista!B97</f>
        <v>0.56597222222222221</v>
      </c>
      <c r="C45" s="16">
        <f>Matchlista!C97</f>
        <v>0.57986111111111105</v>
      </c>
      <c r="D45" s="15" t="str">
        <f>Matchlista!E97</f>
        <v>Flickor 2017</v>
      </c>
      <c r="E45" s="15" t="str">
        <f>Matchlista!F97</f>
        <v>Rödsle Bk9 1</v>
      </c>
      <c r="F45" s="15" t="str">
        <f>Matchlista!G97</f>
        <v>Rosenfors IK</v>
      </c>
    </row>
    <row r="46" spans="1:6" ht="22.5" customHeight="1" x14ac:dyDescent="0.25">
      <c r="A46" s="11">
        <f>Matchlista!A112</f>
        <v>108</v>
      </c>
      <c r="B46" s="12">
        <f>Matchlista!B112</f>
        <v>0.60069444444444442</v>
      </c>
      <c r="C46" s="12">
        <f>Matchlista!C112</f>
        <v>0.61458333333333326</v>
      </c>
      <c r="D46" s="11" t="str">
        <f>Matchlista!E112</f>
        <v>Pojkar 2019</v>
      </c>
      <c r="E46" s="11" t="str">
        <f>Matchlista!F112</f>
        <v>Oskarshamns AIk 2</v>
      </c>
      <c r="F46" s="11" t="str">
        <f>Matchlista!G112</f>
        <v>Rimforsa IF</v>
      </c>
    </row>
    <row r="47" spans="1:6" ht="22.5" customHeight="1" x14ac:dyDescent="0.25">
      <c r="A47" s="1"/>
      <c r="B47" s="14"/>
      <c r="C47" s="14"/>
      <c r="D47" s="1"/>
      <c r="E47" s="1"/>
      <c r="F47" s="1"/>
    </row>
    <row r="48" spans="1:6" ht="30" customHeight="1" x14ac:dyDescent="0.25">
      <c r="A48" s="34" t="s">
        <v>86</v>
      </c>
      <c r="B48" s="35"/>
      <c r="C48" s="35"/>
      <c r="D48" s="35"/>
      <c r="E48" s="35"/>
      <c r="F48" s="36"/>
    </row>
    <row r="49" spans="1:6" ht="22.5" customHeight="1" x14ac:dyDescent="0.25">
      <c r="A49" s="4">
        <f>Matchlista!A9</f>
        <v>4</v>
      </c>
      <c r="B49" s="5">
        <f>Matchlista!B9</f>
        <v>0.375</v>
      </c>
      <c r="C49" s="5">
        <f>Matchlista!C9</f>
        <v>0.3888888888888889</v>
      </c>
      <c r="D49" s="4" t="str">
        <f>Matchlista!E9</f>
        <v>Pojkar 2018</v>
      </c>
      <c r="E49" s="4" t="str">
        <f>Matchlista!F9</f>
        <v>IFK Västervik 4</v>
      </c>
      <c r="F49" s="4" t="str">
        <f>Matchlista!G9</f>
        <v>Västerviks FF 1</v>
      </c>
    </row>
    <row r="50" spans="1:6" ht="22.5" customHeight="1" x14ac:dyDescent="0.25">
      <c r="A50" s="4">
        <f>Matchlista!A15</f>
        <v>10</v>
      </c>
      <c r="B50" s="5">
        <f>Matchlista!B15</f>
        <v>0.40972222222222221</v>
      </c>
      <c r="C50" s="5">
        <f>Matchlista!C15</f>
        <v>0.4236111111111111</v>
      </c>
      <c r="D50" s="4" t="str">
        <f>Matchlista!E15</f>
        <v>Pojkar 2018</v>
      </c>
      <c r="E50" s="4" t="str">
        <f>Matchlista!F15</f>
        <v>Västerviks FF 1</v>
      </c>
      <c r="F50" s="4" t="str">
        <f>Matchlista!G15</f>
        <v>IFK Västervik 1</v>
      </c>
    </row>
    <row r="51" spans="1:6" ht="22.5" customHeight="1" x14ac:dyDescent="0.25">
      <c r="A51" s="11">
        <f>Matchlista!A24</f>
        <v>19</v>
      </c>
      <c r="B51" s="12">
        <f>Matchlista!B24</f>
        <v>0.42708333333333331</v>
      </c>
      <c r="C51" s="12">
        <f>Matchlista!C24</f>
        <v>0.44097222222222221</v>
      </c>
      <c r="D51" s="11" t="str">
        <f>Matchlista!E24</f>
        <v>Pojkar 2019</v>
      </c>
      <c r="E51" s="11" t="str">
        <f>Matchlista!F24</f>
        <v>Rimforsa IF</v>
      </c>
      <c r="F51" s="11" t="str">
        <f>Matchlista!G24</f>
        <v>IFK Västervik 1</v>
      </c>
    </row>
    <row r="52" spans="1:6" ht="22.5" customHeight="1" x14ac:dyDescent="0.25">
      <c r="A52" s="4">
        <f>Matchlista!A31</f>
        <v>26</v>
      </c>
      <c r="B52" s="5">
        <f>Matchlista!B31</f>
        <v>0.44444444444444442</v>
      </c>
      <c r="C52" s="5">
        <f>Matchlista!C31</f>
        <v>0.45833333333333331</v>
      </c>
      <c r="D52" s="4" t="str">
        <f>Matchlista!E31</f>
        <v>Pojkar 2018</v>
      </c>
      <c r="E52" s="4" t="str">
        <f>Matchlista!F31</f>
        <v>Oskarshamns AIK 3</v>
      </c>
      <c r="F52" s="4" t="str">
        <f>Matchlista!G31</f>
        <v>Västerviks FF 1</v>
      </c>
    </row>
    <row r="53" spans="1:6" ht="22.5" customHeight="1" x14ac:dyDescent="0.25">
      <c r="A53" s="11">
        <f>Matchlista!A41</f>
        <v>36</v>
      </c>
      <c r="B53" s="12">
        <f>Matchlista!B41</f>
        <v>0.46180555555555558</v>
      </c>
      <c r="C53" s="12">
        <f>Matchlista!C41</f>
        <v>0.47569444444444448</v>
      </c>
      <c r="D53" s="11" t="str">
        <f>Matchlista!E41</f>
        <v>Pojkar 2019</v>
      </c>
      <c r="E53" s="11" t="str">
        <f>Matchlista!F41</f>
        <v>IFK Västervik 2</v>
      </c>
      <c r="F53" s="11" t="str">
        <f>Matchlista!G41</f>
        <v>Oskarshamns AIk 2</v>
      </c>
    </row>
    <row r="54" spans="1:6" ht="22.5" customHeight="1" x14ac:dyDescent="0.25">
      <c r="A54" s="15">
        <f>Matchlista!A51</f>
        <v>46</v>
      </c>
      <c r="B54" s="16">
        <f>Matchlista!B51</f>
        <v>0.47916666666666669</v>
      </c>
      <c r="C54" s="16">
        <f>Matchlista!C51</f>
        <v>0.49305555555555558</v>
      </c>
      <c r="D54" s="15" t="str">
        <f>Matchlista!E51</f>
        <v>Flickor 2017</v>
      </c>
      <c r="E54" s="15" t="str">
        <f>Matchlista!F51</f>
        <v>Hultsfred FK</v>
      </c>
      <c r="F54" s="15" t="str">
        <f>Matchlista!G51</f>
        <v>Västerviks FF</v>
      </c>
    </row>
    <row r="55" spans="1:6" ht="22.5" customHeight="1" x14ac:dyDescent="0.25">
      <c r="A55" s="4">
        <f>Matchlista!A60</f>
        <v>55</v>
      </c>
      <c r="B55" s="5">
        <f>Matchlista!B60</f>
        <v>0.49652777777777779</v>
      </c>
      <c r="C55" s="5">
        <f>Matchlista!C60</f>
        <v>0.51041666666666663</v>
      </c>
      <c r="D55" s="4" t="str">
        <f>Matchlista!E60</f>
        <v>Flickor 2018</v>
      </c>
      <c r="E55" s="4" t="str">
        <f>Matchlista!F60</f>
        <v>Västerviks FF 1</v>
      </c>
      <c r="F55" s="4" t="str">
        <f>Matchlista!G60</f>
        <v>IFK Västervik</v>
      </c>
    </row>
    <row r="56" spans="1:6" ht="22.5" customHeight="1" x14ac:dyDescent="0.25">
      <c r="A56" s="4">
        <f>Matchlista!A70</f>
        <v>65</v>
      </c>
      <c r="B56" s="5">
        <f>Matchlista!B70</f>
        <v>0.51388888888888884</v>
      </c>
      <c r="C56" s="5">
        <f>Matchlista!C70</f>
        <v>0.52777777777777768</v>
      </c>
      <c r="D56" s="4" t="str">
        <f>Matchlista!E70</f>
        <v>Pojkar 2018</v>
      </c>
      <c r="E56" s="4" t="str">
        <f>Matchlista!F70</f>
        <v>IFK Västervik 3</v>
      </c>
      <c r="F56" s="4" t="str">
        <f>Matchlista!G70</f>
        <v>Oskarshamns AIK 2</v>
      </c>
    </row>
    <row r="57" spans="1:6" ht="22.5" customHeight="1" x14ac:dyDescent="0.25">
      <c r="A57" s="4">
        <f>Matchlista!A79</f>
        <v>74</v>
      </c>
      <c r="B57" s="5">
        <f>Matchlista!B79</f>
        <v>0.53125</v>
      </c>
      <c r="C57" s="5">
        <f>Matchlista!C79</f>
        <v>0.54513888888888884</v>
      </c>
      <c r="D57" s="4" t="str">
        <f>Matchlista!E79</f>
        <v>Pojkar 2018</v>
      </c>
      <c r="E57" s="4" t="str">
        <f>Matchlista!F79</f>
        <v>IFK Västervik 4</v>
      </c>
      <c r="F57" s="4" t="str">
        <f>Matchlista!G79</f>
        <v>Oskarshamns AIK 3</v>
      </c>
    </row>
    <row r="58" spans="1:6" ht="22.5" customHeight="1" x14ac:dyDescent="0.25">
      <c r="A58" s="15">
        <f>Matchlista!A88</f>
        <v>83</v>
      </c>
      <c r="B58" s="16">
        <f>Matchlista!B88</f>
        <v>0.54861111111111116</v>
      </c>
      <c r="C58" s="16">
        <f>Matchlista!C88</f>
        <v>0.5625</v>
      </c>
      <c r="D58" s="15" t="str">
        <f>Matchlista!E88</f>
        <v>Flickor 2017</v>
      </c>
      <c r="E58" s="15" t="str">
        <f>Matchlista!F88</f>
        <v>Hultsfred FK</v>
      </c>
      <c r="F58" s="15" t="str">
        <f>Matchlista!G88</f>
        <v>IFK Västervik 2</v>
      </c>
    </row>
    <row r="59" spans="1:6" ht="22.5" customHeight="1" x14ac:dyDescent="0.25">
      <c r="A59" s="11">
        <f>Matchlista!A107</f>
        <v>103</v>
      </c>
      <c r="B59" s="12">
        <f>Matchlista!B107</f>
        <v>0.56597222222222221</v>
      </c>
      <c r="C59" s="12">
        <f>Matchlista!C107</f>
        <v>0.57986111111111105</v>
      </c>
      <c r="D59" s="11" t="str">
        <f>Matchlista!E107</f>
        <v>Flickor 2019</v>
      </c>
      <c r="E59" s="11" t="str">
        <f>Matchlista!F107</f>
        <v>IF Eksjö Fotboll</v>
      </c>
      <c r="F59" s="11" t="str">
        <f>Matchlista!G107</f>
        <v>Hultsfreds FK</v>
      </c>
    </row>
    <row r="60" spans="1:6" ht="22.5" customHeight="1" x14ac:dyDescent="0.25">
      <c r="A60" s="15">
        <f>Matchlista!A104</f>
        <v>100</v>
      </c>
      <c r="B60" s="16">
        <f>Matchlista!B104</f>
        <v>0.58333333333333337</v>
      </c>
      <c r="C60" s="16">
        <f>Matchlista!C104</f>
        <v>0.59722222222222221</v>
      </c>
      <c r="D60" s="15" t="str">
        <f>Matchlista!E104</f>
        <v>Flickor 2017</v>
      </c>
      <c r="E60" s="15" t="str">
        <f>Matchlista!F104</f>
        <v>Tjust IF</v>
      </c>
      <c r="F60" s="15" t="str">
        <f>Matchlista!G104</f>
        <v>Hultsfred FK</v>
      </c>
    </row>
    <row r="61" spans="1:6" ht="22.5" customHeight="1" x14ac:dyDescent="0.25">
      <c r="A61" s="15">
        <f>Matchlista!A118</f>
        <v>115</v>
      </c>
      <c r="B61" s="16">
        <f>Matchlista!B118</f>
        <v>0.63541666666666663</v>
      </c>
      <c r="C61" s="16">
        <f>Matchlista!C118</f>
        <v>0.64930555555555547</v>
      </c>
      <c r="D61" s="15" t="str">
        <f>Matchlista!E118</f>
        <v>Flickor 2017</v>
      </c>
      <c r="E61" s="15" t="str">
        <f>Matchlista!F118</f>
        <v>Tjust IF</v>
      </c>
      <c r="F61" s="15" t="str">
        <f>Matchlista!G118</f>
        <v>IFK Västervik</v>
      </c>
    </row>
    <row r="62" spans="1:6" ht="22.5" customHeight="1" x14ac:dyDescent="0.25">
      <c r="A62" s="1"/>
      <c r="B62" s="14"/>
      <c r="C62" s="14"/>
      <c r="D62" s="1"/>
      <c r="E62" s="1"/>
      <c r="F62" s="1"/>
    </row>
    <row r="63" spans="1:6" ht="30" customHeight="1" x14ac:dyDescent="0.25">
      <c r="A63" s="34" t="s">
        <v>94</v>
      </c>
      <c r="B63" s="35"/>
      <c r="C63" s="35"/>
      <c r="D63" s="35"/>
      <c r="E63" s="35"/>
      <c r="F63" s="36"/>
    </row>
    <row r="64" spans="1:6" ht="22.5" customHeight="1" x14ac:dyDescent="0.25">
      <c r="A64" s="4">
        <f>Matchlista!A10</f>
        <v>5</v>
      </c>
      <c r="B64" s="5">
        <f>Matchlista!B10</f>
        <v>0.375</v>
      </c>
      <c r="C64" s="5">
        <f>Matchlista!C10</f>
        <v>0.3888888888888889</v>
      </c>
      <c r="D64" s="4" t="str">
        <f>Matchlista!E10</f>
        <v>Pojkar 2018</v>
      </c>
      <c r="E64" s="4" t="str">
        <f>Matchlista!F10</f>
        <v>Fårbo FF 2</v>
      </c>
      <c r="F64" s="4" t="str">
        <f>Matchlista!G10</f>
        <v>IFK Västervik 3</v>
      </c>
    </row>
    <row r="65" spans="1:6" ht="22.5" customHeight="1" x14ac:dyDescent="0.25">
      <c r="A65" s="4">
        <f>Matchlista!A16</f>
        <v>11</v>
      </c>
      <c r="B65" s="5">
        <f>Matchlista!B16</f>
        <v>0.40972222222222221</v>
      </c>
      <c r="C65" s="5">
        <f>Matchlista!C16</f>
        <v>0.4236111111111111</v>
      </c>
      <c r="D65" s="4" t="str">
        <f>Matchlista!E16</f>
        <v>Pojkar 2018</v>
      </c>
      <c r="E65" s="4" t="str">
        <f>Matchlista!F16</f>
        <v>IFK Västervik 3</v>
      </c>
      <c r="F65" s="4" t="str">
        <f>Matchlista!G16</f>
        <v>Mönsterås GOIF 1</v>
      </c>
    </row>
    <row r="66" spans="1:6" ht="22.5" customHeight="1" x14ac:dyDescent="0.25">
      <c r="A66" s="4">
        <f>Matchlista!A32</f>
        <v>27</v>
      </c>
      <c r="B66" s="5">
        <f>Matchlista!B32</f>
        <v>0.44444444444444442</v>
      </c>
      <c r="C66" s="5">
        <f>Matchlista!C32</f>
        <v>0.45833333333333331</v>
      </c>
      <c r="D66" s="4" t="str">
        <f>Matchlista!E32</f>
        <v>Pojkar 2018</v>
      </c>
      <c r="E66" s="4" t="str">
        <f>Matchlista!F32</f>
        <v>Vimmerby IF 2</v>
      </c>
      <c r="F66" s="4" t="str">
        <f>Matchlista!G32</f>
        <v>IFK Västervik 3</v>
      </c>
    </row>
    <row r="67" spans="1:6" ht="22.5" customHeight="1" x14ac:dyDescent="0.25">
      <c r="A67" s="4">
        <f>Matchlista!A42</f>
        <v>37</v>
      </c>
      <c r="B67" s="5">
        <f>Matchlista!B42</f>
        <v>0.46180555555555558</v>
      </c>
      <c r="C67" s="5">
        <f>Matchlista!C42</f>
        <v>0.47569444444444448</v>
      </c>
      <c r="D67" s="4" t="str">
        <f>Matchlista!E42</f>
        <v>Pojkar 2018</v>
      </c>
      <c r="E67" s="4" t="str">
        <f>Matchlista!F42</f>
        <v>Mönsterås GOIF 1</v>
      </c>
      <c r="F67" s="4" t="str">
        <f>Matchlista!G42</f>
        <v>Oskarshamns AIK 2</v>
      </c>
    </row>
    <row r="68" spans="1:6" ht="22.5" customHeight="1" x14ac:dyDescent="0.25">
      <c r="A68" s="15">
        <f>Matchlista!A52</f>
        <v>47</v>
      </c>
      <c r="B68" s="16">
        <f>Matchlista!B52</f>
        <v>0.47916666666666669</v>
      </c>
      <c r="C68" s="16">
        <f>Matchlista!C52</f>
        <v>0.49305555555555558</v>
      </c>
      <c r="D68" s="15" t="str">
        <f>Matchlista!E52</f>
        <v>Flickor 2017</v>
      </c>
      <c r="E68" s="15" t="str">
        <f>Matchlista!F52</f>
        <v>Rödsle BK9 3</v>
      </c>
      <c r="F68" s="15" t="str">
        <f>Matchlista!G52</f>
        <v>Tyresö Strand FC</v>
      </c>
    </row>
    <row r="69" spans="1:6" ht="22.5" customHeight="1" x14ac:dyDescent="0.25">
      <c r="A69" s="4">
        <f>Matchlista!A61</f>
        <v>56</v>
      </c>
      <c r="B69" s="5">
        <f>Matchlista!B61</f>
        <v>0.49652777777777779</v>
      </c>
      <c r="C69" s="5">
        <f>Matchlista!C61</f>
        <v>0.51041666666666663</v>
      </c>
      <c r="D69" s="4" t="str">
        <f>Matchlista!E61</f>
        <v>Pojkar 2018</v>
      </c>
      <c r="E69" s="4" t="str">
        <f>Matchlista!F61</f>
        <v>Fårbo FF 1</v>
      </c>
      <c r="F69" s="4" t="str">
        <f>Matchlista!G61</f>
        <v>Ankarsrums IS</v>
      </c>
    </row>
    <row r="70" spans="1:6" ht="22.5" customHeight="1" x14ac:dyDescent="0.25">
      <c r="A70" s="4">
        <f>Matchlista!A71</f>
        <v>66</v>
      </c>
      <c r="B70" s="5">
        <f>Matchlista!B71</f>
        <v>0.51388888888888884</v>
      </c>
      <c r="C70" s="5">
        <f>Matchlista!C71</f>
        <v>0.52777777777777768</v>
      </c>
      <c r="D70" s="4" t="str">
        <f>Matchlista!E71</f>
        <v>Pojkar 2018</v>
      </c>
      <c r="E70" s="4" t="str">
        <f>Matchlista!F71</f>
        <v>Fårbo FF 2</v>
      </c>
      <c r="F70" s="4" t="str">
        <f>Matchlista!G71</f>
        <v>Mönsterås GOIF 1</v>
      </c>
    </row>
    <row r="71" spans="1:6" ht="22.5" customHeight="1" x14ac:dyDescent="0.25">
      <c r="A71" s="4">
        <f>Matchlista!A80</f>
        <v>75</v>
      </c>
      <c r="B71" s="5">
        <f>Matchlista!B80</f>
        <v>0.53125</v>
      </c>
      <c r="C71" s="5">
        <f>Matchlista!C80</f>
        <v>0.54513888888888884</v>
      </c>
      <c r="D71" s="4" t="str">
        <f>Matchlista!E80</f>
        <v>Pojkar 2018</v>
      </c>
      <c r="E71" s="4" t="str">
        <f>Matchlista!F80</f>
        <v>Mönsterås GOIF 2</v>
      </c>
      <c r="F71" s="4" t="str">
        <f>Matchlista!G80</f>
        <v>IFK Västervik 1</v>
      </c>
    </row>
    <row r="72" spans="1:6" ht="22.5" customHeight="1" x14ac:dyDescent="0.25">
      <c r="A72" s="15">
        <f>Matchlista!A89</f>
        <v>84</v>
      </c>
      <c r="B72" s="16">
        <f>Matchlista!B89</f>
        <v>0.54861111111111116</v>
      </c>
      <c r="C72" s="16">
        <f>Matchlista!C89</f>
        <v>0.5625</v>
      </c>
      <c r="D72" s="15" t="str">
        <f>Matchlista!E89</f>
        <v>Flickor 2017</v>
      </c>
      <c r="E72" s="15" t="str">
        <f>Matchlista!F89</f>
        <v>Västerviks FF</v>
      </c>
      <c r="F72" s="15" t="str">
        <f>Matchlista!G89</f>
        <v>Tyresö strand FC</v>
      </c>
    </row>
    <row r="73" spans="1:6" ht="22.5" customHeight="1" x14ac:dyDescent="0.25">
      <c r="A73" s="11">
        <f>Matchlista!A98</f>
        <v>93</v>
      </c>
      <c r="B73" s="12">
        <f>Matchlista!B98</f>
        <v>0.56597222222222221</v>
      </c>
      <c r="C73" s="12">
        <f>Matchlista!C98</f>
        <v>0.57986111111111105</v>
      </c>
      <c r="D73" s="11" t="str">
        <f>Matchlista!E98</f>
        <v>Pojkar 2019</v>
      </c>
      <c r="E73" s="11" t="str">
        <f>Matchlista!F98</f>
        <v>IFK Västervik 1</v>
      </c>
      <c r="F73" s="11" t="str">
        <f>Matchlista!G98</f>
        <v>Söderköpings IK 1</v>
      </c>
    </row>
    <row r="74" spans="1:6" ht="22.5" customHeight="1" x14ac:dyDescent="0.25">
      <c r="A74" s="15">
        <f>Matchlista!A105</f>
        <v>101</v>
      </c>
      <c r="B74" s="16">
        <f>Matchlista!B105</f>
        <v>0.58333333333333337</v>
      </c>
      <c r="C74" s="16">
        <f>Matchlista!C105</f>
        <v>0.59722222222222221</v>
      </c>
      <c r="D74" s="15" t="str">
        <f>Matchlista!E105</f>
        <v>Flickor 2017</v>
      </c>
      <c r="E74" s="15" t="str">
        <f>Matchlista!F105</f>
        <v>IFK Västervik 2</v>
      </c>
      <c r="F74" s="15" t="str">
        <f>Matchlista!G105</f>
        <v>Rödsle Bk9 3</v>
      </c>
    </row>
    <row r="75" spans="1:6" ht="22.5" customHeight="1" x14ac:dyDescent="0.25">
      <c r="A75" s="15">
        <f>Matchlista!A116</f>
        <v>113</v>
      </c>
      <c r="B75" s="16">
        <f>Matchlista!B116</f>
        <v>0.61805555555555558</v>
      </c>
      <c r="C75" s="16">
        <f>Matchlista!C116</f>
        <v>0.63194444444444442</v>
      </c>
      <c r="D75" s="15" t="str">
        <f>Matchlista!E116</f>
        <v>Flickor 2017</v>
      </c>
      <c r="E75" s="15" t="str">
        <f>Matchlista!F116</f>
        <v>Västerviks FF</v>
      </c>
      <c r="F75" s="15" t="str">
        <f>Matchlista!G116</f>
        <v>Rödsle Bk9 3</v>
      </c>
    </row>
    <row r="76" spans="1:6" ht="22.5" customHeight="1" x14ac:dyDescent="0.25">
      <c r="A76" s="1"/>
      <c r="B76" s="14"/>
      <c r="C76" s="14"/>
      <c r="D76" s="1"/>
      <c r="E76" s="1"/>
      <c r="F76" s="1"/>
    </row>
    <row r="77" spans="1:6" ht="30" customHeight="1" x14ac:dyDescent="0.25">
      <c r="A77" s="34" t="s">
        <v>99</v>
      </c>
      <c r="B77" s="35"/>
      <c r="C77" s="35"/>
      <c r="D77" s="35"/>
      <c r="E77" s="35"/>
      <c r="F77" s="36"/>
    </row>
    <row r="78" spans="1:6" ht="22.5" customHeight="1" x14ac:dyDescent="0.25">
      <c r="A78" s="4">
        <f>Matchlista!A17</f>
        <v>12</v>
      </c>
      <c r="B78" s="5">
        <f>Matchlista!B17</f>
        <v>0.40972222222222221</v>
      </c>
      <c r="C78" s="5">
        <f>Matchlista!C17</f>
        <v>0.4236111111111111</v>
      </c>
      <c r="D78" s="4" t="str">
        <f>Matchlista!E17</f>
        <v>Pojkar 2018</v>
      </c>
      <c r="E78" s="4" t="str">
        <f>Matchlista!F17</f>
        <v>Vimmerby IF 1</v>
      </c>
      <c r="F78" s="4" t="str">
        <f>Matchlista!G17</f>
        <v>Oskarshamns AIK 1</v>
      </c>
    </row>
    <row r="79" spans="1:6" ht="22.5" customHeight="1" x14ac:dyDescent="0.25">
      <c r="A79" s="4">
        <f>Matchlista!A25</f>
        <v>20</v>
      </c>
      <c r="B79" s="5">
        <f>Matchlista!B25</f>
        <v>0.42708333333333331</v>
      </c>
      <c r="C79" s="5">
        <f>Matchlista!C25</f>
        <v>0.44097222222222221</v>
      </c>
      <c r="D79" s="4" t="str">
        <f>Matchlista!E25</f>
        <v>Pojkar 2018</v>
      </c>
      <c r="E79" s="4" t="str">
        <f>Matchlista!F25</f>
        <v>Oskarshamns AIK 2</v>
      </c>
      <c r="F79" s="4" t="str">
        <f>Matchlista!G25</f>
        <v>Fårbo FF 2</v>
      </c>
    </row>
    <row r="80" spans="1:6" ht="22.5" customHeight="1" x14ac:dyDescent="0.25">
      <c r="A80" s="4">
        <f>Matchlista!A33</f>
        <v>28</v>
      </c>
      <c r="B80" s="5">
        <f>Matchlista!B33</f>
        <v>0.44444444444444442</v>
      </c>
      <c r="C80" s="5">
        <f>Matchlista!C33</f>
        <v>0.45833333333333331</v>
      </c>
      <c r="D80" s="4" t="str">
        <f>Matchlista!E33</f>
        <v>Pojkar 2018</v>
      </c>
      <c r="E80" s="4" t="str">
        <f>Matchlista!F33</f>
        <v>IFK Västervik 1</v>
      </c>
      <c r="F80" s="4" t="str">
        <f>Matchlista!G33</f>
        <v>Gunnebo IF</v>
      </c>
    </row>
    <row r="81" spans="1:6" ht="22.5" customHeight="1" x14ac:dyDescent="0.25">
      <c r="A81" s="11">
        <f>Matchlista!A43</f>
        <v>38</v>
      </c>
      <c r="B81" s="12">
        <f>Matchlista!B43</f>
        <v>0.46180555555555558</v>
      </c>
      <c r="C81" s="12">
        <f>Matchlista!C43</f>
        <v>0.47569444444444448</v>
      </c>
      <c r="D81" s="11" t="str">
        <f>Matchlista!E43</f>
        <v>Pojkar 2019</v>
      </c>
      <c r="E81" s="11" t="str">
        <f>Matchlista!F43</f>
        <v>IFK Västervik 1</v>
      </c>
      <c r="F81" s="11" t="str">
        <f>Matchlista!G43</f>
        <v>Söderköpings IK 2</v>
      </c>
    </row>
    <row r="82" spans="1:6" ht="22.5" customHeight="1" x14ac:dyDescent="0.25">
      <c r="A82" s="4">
        <f>Matchlista!A53</f>
        <v>48</v>
      </c>
      <c r="B82" s="5">
        <f>Matchlista!B53</f>
        <v>0.47916666666666669</v>
      </c>
      <c r="C82" s="5">
        <f>Matchlista!C53</f>
        <v>0.49305555555555558</v>
      </c>
      <c r="D82" s="4" t="str">
        <f>Matchlista!E53</f>
        <v>Pojkar 2018</v>
      </c>
      <c r="E82" s="4" t="str">
        <f>Matchlista!F53</f>
        <v>Vimmerby IF 2</v>
      </c>
      <c r="F82" s="4" t="str">
        <f>Matchlista!G53</f>
        <v>Fårbo FF 2</v>
      </c>
    </row>
    <row r="83" spans="1:6" ht="22.5" customHeight="1" x14ac:dyDescent="0.25">
      <c r="A83" s="11">
        <f>Matchlista!A62</f>
        <v>57</v>
      </c>
      <c r="B83" s="12">
        <f>Matchlista!B62</f>
        <v>0.49652777777777779</v>
      </c>
      <c r="C83" s="12">
        <f>Matchlista!C62</f>
        <v>0.51041666666666663</v>
      </c>
      <c r="D83" s="11" t="str">
        <f>Matchlista!E62</f>
        <v>Flickor 2019</v>
      </c>
      <c r="E83" s="11" t="str">
        <f>Matchlista!F62</f>
        <v>Hultsfreds FK</v>
      </c>
      <c r="F83" s="11" t="str">
        <f>Matchlista!G62</f>
        <v>Vimmerby IF</v>
      </c>
    </row>
    <row r="84" spans="1:6" ht="22.5" customHeight="1" x14ac:dyDescent="0.25">
      <c r="A84" s="15">
        <f>Matchlista!A72</f>
        <v>67</v>
      </c>
      <c r="B84" s="16">
        <f>Matchlista!B72</f>
        <v>0.51388888888888884</v>
      </c>
      <c r="C84" s="16">
        <f>Matchlista!C72</f>
        <v>0.52777777777777768</v>
      </c>
      <c r="D84" s="15" t="str">
        <f>Matchlista!E72</f>
        <v>Flickor 2017</v>
      </c>
      <c r="E84" s="15" t="str">
        <f>Matchlista!F72</f>
        <v>IFK Västervik</v>
      </c>
      <c r="F84" s="15" t="str">
        <f>Matchlista!G72</f>
        <v>Västerviks FF</v>
      </c>
    </row>
    <row r="85" spans="1:6" ht="22.5" customHeight="1" x14ac:dyDescent="0.25">
      <c r="A85" s="11">
        <f>Matchlista!A81</f>
        <v>76</v>
      </c>
      <c r="B85" s="12">
        <f>Matchlista!B81</f>
        <v>0.53125</v>
      </c>
      <c r="C85" s="12">
        <f>Matchlista!C81</f>
        <v>0.54513888888888884</v>
      </c>
      <c r="D85" s="11" t="str">
        <f>Matchlista!E81</f>
        <v>Pojkar 2019</v>
      </c>
      <c r="E85" s="11" t="str">
        <f>Matchlista!F81</f>
        <v>Oskarshamns AIk 2</v>
      </c>
      <c r="F85" s="11" t="str">
        <f>Matchlista!G81</f>
        <v>IFK Västervik 1</v>
      </c>
    </row>
    <row r="86" spans="1:6" ht="22.5" customHeight="1" x14ac:dyDescent="0.25">
      <c r="A86" s="15">
        <f>Matchlista!A90</f>
        <v>85</v>
      </c>
      <c r="B86" s="16">
        <f>Matchlista!B90</f>
        <v>0.54861111111111116</v>
      </c>
      <c r="C86" s="16">
        <f>Matchlista!C90</f>
        <v>0.5625</v>
      </c>
      <c r="D86" s="15" t="str">
        <f>Matchlista!E90</f>
        <v>Flickor 2017</v>
      </c>
      <c r="E86" s="15" t="str">
        <f>Matchlista!F90</f>
        <v>Tjust IF</v>
      </c>
      <c r="F86" s="15" t="str">
        <f>Matchlista!G90</f>
        <v>Rödsle Bk9 3</v>
      </c>
    </row>
    <row r="87" spans="1:6" ht="22.5" customHeight="1" x14ac:dyDescent="0.25">
      <c r="A87" s="11">
        <f>Matchlista!A99</f>
        <v>94</v>
      </c>
      <c r="B87" s="12">
        <f>Matchlista!B99</f>
        <v>0.56597222222222221</v>
      </c>
      <c r="C87" s="12">
        <f>Matchlista!C99</f>
        <v>0.57986111111111105</v>
      </c>
      <c r="D87" s="11" t="str">
        <f>Matchlista!E99</f>
        <v>Pojkar 2019</v>
      </c>
      <c r="E87" s="11" t="str">
        <f>Matchlista!F99</f>
        <v>Söderköpings IK 2</v>
      </c>
      <c r="F87" s="11" t="str">
        <f>Matchlista!G99</f>
        <v>Oskarshamns AIk 2</v>
      </c>
    </row>
    <row r="88" spans="1:6" ht="22.5" customHeight="1" x14ac:dyDescent="0.25">
      <c r="A88" s="11">
        <f>Matchlista!A106</f>
        <v>102</v>
      </c>
      <c r="B88" s="12">
        <f>Matchlista!B106</f>
        <v>0.58333333333333337</v>
      </c>
      <c r="C88" s="12">
        <f>Matchlista!C106</f>
        <v>0.59722222222222221</v>
      </c>
      <c r="D88" s="11" t="str">
        <f>Matchlista!E106</f>
        <v>Flickor 2019</v>
      </c>
      <c r="E88" s="11" t="str">
        <f>Matchlista!F106</f>
        <v>Vimmerby IF</v>
      </c>
      <c r="F88" s="11" t="str">
        <f>Matchlista!G106</f>
        <v>IFK Västervik</v>
      </c>
    </row>
    <row r="89" spans="1:6" ht="22.5" customHeight="1" x14ac:dyDescent="0.25">
      <c r="A89" s="15">
        <f>Matchlista!A119</f>
        <v>116</v>
      </c>
      <c r="B89" s="16">
        <f>Matchlista!B119</f>
        <v>0.63541666666666663</v>
      </c>
      <c r="C89" s="16">
        <f>Matchlista!C119</f>
        <v>0.64930555555555547</v>
      </c>
      <c r="D89" s="15" t="str">
        <f>Matchlista!E119</f>
        <v>Flickor 2017</v>
      </c>
      <c r="E89" s="15" t="str">
        <f>Matchlista!F119</f>
        <v>IFK Västervik 2</v>
      </c>
      <c r="F89" s="15" t="str">
        <f>Matchlista!G119</f>
        <v>Rödsle Bk9 1</v>
      </c>
    </row>
    <row r="90" spans="1:6" ht="22.5" customHeight="1" x14ac:dyDescent="0.25">
      <c r="A90" s="1"/>
      <c r="B90" s="14"/>
      <c r="C90" s="14"/>
      <c r="D90" s="1"/>
      <c r="E90" s="1"/>
      <c r="F90" s="1"/>
    </row>
    <row r="91" spans="1:6" ht="30" customHeight="1" x14ac:dyDescent="0.25">
      <c r="A91" s="34" t="s">
        <v>103</v>
      </c>
      <c r="B91" s="35"/>
      <c r="C91" s="35"/>
      <c r="D91" s="35"/>
      <c r="E91" s="35"/>
      <c r="F91" s="36"/>
    </row>
    <row r="92" spans="1:6" ht="22.5" customHeight="1" x14ac:dyDescent="0.25">
      <c r="A92" s="4">
        <f>Matchlista!A18</f>
        <v>13</v>
      </c>
      <c r="B92" s="5">
        <f>Matchlista!B18</f>
        <v>0.40972222222222221</v>
      </c>
      <c r="C92" s="5">
        <f>Matchlista!C18</f>
        <v>0.4236111111111111</v>
      </c>
      <c r="D92" s="4" t="str">
        <f>Matchlista!E18</f>
        <v>Pojkar 2018</v>
      </c>
      <c r="E92" s="4" t="str">
        <f>Matchlista!F18</f>
        <v>Mönsterås GOIF 2</v>
      </c>
      <c r="F92" s="4" t="str">
        <f>Matchlista!G18</f>
        <v>Oskarshamns AIK 3</v>
      </c>
    </row>
    <row r="93" spans="1:6" ht="22.5" customHeight="1" x14ac:dyDescent="0.25">
      <c r="A93" s="11">
        <f>Matchlista!A26</f>
        <v>21</v>
      </c>
      <c r="B93" s="12">
        <f>Matchlista!B26</f>
        <v>0.42708333333333331</v>
      </c>
      <c r="C93" s="12">
        <f>Matchlista!C26</f>
        <v>0.44097222222222221</v>
      </c>
      <c r="D93" s="11" t="str">
        <f>Matchlista!E26</f>
        <v>Flickor 2019</v>
      </c>
      <c r="E93" s="11" t="str">
        <f>Matchlista!F26</f>
        <v>IFK Västervik</v>
      </c>
      <c r="F93" s="11" t="str">
        <f>Matchlista!G26</f>
        <v>IF Eksjö Fotboll</v>
      </c>
    </row>
    <row r="94" spans="1:6" ht="22.5" customHeight="1" x14ac:dyDescent="0.25">
      <c r="A94" s="4">
        <f>Matchlista!A34</f>
        <v>29</v>
      </c>
      <c r="B94" s="5">
        <f>Matchlista!B34</f>
        <v>0.44444444444444442</v>
      </c>
      <c r="C94" s="5">
        <f>Matchlista!C34</f>
        <v>0.45833333333333331</v>
      </c>
      <c r="D94" s="4" t="str">
        <f>Matchlista!E34</f>
        <v>Flickor 2018</v>
      </c>
      <c r="E94" s="4" t="str">
        <f>Matchlista!F34</f>
        <v>Västerviks FF 1</v>
      </c>
      <c r="F94" s="4" t="str">
        <f>Matchlista!G34</f>
        <v>Tjust IF</v>
      </c>
    </row>
    <row r="95" spans="1:6" ht="22.5" customHeight="1" x14ac:dyDescent="0.25">
      <c r="A95" s="4">
        <f>Matchlista!A44</f>
        <v>39</v>
      </c>
      <c r="B95" s="5">
        <f>Matchlista!B44</f>
        <v>0.46180555555555558</v>
      </c>
      <c r="C95" s="5">
        <f>Matchlista!C44</f>
        <v>0.47569444444444448</v>
      </c>
      <c r="D95" s="4" t="str">
        <f>Matchlista!E44</f>
        <v>Flickor 2018</v>
      </c>
      <c r="E95" s="4" t="str">
        <f>Matchlista!F44</f>
        <v>IFK Västervik</v>
      </c>
      <c r="F95" s="4" t="str">
        <f>Matchlista!G44</f>
        <v>Vimmerby IF 1</v>
      </c>
    </row>
    <row r="96" spans="1:6" ht="22.5" customHeight="1" x14ac:dyDescent="0.25">
      <c r="A96" s="4">
        <f>Matchlista!A54</f>
        <v>49</v>
      </c>
      <c r="B96" s="5">
        <f>Matchlista!B54</f>
        <v>0.47916666666666669</v>
      </c>
      <c r="C96" s="5">
        <f>Matchlista!C54</f>
        <v>0.49305555555555558</v>
      </c>
      <c r="D96" s="4" t="str">
        <f>Matchlista!E54</f>
        <v>Pojkar 2018</v>
      </c>
      <c r="E96" s="4" t="str">
        <f>Matchlista!F54</f>
        <v>IFK Västervik 1</v>
      </c>
      <c r="F96" s="4" t="str">
        <f>Matchlista!G54</f>
        <v>Oskarshamns AIK 3</v>
      </c>
    </row>
    <row r="97" spans="1:6" ht="22.5" customHeight="1" x14ac:dyDescent="0.25">
      <c r="A97" s="4">
        <f>Matchlista!A63</f>
        <v>58</v>
      </c>
      <c r="B97" s="5">
        <f>Matchlista!B63</f>
        <v>0.49652777777777779</v>
      </c>
      <c r="C97" s="5">
        <f>Matchlista!C63</f>
        <v>0.51041666666666663</v>
      </c>
      <c r="D97" s="4" t="str">
        <f>Matchlista!E63</f>
        <v>Flickor 2018</v>
      </c>
      <c r="E97" s="4" t="str">
        <f>Matchlista!F63</f>
        <v>Vimmerby IF 1</v>
      </c>
      <c r="F97" s="4" t="str">
        <f>Matchlista!G63</f>
        <v>Västerviks FF 2</v>
      </c>
    </row>
    <row r="98" spans="1:6" ht="22.5" customHeight="1" x14ac:dyDescent="0.25">
      <c r="A98" s="4">
        <f>Matchlista!A73</f>
        <v>68</v>
      </c>
      <c r="B98" s="5">
        <f>Matchlista!B73</f>
        <v>0.51388888888888884</v>
      </c>
      <c r="C98" s="5">
        <f>Matchlista!C73</f>
        <v>0.52777777777777768</v>
      </c>
      <c r="D98" s="4" t="str">
        <f>Matchlista!E73</f>
        <v>Pojkar 2018</v>
      </c>
      <c r="E98" s="4" t="str">
        <f>Matchlista!F73</f>
        <v>Oskarshamns AIK 1</v>
      </c>
      <c r="F98" s="4" t="str">
        <f>Matchlista!G73</f>
        <v>Västerviks FF 2</v>
      </c>
    </row>
    <row r="99" spans="1:6" ht="22.5" customHeight="1" x14ac:dyDescent="0.25">
      <c r="A99" s="11">
        <f>Matchlista!A82</f>
        <v>77</v>
      </c>
      <c r="B99" s="12">
        <f>Matchlista!B82</f>
        <v>0.53125</v>
      </c>
      <c r="C99" s="12">
        <f>Matchlista!C82</f>
        <v>0.54513888888888884</v>
      </c>
      <c r="D99" s="11" t="str">
        <f>Matchlista!E82</f>
        <v>Flickor 2019</v>
      </c>
      <c r="E99" s="11" t="str">
        <f>Matchlista!F82</f>
        <v>Hultsfreds FK</v>
      </c>
      <c r="F99" s="11" t="str">
        <f>Matchlista!G82</f>
        <v>IFK Västervik</v>
      </c>
    </row>
    <row r="100" spans="1:6" ht="22.5" customHeight="1" x14ac:dyDescent="0.25">
      <c r="A100" s="11">
        <f>Matchlista!A91</f>
        <v>86</v>
      </c>
      <c r="B100" s="12">
        <f>Matchlista!B91</f>
        <v>0.54861111111111116</v>
      </c>
      <c r="C100" s="12">
        <f>Matchlista!C91</f>
        <v>0.5625</v>
      </c>
      <c r="D100" s="11" t="str">
        <f>Matchlista!E91</f>
        <v>Pojkar 2019</v>
      </c>
      <c r="E100" s="11" t="str">
        <f>Matchlista!F91</f>
        <v>Rimforsa IF</v>
      </c>
      <c r="F100" s="11" t="str">
        <f>Matchlista!G91</f>
        <v>IFK Västervik 3</v>
      </c>
    </row>
    <row r="101" spans="1:6" ht="22.5" customHeight="1" x14ac:dyDescent="0.25">
      <c r="A101" s="11">
        <f>Matchlista!A100</f>
        <v>95</v>
      </c>
      <c r="B101" s="12">
        <f>Matchlista!B100</f>
        <v>0.56597222222222221</v>
      </c>
      <c r="C101" s="12">
        <f>Matchlista!C100</f>
        <v>0.57986111111111105</v>
      </c>
      <c r="D101" s="11" t="str">
        <f>Matchlista!E100</f>
        <v>Pojkar 2019</v>
      </c>
      <c r="E101" s="11" t="str">
        <f>Matchlista!F100</f>
        <v>Oskarshamns AIk 1</v>
      </c>
      <c r="F101" s="11" t="str">
        <f>Matchlista!G100</f>
        <v>IFK Västervik 2</v>
      </c>
    </row>
    <row r="102" spans="1:6" ht="22.5" customHeight="1" x14ac:dyDescent="0.25">
      <c r="A102" s="11">
        <f>Matchlista!A113</f>
        <v>110</v>
      </c>
      <c r="B102" s="12">
        <f>Matchlista!B113</f>
        <v>0.60069444444444442</v>
      </c>
      <c r="C102" s="12">
        <f>Matchlista!C113</f>
        <v>0.61458333333333326</v>
      </c>
      <c r="D102" s="11" t="str">
        <f>Matchlista!E113</f>
        <v>Pojkar 2019</v>
      </c>
      <c r="E102" s="11" t="str">
        <f>Matchlista!F113</f>
        <v>Söderköpings IK 2</v>
      </c>
      <c r="F102" s="11" t="str">
        <f>Matchlista!G113</f>
        <v>Oskarshamns AIk 1</v>
      </c>
    </row>
    <row r="103" spans="1:6" ht="22.5" customHeight="1" x14ac:dyDescent="0.25">
      <c r="A103" s="1"/>
      <c r="B103" s="14"/>
      <c r="C103" s="14"/>
      <c r="D103" s="1"/>
      <c r="E103" s="1"/>
      <c r="F103" s="1"/>
    </row>
    <row r="104" spans="1:6" ht="30" customHeight="1" x14ac:dyDescent="0.25">
      <c r="A104" s="34" t="s">
        <v>104</v>
      </c>
      <c r="B104" s="35"/>
      <c r="C104" s="35"/>
      <c r="D104" s="35"/>
      <c r="E104" s="35"/>
      <c r="F104" s="36"/>
    </row>
    <row r="105" spans="1:6" ht="22.5" customHeight="1" x14ac:dyDescent="0.25">
      <c r="A105" s="4">
        <f>Matchlista!A11</f>
        <v>6</v>
      </c>
      <c r="B105" s="5">
        <f>Matchlista!B11</f>
        <v>0.375</v>
      </c>
      <c r="C105" s="5">
        <f>Matchlista!C11</f>
        <v>0.3888888888888889</v>
      </c>
      <c r="D105" s="4" t="str">
        <f>Matchlista!E11</f>
        <v>Pojkar 2018</v>
      </c>
      <c r="E105" s="4" t="str">
        <f>Matchlista!F11</f>
        <v>Gunnebo IF</v>
      </c>
      <c r="F105" s="4" t="str">
        <f>Matchlista!G11</f>
        <v>Mönsterås GOIF 2</v>
      </c>
    </row>
    <row r="106" spans="1:6" ht="22.5" customHeight="1" x14ac:dyDescent="0.25">
      <c r="A106" s="4">
        <f>Matchlista!A12</f>
        <v>7</v>
      </c>
      <c r="B106" s="5">
        <f>Matchlista!B12</f>
        <v>0.3923611111111111</v>
      </c>
      <c r="C106" s="5">
        <f>Matchlista!C12</f>
        <v>0.40625</v>
      </c>
      <c r="D106" s="4" t="str">
        <f>Matchlista!E12</f>
        <v>Pojkar 2018</v>
      </c>
      <c r="E106" s="4" t="str">
        <f>Matchlista!F12</f>
        <v>Oskarshamns AIK 2</v>
      </c>
      <c r="F106" s="4" t="str">
        <f>Matchlista!G12</f>
        <v>Vimmerby IF 2</v>
      </c>
    </row>
    <row r="107" spans="1:6" ht="22.5" customHeight="1" x14ac:dyDescent="0.25">
      <c r="A107" s="4">
        <f>Matchlista!A19</f>
        <v>14</v>
      </c>
      <c r="B107" s="5">
        <f>Matchlista!B19</f>
        <v>0.40972222222222221</v>
      </c>
      <c r="C107" s="5">
        <f>Matchlista!C19</f>
        <v>0.4236111111111111</v>
      </c>
      <c r="D107" s="4" t="str">
        <f>Matchlista!E19</f>
        <v>Pojkar 2018</v>
      </c>
      <c r="E107" s="4" t="str">
        <f>Matchlista!F19</f>
        <v>Gunnebo IF</v>
      </c>
      <c r="F107" s="4" t="str">
        <f>Matchlista!G19</f>
        <v>IFK Västervik 4</v>
      </c>
    </row>
    <row r="108" spans="1:6" ht="22.5" customHeight="1" x14ac:dyDescent="0.25">
      <c r="A108" s="4">
        <f>Matchlista!A27</f>
        <v>22</v>
      </c>
      <c r="B108" s="5">
        <f>Matchlista!B27</f>
        <v>0.42708333333333331</v>
      </c>
      <c r="C108" s="5">
        <f>Matchlista!C27</f>
        <v>0.44097222222222221</v>
      </c>
      <c r="D108" s="4" t="str">
        <f>Matchlista!E27</f>
        <v>Flickor 2018</v>
      </c>
      <c r="E108" s="4" t="str">
        <f>Matchlista!F27</f>
        <v>Vimmerby IF 2</v>
      </c>
      <c r="F108" s="4" t="str">
        <f>Matchlista!G27</f>
        <v>IFK Västervik</v>
      </c>
    </row>
    <row r="109" spans="1:6" ht="22.5" customHeight="1" x14ac:dyDescent="0.25">
      <c r="A109" s="4">
        <f>Matchlista!A35</f>
        <v>30</v>
      </c>
      <c r="B109" s="5">
        <f>Matchlista!B35</f>
        <v>0.44444444444444442</v>
      </c>
      <c r="C109" s="5">
        <f>Matchlista!C35</f>
        <v>0.45833333333333331</v>
      </c>
      <c r="D109" s="4" t="str">
        <f>Matchlista!E35</f>
        <v>Pojkar 2018</v>
      </c>
      <c r="E109" s="4" t="str">
        <f>Matchlista!F35</f>
        <v>Fårbo FF 1</v>
      </c>
      <c r="F109" s="4" t="str">
        <f>Matchlista!G35</f>
        <v>IFK Västervik 2</v>
      </c>
    </row>
    <row r="110" spans="1:6" ht="22.5" customHeight="1" x14ac:dyDescent="0.25">
      <c r="A110" s="4">
        <f>Matchlista!A45</f>
        <v>40</v>
      </c>
      <c r="B110" s="5">
        <f>Matchlista!B45</f>
        <v>0.46180555555555558</v>
      </c>
      <c r="C110" s="5">
        <f>Matchlista!C45</f>
        <v>0.47569444444444448</v>
      </c>
      <c r="D110" s="4" t="str">
        <f>Matchlista!E45</f>
        <v>Pojkar 2018</v>
      </c>
      <c r="E110" s="4" t="str">
        <f>Matchlista!F45</f>
        <v>IFK Västervik 4</v>
      </c>
      <c r="F110" s="4" t="str">
        <f>Matchlista!G45</f>
        <v>Mönsterås GOIF 2</v>
      </c>
    </row>
    <row r="111" spans="1:6" ht="22.5" customHeight="1" x14ac:dyDescent="0.25">
      <c r="A111" s="4">
        <f>Matchlista!A55</f>
        <v>50</v>
      </c>
      <c r="B111" s="5">
        <f>Matchlista!B55</f>
        <v>0.47916666666666669</v>
      </c>
      <c r="C111" s="5">
        <f>Matchlista!C55</f>
        <v>0.49305555555555558</v>
      </c>
      <c r="D111" s="4" t="str">
        <f>Matchlista!E55</f>
        <v>Flickor 2018</v>
      </c>
      <c r="E111" s="4" t="str">
        <f>Matchlista!F55</f>
        <v>Hultsfred FK</v>
      </c>
      <c r="F111" s="4" t="str">
        <f>Matchlista!G55</f>
        <v>Tjust IF</v>
      </c>
    </row>
    <row r="112" spans="1:6" ht="22.5" customHeight="1" x14ac:dyDescent="0.25">
      <c r="A112" s="4">
        <f>Matchlista!A64</f>
        <v>59</v>
      </c>
      <c r="B112" s="5">
        <f>Matchlista!B64</f>
        <v>0.49652777777777779</v>
      </c>
      <c r="C112" s="5">
        <f>Matchlista!C64</f>
        <v>0.51041666666666663</v>
      </c>
      <c r="D112" s="4" t="str">
        <f>Matchlista!E64</f>
        <v>Pojkar 2018</v>
      </c>
      <c r="E112" s="4" t="str">
        <f>Matchlista!F64</f>
        <v>Västerviks FF 1</v>
      </c>
      <c r="F112" s="4" t="str">
        <f>Matchlista!G64</f>
        <v>Gunnebo IF</v>
      </c>
    </row>
    <row r="113" spans="1:6" ht="22.5" customHeight="1" x14ac:dyDescent="0.25">
      <c r="A113" s="11">
        <f>Matchlista!A74</f>
        <v>69</v>
      </c>
      <c r="B113" s="12">
        <f>Matchlista!B74</f>
        <v>0.51388888888888884</v>
      </c>
      <c r="C113" s="12">
        <f>Matchlista!C74</f>
        <v>0.52777777777777768</v>
      </c>
      <c r="D113" s="11" t="str">
        <f>Matchlista!E74</f>
        <v>Flickor 2019</v>
      </c>
      <c r="E113" s="11" t="str">
        <f>Matchlista!F74</f>
        <v>IF Eksjö Fotboll</v>
      </c>
      <c r="F113" s="11" t="str">
        <f>Matchlista!G74</f>
        <v>Rödsle BK</v>
      </c>
    </row>
    <row r="114" spans="1:6" ht="22.5" customHeight="1" x14ac:dyDescent="0.25">
      <c r="A114" s="4">
        <f>Matchlista!A83</f>
        <v>78</v>
      </c>
      <c r="B114" s="5">
        <f>Matchlista!B83</f>
        <v>0.53125</v>
      </c>
      <c r="C114" s="5">
        <f>Matchlista!C83</f>
        <v>0.54513888888888884</v>
      </c>
      <c r="D114" s="4" t="str">
        <f>Matchlista!E83</f>
        <v>Flickor 2018</v>
      </c>
      <c r="E114" s="4" t="str">
        <f>Matchlista!F83</f>
        <v>Vimmerby IF 2</v>
      </c>
      <c r="F114" s="4" t="str">
        <f>Matchlista!G83</f>
        <v>Västerviks FF 1</v>
      </c>
    </row>
    <row r="115" spans="1:6" ht="22.5" customHeight="1" x14ac:dyDescent="0.25">
      <c r="A115" s="4">
        <f>Matchlista!A92</f>
        <v>87</v>
      </c>
      <c r="B115" s="5">
        <f>Matchlista!B92</f>
        <v>0.54861111111111116</v>
      </c>
      <c r="C115" s="5">
        <f>Matchlista!C92</f>
        <v>0.5625</v>
      </c>
      <c r="D115" s="4" t="str">
        <f>Matchlista!E92</f>
        <v>Flickor 2018</v>
      </c>
      <c r="E115" s="4" t="str">
        <f>Matchlista!F92</f>
        <v>Vimmerby IF 1</v>
      </c>
      <c r="F115" s="4" t="str">
        <f>Matchlista!G92</f>
        <v>Hultsfred FK</v>
      </c>
    </row>
    <row r="116" spans="1:6" ht="22.5" customHeight="1" x14ac:dyDescent="0.25">
      <c r="A116" s="4">
        <f>Matchlista!A102</f>
        <v>97</v>
      </c>
      <c r="B116" s="5">
        <f>Matchlista!B102</f>
        <v>0.56944444444444442</v>
      </c>
      <c r="C116" s="5">
        <f>Matchlista!C102</f>
        <v>0.58333333333333326</v>
      </c>
      <c r="D116" s="4" t="str">
        <f>Matchlista!E102</f>
        <v>Flickor 2018</v>
      </c>
      <c r="E116" s="4" t="str">
        <f>Matchlista!F102</f>
        <v>Tjust IF</v>
      </c>
      <c r="F116" s="4" t="str">
        <f>Matchlista!G102</f>
        <v>Vimmerby IF 2</v>
      </c>
    </row>
    <row r="117" spans="1:6" ht="22.5" customHeight="1" x14ac:dyDescent="0.25">
      <c r="A117" s="15">
        <f>Matchlista!A117</f>
        <v>114</v>
      </c>
      <c r="B117" s="16">
        <f>Matchlista!B117</f>
        <v>0.61805555555555558</v>
      </c>
      <c r="C117" s="16">
        <f>Matchlista!C117</f>
        <v>0.63194444444444442</v>
      </c>
      <c r="D117" s="15" t="str">
        <f>Matchlista!E117</f>
        <v>Flickor 2017</v>
      </c>
      <c r="E117" s="15" t="str">
        <f>Matchlista!F117</f>
        <v>Rosenfors IK</v>
      </c>
      <c r="F117" s="15" t="str">
        <f>Matchlista!G117</f>
        <v>Tyresö Strand FC</v>
      </c>
    </row>
    <row r="118" spans="1:6" ht="22.5" customHeight="1" x14ac:dyDescent="0.25">
      <c r="A118" s="1"/>
      <c r="B118" s="14"/>
      <c r="C118" s="14"/>
      <c r="D118" s="1"/>
      <c r="E118" s="1"/>
      <c r="F118" s="1"/>
    </row>
    <row r="119" spans="1:6" ht="30" customHeight="1" x14ac:dyDescent="0.25">
      <c r="A119" s="34" t="s">
        <v>105</v>
      </c>
      <c r="B119" s="35"/>
      <c r="C119" s="35"/>
      <c r="D119" s="35"/>
      <c r="E119" s="35"/>
      <c r="F119" s="36"/>
    </row>
    <row r="120" spans="1:6" ht="22.5" customHeight="1" x14ac:dyDescent="0.25">
      <c r="A120" s="15">
        <f>Matchlista!A37</f>
        <v>32</v>
      </c>
      <c r="B120" s="16">
        <f>Matchlista!B37</f>
        <v>0.4513888888888889</v>
      </c>
      <c r="C120" s="16">
        <f>Matchlista!C37</f>
        <v>0.46527777777777779</v>
      </c>
      <c r="D120" s="15" t="str">
        <f>Matchlista!E37</f>
        <v>Pojkar 2017</v>
      </c>
      <c r="E120" s="15" t="str">
        <f>Matchlista!F37</f>
        <v>VästerviksFF 2</v>
      </c>
      <c r="F120" s="15" t="str">
        <f>Matchlista!G37</f>
        <v>Oskarshamns AIK Vit</v>
      </c>
    </row>
    <row r="121" spans="1:6" ht="22.5" customHeight="1" x14ac:dyDescent="0.25">
      <c r="A121" s="15">
        <f>Matchlista!A47</f>
        <v>42</v>
      </c>
      <c r="B121" s="16">
        <f>Matchlista!B47</f>
        <v>0.46875</v>
      </c>
      <c r="C121" s="16">
        <f>Matchlista!C47</f>
        <v>0.4826388888888889</v>
      </c>
      <c r="D121" s="15" t="str">
        <f>Matchlista!E47</f>
        <v>Pojkar 2017</v>
      </c>
      <c r="E121" s="15" t="str">
        <f>Matchlista!F47</f>
        <v>Vimmerby if</v>
      </c>
      <c r="F121" s="15" t="str">
        <f>Matchlista!G47</f>
        <v>Oskarshamns AIK Svart</v>
      </c>
    </row>
    <row r="122" spans="1:6" ht="22.5" customHeight="1" x14ac:dyDescent="0.25">
      <c r="A122" s="15">
        <f>Matchlista!A65</f>
        <v>60</v>
      </c>
      <c r="B122" s="16">
        <f>Matchlista!B65</f>
        <v>0.50347222222222221</v>
      </c>
      <c r="C122" s="16">
        <f>Matchlista!C65</f>
        <v>0.51736111111111105</v>
      </c>
      <c r="D122" s="15" t="str">
        <f>Matchlista!E65</f>
        <v>Pojkar 2017</v>
      </c>
      <c r="E122" s="15" t="str">
        <f>Matchlista!F65</f>
        <v>VästerviksFF 1</v>
      </c>
      <c r="F122" s="15" t="str">
        <f>Matchlista!G65</f>
        <v>Oskarshamns AIK Svart</v>
      </c>
    </row>
    <row r="123" spans="1:6" ht="22.5" customHeight="1" x14ac:dyDescent="0.25">
      <c r="A123" s="15">
        <f>Matchlista!A84</f>
        <v>79</v>
      </c>
      <c r="B123" s="16">
        <f>Matchlista!B84</f>
        <v>0.53819444444444442</v>
      </c>
      <c r="C123" s="16">
        <f>Matchlista!C84</f>
        <v>0.55208333333333326</v>
      </c>
      <c r="D123" s="15" t="str">
        <f>Matchlista!E84</f>
        <v>Pojkar 2017</v>
      </c>
      <c r="E123" s="15" t="str">
        <f>Matchlista!F84</f>
        <v>Oskarshamns AIK Gul</v>
      </c>
      <c r="F123" s="15" t="str">
        <f>Matchlista!G84</f>
        <v>Oskarshamns AIK Vit</v>
      </c>
    </row>
    <row r="124" spans="1:6" ht="22.5" customHeight="1" x14ac:dyDescent="0.25">
      <c r="A124" s="15">
        <f>Matchlista!A94</f>
        <v>89</v>
      </c>
      <c r="B124" s="16">
        <f>Matchlista!B94</f>
        <v>0.55555555555555558</v>
      </c>
      <c r="C124" s="16">
        <f>Matchlista!C94</f>
        <v>0.56944444444444442</v>
      </c>
      <c r="D124" s="15" t="str">
        <f>Matchlista!E94</f>
        <v>Pojkar 2017</v>
      </c>
      <c r="E124" s="15" t="str">
        <f>Matchlista!F94</f>
        <v>IFK Västervik 2</v>
      </c>
      <c r="F124" s="15" t="str">
        <f>Matchlista!G94</f>
        <v>VästerviksFF 2</v>
      </c>
    </row>
    <row r="125" spans="1:6" ht="22.5" customHeight="1" x14ac:dyDescent="0.25">
      <c r="A125" s="15">
        <f>Matchlista!A108</f>
        <v>104</v>
      </c>
      <c r="B125" s="16">
        <f>Matchlista!B108</f>
        <v>0.59027777777777779</v>
      </c>
      <c r="C125" s="16">
        <f>Matchlista!C108</f>
        <v>0.60416666666666663</v>
      </c>
      <c r="D125" s="15" t="str">
        <f>Matchlista!E108</f>
        <v>Pojkar 2017</v>
      </c>
      <c r="E125" s="15" t="str">
        <f>Matchlista!F108</f>
        <v>Oskarshamns AIK Svart</v>
      </c>
      <c r="F125" s="15" t="str">
        <f>Matchlista!G108</f>
        <v>IFK Västervik 2</v>
      </c>
    </row>
    <row r="126" spans="1:6" ht="22.5" customHeight="1" x14ac:dyDescent="0.25">
      <c r="A126" s="1"/>
      <c r="B126" s="14"/>
      <c r="C126" s="14"/>
      <c r="D126" s="1"/>
      <c r="E126" s="1"/>
      <c r="F126" s="1"/>
    </row>
    <row r="127" spans="1:6" ht="30" customHeight="1" x14ac:dyDescent="0.25">
      <c r="A127" s="34" t="s">
        <v>106</v>
      </c>
      <c r="B127" s="35"/>
      <c r="C127" s="35"/>
      <c r="D127" s="35"/>
      <c r="E127" s="35"/>
      <c r="F127" s="36"/>
    </row>
    <row r="128" spans="1:6" ht="22.5" customHeight="1" x14ac:dyDescent="0.25">
      <c r="A128" s="15">
        <f>Matchlista!A21</f>
        <v>16</v>
      </c>
      <c r="B128" s="16">
        <f>Matchlista!B21</f>
        <v>0.41666666666666669</v>
      </c>
      <c r="C128" s="16">
        <f>Matchlista!C21</f>
        <v>0.43055555555555558</v>
      </c>
      <c r="D128" s="15" t="str">
        <f>Matchlista!E21</f>
        <v>Pojkar 2017</v>
      </c>
      <c r="E128" s="15" t="str">
        <f>Matchlista!F21</f>
        <v>Oskarshamns AIK Vit</v>
      </c>
      <c r="F128" s="15" t="str">
        <f>Matchlista!G21</f>
        <v>VästerviksFF 1</v>
      </c>
    </row>
    <row r="129" spans="1:6" ht="22.5" customHeight="1" x14ac:dyDescent="0.25">
      <c r="A129" s="15">
        <f>Matchlista!A38</f>
        <v>33</v>
      </c>
      <c r="B129" s="16">
        <f>Matchlista!B38</f>
        <v>0.4513888888888889</v>
      </c>
      <c r="C129" s="16">
        <f>Matchlista!C38</f>
        <v>0.46527777777777779</v>
      </c>
      <c r="D129" s="15" t="str">
        <f>Matchlista!E38</f>
        <v>Pojkar 2017</v>
      </c>
      <c r="E129" s="15" t="str">
        <f>Matchlista!F38</f>
        <v>IFK Västervik 2</v>
      </c>
      <c r="F129" s="15" t="str">
        <f>Matchlista!G38</f>
        <v>VästerviksFF 1</v>
      </c>
    </row>
    <row r="130" spans="1:6" ht="22.5" customHeight="1" x14ac:dyDescent="0.25">
      <c r="A130" s="15">
        <f>Matchlista!A48</f>
        <v>43</v>
      </c>
      <c r="B130" s="16">
        <f>Matchlista!B48</f>
        <v>0.46875</v>
      </c>
      <c r="C130" s="16">
        <f>Matchlista!C48</f>
        <v>0.4826388888888889</v>
      </c>
      <c r="D130" s="15" t="str">
        <f>Matchlista!E48</f>
        <v>Pojkar 2017</v>
      </c>
      <c r="E130" s="15" t="str">
        <f>Matchlista!F48</f>
        <v>Oskarshamns AIK Gul</v>
      </c>
      <c r="F130" s="15" t="str">
        <f>Matchlista!G48</f>
        <v>IFK Västervik 1</v>
      </c>
    </row>
    <row r="131" spans="1:6" ht="22.5" customHeight="1" x14ac:dyDescent="0.25">
      <c r="A131" s="15">
        <f>Matchlista!A56</f>
        <v>51</v>
      </c>
      <c r="B131" s="16">
        <f>Matchlista!B56</f>
        <v>0.4861111111111111</v>
      </c>
      <c r="C131" s="16">
        <f>Matchlista!C56</f>
        <v>0.5</v>
      </c>
      <c r="D131" s="15" t="str">
        <f>Matchlista!E56</f>
        <v>Pojkar 2017</v>
      </c>
      <c r="E131" s="15" t="str">
        <f>Matchlista!F56</f>
        <v>Oskarshamns AIK Vit</v>
      </c>
      <c r="F131" s="15" t="str">
        <f>Matchlista!G56</f>
        <v>IFK Västervik 2</v>
      </c>
    </row>
    <row r="132" spans="1:6" ht="22.5" customHeight="1" x14ac:dyDescent="0.25">
      <c r="A132" s="15">
        <f>Matchlista!A66</f>
        <v>61</v>
      </c>
      <c r="B132" s="16">
        <f>Matchlista!B66</f>
        <v>0.50347222222222221</v>
      </c>
      <c r="C132" s="16">
        <f>Matchlista!C66</f>
        <v>0.51736111111111105</v>
      </c>
      <c r="D132" s="15" t="str">
        <f>Matchlista!E66</f>
        <v>Pojkar 2017</v>
      </c>
      <c r="E132" s="15" t="str">
        <f>Matchlista!F66</f>
        <v>Vimmerby if</v>
      </c>
      <c r="F132" s="15" t="str">
        <f>Matchlista!G66</f>
        <v>Oskarshamns AIK Gul</v>
      </c>
    </row>
    <row r="133" spans="1:6" ht="22.5" customHeight="1" x14ac:dyDescent="0.25">
      <c r="A133" s="15">
        <f>Matchlista!A75</f>
        <v>70</v>
      </c>
      <c r="B133" s="16">
        <f>Matchlista!B75</f>
        <v>0.52083333333333337</v>
      </c>
      <c r="C133" s="16">
        <f>Matchlista!C75</f>
        <v>0.53472222222222221</v>
      </c>
      <c r="D133" s="15" t="str">
        <f>Matchlista!E75</f>
        <v>Pojkar 2017</v>
      </c>
      <c r="E133" s="15" t="str">
        <f>Matchlista!F75</f>
        <v>IFK Västervik 1</v>
      </c>
      <c r="F133" s="15" t="str">
        <f>Matchlista!G75</f>
        <v>VästerviksFF 2</v>
      </c>
    </row>
    <row r="134" spans="1:6" ht="22.5" customHeight="1" x14ac:dyDescent="0.25">
      <c r="A134" s="15">
        <f>Matchlista!A85</f>
        <v>80</v>
      </c>
      <c r="B134" s="16">
        <f>Matchlista!B85</f>
        <v>0.53819444444444442</v>
      </c>
      <c r="C134" s="16">
        <f>Matchlista!C85</f>
        <v>0.55208333333333326</v>
      </c>
      <c r="D134" s="15" t="str">
        <f>Matchlista!E85</f>
        <v>Pojkar 2017</v>
      </c>
      <c r="E134" s="15" t="str">
        <f>Matchlista!F85</f>
        <v>VästerviksFF 1</v>
      </c>
      <c r="F134" s="15" t="str">
        <f>Matchlista!G85</f>
        <v>Vimmerby if</v>
      </c>
    </row>
    <row r="135" spans="1:6" ht="22.5" customHeight="1" x14ac:dyDescent="0.25">
      <c r="A135" s="15">
        <f>Matchlista!A95</f>
        <v>90</v>
      </c>
      <c r="B135" s="16">
        <f>Matchlista!B95</f>
        <v>0.55555555555555558</v>
      </c>
      <c r="C135" s="16">
        <f>Matchlista!C95</f>
        <v>0.56944444444444442</v>
      </c>
      <c r="D135" s="15" t="str">
        <f>Matchlista!E95</f>
        <v>Pojkar 2017</v>
      </c>
      <c r="E135" s="15" t="str">
        <f>Matchlista!F95</f>
        <v>Oskarshamns AIK Svart</v>
      </c>
      <c r="F135" s="15" t="str">
        <f>Matchlista!G95</f>
        <v>IFK Västervik 1</v>
      </c>
    </row>
    <row r="136" spans="1:6" ht="22.5" customHeight="1" x14ac:dyDescent="0.25">
      <c r="A136" s="15">
        <f>Matchlista!A109</f>
        <v>105</v>
      </c>
      <c r="B136" s="16">
        <f>Matchlista!B109</f>
        <v>0.59027777777777779</v>
      </c>
      <c r="C136" s="16">
        <f>Matchlista!C109</f>
        <v>0.60416666666666663</v>
      </c>
      <c r="D136" s="15" t="str">
        <f>Matchlista!E109</f>
        <v>Pojkar 2017</v>
      </c>
      <c r="E136" s="15" t="str">
        <f>Matchlista!F109</f>
        <v>IFK Västervik 1</v>
      </c>
      <c r="F136" s="15" t="str">
        <f>Matchlista!G109</f>
        <v>Vimmerby if</v>
      </c>
    </row>
    <row r="137" spans="1:6" ht="22.5" customHeight="1" x14ac:dyDescent="0.25">
      <c r="A137" s="15">
        <f>Matchlista!A114</f>
        <v>111</v>
      </c>
      <c r="B137" s="16">
        <f>Matchlista!B114</f>
        <v>0.60763888888888884</v>
      </c>
      <c r="C137" s="16">
        <f>Matchlista!C114</f>
        <v>0.62152777777777768</v>
      </c>
      <c r="D137" s="15" t="str">
        <f>Matchlista!E114</f>
        <v>Pojkar 2017</v>
      </c>
      <c r="E137" s="15" t="str">
        <f>Matchlista!F114</f>
        <v>VästerviksFF 2</v>
      </c>
      <c r="F137" s="15" t="str">
        <f>Matchlista!G114</f>
        <v>Oskarshamns AIK Gul</v>
      </c>
    </row>
    <row r="138" spans="1:6" ht="22.5" customHeight="1" x14ac:dyDescent="0.25">
      <c r="A138" s="1"/>
      <c r="B138" s="14"/>
      <c r="C138" s="14"/>
      <c r="D138" s="1"/>
      <c r="E138" s="1"/>
      <c r="F138" s="1"/>
    </row>
    <row r="139" spans="1:6" ht="22.5" customHeight="1" x14ac:dyDescent="0.25">
      <c r="A139" s="1"/>
      <c r="B139" s="14"/>
      <c r="C139" s="14"/>
      <c r="D139" s="1"/>
      <c r="E139" s="1"/>
      <c r="F139" s="1"/>
    </row>
    <row r="140" spans="1:6" ht="22.5" customHeight="1" x14ac:dyDescent="0.25">
      <c r="A140" s="1"/>
      <c r="B140" s="1"/>
      <c r="C140" s="1"/>
      <c r="D140" s="1"/>
      <c r="E140" s="1"/>
      <c r="F140" s="1"/>
    </row>
    <row r="141" spans="1:6" ht="22.5" customHeight="1" x14ac:dyDescent="0.25">
      <c r="A141" s="1"/>
      <c r="B141" s="1"/>
      <c r="C141" s="1"/>
      <c r="D141" s="1"/>
      <c r="E141" s="1"/>
      <c r="F141" s="1"/>
    </row>
    <row r="142" spans="1:6" ht="22.5" customHeight="1" x14ac:dyDescent="0.25">
      <c r="A142" s="1"/>
      <c r="B142" s="1"/>
      <c r="C142" s="1"/>
      <c r="D142" s="1"/>
      <c r="E142" s="1"/>
      <c r="F142" s="1"/>
    </row>
    <row r="143" spans="1:6" ht="22.5" customHeight="1" x14ac:dyDescent="0.25">
      <c r="A143" s="1"/>
      <c r="B143" s="1"/>
      <c r="C143" s="1"/>
      <c r="D143" s="1"/>
      <c r="E143" s="1"/>
      <c r="F143" s="1"/>
    </row>
    <row r="144" spans="1:6" ht="22.5" customHeight="1" x14ac:dyDescent="0.25">
      <c r="A144" s="1"/>
      <c r="B144" s="1"/>
      <c r="C144" s="1"/>
      <c r="D144" s="1"/>
      <c r="E144" s="1"/>
      <c r="F144" s="1"/>
    </row>
    <row r="145" spans="1:6" ht="22.5" customHeight="1" x14ac:dyDescent="0.25">
      <c r="A145" s="1"/>
      <c r="B145" s="1"/>
      <c r="C145" s="1"/>
      <c r="D145" s="1"/>
      <c r="E145" s="1"/>
      <c r="F145" s="1"/>
    </row>
    <row r="146" spans="1:6" ht="22.5" customHeight="1" x14ac:dyDescent="0.25">
      <c r="A146" s="1"/>
      <c r="B146" s="1"/>
      <c r="C146" s="1"/>
      <c r="D146" s="1"/>
      <c r="E146" s="1"/>
      <c r="F146" s="1"/>
    </row>
    <row r="147" spans="1:6" ht="22.5" customHeight="1" x14ac:dyDescent="0.25">
      <c r="A147" s="1"/>
      <c r="B147" s="1"/>
      <c r="C147" s="1"/>
      <c r="D147" s="1"/>
      <c r="E147" s="1"/>
      <c r="F147" s="1"/>
    </row>
    <row r="148" spans="1:6" ht="22.5" customHeight="1" x14ac:dyDescent="0.25">
      <c r="A148" s="1"/>
      <c r="B148" s="1"/>
      <c r="C148" s="1"/>
      <c r="D148" s="1"/>
      <c r="E148" s="1"/>
      <c r="F148" s="1"/>
    </row>
    <row r="149" spans="1:6" ht="14.25" customHeight="1" x14ac:dyDescent="0.25"/>
    <row r="150" spans="1:6" ht="14.25" customHeight="1" x14ac:dyDescent="0.25"/>
    <row r="151" spans="1:6" ht="14.25" customHeight="1" x14ac:dyDescent="0.25"/>
    <row r="152" spans="1:6" ht="14.25" customHeight="1" x14ac:dyDescent="0.25"/>
    <row r="153" spans="1:6" ht="14.25" customHeight="1" x14ac:dyDescent="0.25"/>
    <row r="154" spans="1:6" ht="14.25" customHeight="1" x14ac:dyDescent="0.25"/>
    <row r="155" spans="1:6" ht="14.25" customHeight="1" x14ac:dyDescent="0.25"/>
    <row r="156" spans="1:6" ht="14.25" customHeight="1" x14ac:dyDescent="0.25"/>
    <row r="157" spans="1:6" ht="14.25" customHeight="1" x14ac:dyDescent="0.25"/>
    <row r="158" spans="1:6" ht="14.25" customHeight="1" x14ac:dyDescent="0.25"/>
    <row r="159" spans="1:6" ht="14.25" customHeight="1" x14ac:dyDescent="0.25"/>
    <row r="160" spans="1:6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</sheetData>
  <mergeCells count="12">
    <mergeCell ref="A48:F48"/>
    <mergeCell ref="A63:F63"/>
    <mergeCell ref="A1:F2"/>
    <mergeCell ref="A3:F3"/>
    <mergeCell ref="A5:F5"/>
    <mergeCell ref="A18:F18"/>
    <mergeCell ref="A34:F34"/>
    <mergeCell ref="A77:F77"/>
    <mergeCell ref="A91:F91"/>
    <mergeCell ref="A104:F104"/>
    <mergeCell ref="A119:F119"/>
    <mergeCell ref="A127:F127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00"/>
  <sheetViews>
    <sheetView showGridLines="0" workbookViewId="0">
      <selection sqref="A1:C2"/>
    </sheetView>
  </sheetViews>
  <sheetFormatPr defaultColWidth="12.625" defaultRowHeight="15" customHeight="1" x14ac:dyDescent="0.25"/>
  <cols>
    <col min="1" max="1" width="64" customWidth="1"/>
    <col min="2" max="2" width="20" customWidth="1"/>
    <col min="3" max="3" width="25" customWidth="1"/>
    <col min="4" max="26" width="8.625" customWidth="1"/>
  </cols>
  <sheetData>
    <row r="1" spans="1:3" ht="22.5" customHeight="1" x14ac:dyDescent="0.25">
      <c r="A1" s="25" t="s">
        <v>83</v>
      </c>
      <c r="B1" s="26"/>
      <c r="C1" s="27"/>
    </row>
    <row r="2" spans="1:3" ht="22.5" customHeight="1" x14ac:dyDescent="0.25">
      <c r="A2" s="28"/>
      <c r="B2" s="29"/>
      <c r="C2" s="30"/>
    </row>
    <row r="3" spans="1:3" ht="30" customHeight="1" x14ac:dyDescent="0.25">
      <c r="A3" s="31" t="s">
        <v>84</v>
      </c>
      <c r="B3" s="32"/>
      <c r="C3" s="32"/>
    </row>
    <row r="4" spans="1:3" ht="22.5" customHeight="1" x14ac:dyDescent="0.25">
      <c r="A4" s="1"/>
      <c r="B4" s="1"/>
      <c r="C4" s="1"/>
    </row>
    <row r="5" spans="1:3" ht="22.5" customHeight="1" x14ac:dyDescent="0.25">
      <c r="A5" s="37" t="s">
        <v>64</v>
      </c>
      <c r="B5" s="35"/>
      <c r="C5" s="36"/>
    </row>
    <row r="6" spans="1:3" ht="33" customHeight="1" x14ac:dyDescent="0.35">
      <c r="A6" s="38" t="s">
        <v>50</v>
      </c>
      <c r="B6" s="32"/>
      <c r="C6" s="32"/>
    </row>
    <row r="7" spans="1:3" ht="31.5" customHeight="1" x14ac:dyDescent="0.25">
      <c r="A7" s="6" t="s">
        <v>3</v>
      </c>
      <c r="B7" s="19" t="s">
        <v>85</v>
      </c>
      <c r="C7" s="6" t="s">
        <v>29</v>
      </c>
    </row>
    <row r="8" spans="1:3" ht="31.5" customHeight="1" x14ac:dyDescent="0.25">
      <c r="A8" s="20" t="str">
        <f>Matchlista!G48&amp;" – "&amp;Matchlista!F48</f>
        <v>IFK Västervik 1 – Oskarshamns AIK Gul</v>
      </c>
      <c r="B8" s="21" t="str">
        <f>TEXT(HOUR(Matchlista!B48),"00")&amp;":"&amp;TEXT(MINUTE(Matchlista!B48),"00")&amp;"–"&amp;TEXT(HOUR(Matchlista!C48),"00")&amp;":"&amp;TEXT(MINUTE(Matchlista!C48),"00")</f>
        <v>11:15–11:35</v>
      </c>
      <c r="C8" s="20" t="str">
        <f>Matchlista!D48</f>
        <v>Västerviks Måleri</v>
      </c>
    </row>
    <row r="9" spans="1:3" ht="31.5" customHeight="1" x14ac:dyDescent="0.25">
      <c r="A9" s="22" t="str">
        <f>Matchlista!F75&amp;" – "&amp;Matchlista!G75</f>
        <v>IFK Västervik 1 – VästerviksFF 2</v>
      </c>
      <c r="B9" s="23" t="str">
        <f>TEXT(HOUR(Matchlista!B75),"00")&amp;":"&amp;TEXT(MINUTE(Matchlista!B75),"00")&amp;"–"&amp;TEXT(HOUR(Matchlista!C75),"00")&amp;":"&amp;TEXT(MINUTE(Matchlista!C75),"00")</f>
        <v>12:30–12:50</v>
      </c>
      <c r="C9" s="22" t="str">
        <f>Matchlista!D75</f>
        <v>Västerviks Måleri</v>
      </c>
    </row>
    <row r="10" spans="1:3" ht="31.5" customHeight="1" x14ac:dyDescent="0.25">
      <c r="A10" s="20" t="str">
        <f>Matchlista!G95&amp;" – "&amp;Matchlista!F95</f>
        <v>IFK Västervik 1 – Oskarshamns AIK Svart</v>
      </c>
      <c r="B10" s="21" t="str">
        <f>TEXT(HOUR(Matchlista!B95),"00")&amp;":"&amp;TEXT(MINUTE(Matchlista!B95),"00")&amp;"–"&amp;TEXT(HOUR(Matchlista!C95),"00")&amp;":"&amp;TEXT(MINUTE(Matchlista!C95),"00")</f>
        <v>13:20–13:40</v>
      </c>
      <c r="C10" s="20" t="str">
        <f>Matchlista!D95</f>
        <v>Västerviks Måleri</v>
      </c>
    </row>
    <row r="11" spans="1:3" ht="31.5" customHeight="1" x14ac:dyDescent="0.25">
      <c r="A11" s="22" t="str">
        <f>Matchlista!F109&amp;" – "&amp;Matchlista!G109</f>
        <v>IFK Västervik 1 – Vimmerby if</v>
      </c>
      <c r="B11" s="23" t="str">
        <f>TEXT(HOUR(Matchlista!B109),"00")&amp;":"&amp;TEXT(MINUTE(Matchlista!B109),"00")&amp;"–"&amp;TEXT(HOUR(Matchlista!C109),"00")&amp;":"&amp;TEXT(MINUTE(Matchlista!C109),"00")</f>
        <v>14:10–14:30</v>
      </c>
      <c r="C11" s="22" t="str">
        <f>Matchlista!D109</f>
        <v>Västerviks Måleri</v>
      </c>
    </row>
    <row r="12" spans="1:3" ht="15" customHeight="1" x14ac:dyDescent="0.25">
      <c r="A12" s="1"/>
      <c r="B12" s="1"/>
      <c r="C12" s="1"/>
    </row>
    <row r="13" spans="1:3" ht="22.5" customHeight="1" x14ac:dyDescent="0.25">
      <c r="A13" s="37" t="s">
        <v>64</v>
      </c>
      <c r="B13" s="35"/>
      <c r="C13" s="36"/>
    </row>
    <row r="14" spans="1:3" ht="33" customHeight="1" x14ac:dyDescent="0.35">
      <c r="A14" s="38" t="s">
        <v>40</v>
      </c>
      <c r="B14" s="32"/>
      <c r="C14" s="32"/>
    </row>
    <row r="15" spans="1:3" ht="31.5" customHeight="1" x14ac:dyDescent="0.25">
      <c r="A15" s="6" t="s">
        <v>3</v>
      </c>
      <c r="B15" s="19" t="s">
        <v>85</v>
      </c>
      <c r="C15" s="6" t="s">
        <v>29</v>
      </c>
    </row>
    <row r="16" spans="1:3" ht="31.5" customHeight="1" x14ac:dyDescent="0.25">
      <c r="A16" s="20" t="str">
        <f>Matchlista!F38&amp;" – "&amp;Matchlista!G38</f>
        <v>IFK Västervik 2 – VästerviksFF 1</v>
      </c>
      <c r="B16" s="21" t="str">
        <f>TEXT(HOUR(Matchlista!B38),"00")&amp;":"&amp;TEXT(MINUTE(Matchlista!B38),"00")&amp;"–"&amp;TEXT(HOUR(Matchlista!C38),"00")&amp;":"&amp;TEXT(MINUTE(Matchlista!C38),"00")</f>
        <v>10:50–11:10</v>
      </c>
      <c r="C16" s="20" t="str">
        <f>Matchlista!D38</f>
        <v>Västerviks Måleri</v>
      </c>
    </row>
    <row r="17" spans="1:3" ht="31.5" customHeight="1" x14ac:dyDescent="0.25">
      <c r="A17" s="22" t="str">
        <f>Matchlista!G56&amp;" – "&amp;Matchlista!F56</f>
        <v>IFK Västervik 2 – Oskarshamns AIK Vit</v>
      </c>
      <c r="B17" s="23" t="str">
        <f>TEXT(HOUR(Matchlista!B56),"00")&amp;":"&amp;TEXT(MINUTE(Matchlista!B56),"00")&amp;"–"&amp;TEXT(HOUR(Matchlista!C56),"00")&amp;":"&amp;TEXT(MINUTE(Matchlista!C56),"00")</f>
        <v>11:40–12:00</v>
      </c>
      <c r="C17" s="22" t="str">
        <f>Matchlista!D56</f>
        <v>Västerviks Måleri</v>
      </c>
    </row>
    <row r="18" spans="1:3" ht="31.5" customHeight="1" x14ac:dyDescent="0.25">
      <c r="A18" s="20" t="str">
        <f>Matchlista!F94&amp;" – "&amp;Matchlista!G94</f>
        <v>IFK Västervik 2 – VästerviksFF 2</v>
      </c>
      <c r="B18" s="21" t="str">
        <f>TEXT(HOUR(Matchlista!B94),"00")&amp;":"&amp;TEXT(MINUTE(Matchlista!B94),"00")&amp;"–"&amp;TEXT(HOUR(Matchlista!C94),"00")&amp;":"&amp;TEXT(MINUTE(Matchlista!C94),"00")</f>
        <v>13:20–13:40</v>
      </c>
      <c r="C18" s="20" t="str">
        <f>Matchlista!D94</f>
        <v>Viktskivan</v>
      </c>
    </row>
    <row r="19" spans="1:3" ht="31.5" customHeight="1" x14ac:dyDescent="0.25">
      <c r="A19" s="22" t="str">
        <f>Matchlista!G108&amp;" – "&amp;Matchlista!F108</f>
        <v>IFK Västervik 2 – Oskarshamns AIK Svart</v>
      </c>
      <c r="B19" s="23" t="str">
        <f>TEXT(HOUR(Matchlista!B108),"00")&amp;":"&amp;TEXT(MINUTE(Matchlista!B108),"00")&amp;"–"&amp;TEXT(HOUR(Matchlista!C108),"00")&amp;":"&amp;TEXT(MINUTE(Matchlista!C108),"00")</f>
        <v>14:10–14:30</v>
      </c>
      <c r="C19" s="22" t="str">
        <f>Matchlista!D108</f>
        <v>Viktskivan</v>
      </c>
    </row>
    <row r="20" spans="1:3" ht="15" customHeight="1" x14ac:dyDescent="0.25">
      <c r="A20" s="1"/>
      <c r="B20" s="1"/>
      <c r="C20" s="1"/>
    </row>
    <row r="21" spans="1:3" ht="22.5" customHeight="1" x14ac:dyDescent="0.25">
      <c r="A21" s="37" t="s">
        <v>64</v>
      </c>
      <c r="B21" s="35"/>
      <c r="C21" s="36"/>
    </row>
    <row r="22" spans="1:3" ht="33" customHeight="1" x14ac:dyDescent="0.35">
      <c r="A22" s="38" t="s">
        <v>87</v>
      </c>
      <c r="B22" s="32"/>
      <c r="C22" s="32"/>
    </row>
    <row r="23" spans="1:3" ht="31.5" customHeight="1" x14ac:dyDescent="0.25">
      <c r="A23" s="6" t="s">
        <v>3</v>
      </c>
      <c r="B23" s="19" t="s">
        <v>85</v>
      </c>
      <c r="C23" s="6" t="s">
        <v>29</v>
      </c>
    </row>
    <row r="24" spans="1:3" ht="31.5" customHeight="1" x14ac:dyDescent="0.25">
      <c r="A24" s="20" t="str">
        <f>Matchlista!F48&amp;" – "&amp;Matchlista!G48</f>
        <v>Oskarshamns AIK Gul – IFK Västervik 1</v>
      </c>
      <c r="B24" s="21" t="str">
        <f>TEXT(HOUR(Matchlista!B48),"00")&amp;":"&amp;TEXT(MINUTE(Matchlista!B48),"00")&amp;"–"&amp;TEXT(HOUR(Matchlista!C48),"00")&amp;":"&amp;TEXT(MINUTE(Matchlista!C48),"00")</f>
        <v>11:15–11:35</v>
      </c>
      <c r="C24" s="20" t="str">
        <f>Matchlista!D48</f>
        <v>Västerviks Måleri</v>
      </c>
    </row>
    <row r="25" spans="1:3" ht="31.5" customHeight="1" x14ac:dyDescent="0.25">
      <c r="A25" s="22" t="str">
        <f>Matchlista!G66&amp;" – "&amp;Matchlista!F66</f>
        <v>Oskarshamns AIK Gul – Vimmerby if</v>
      </c>
      <c r="B25" s="23" t="str">
        <f>TEXT(HOUR(Matchlista!B66),"00")&amp;":"&amp;TEXT(MINUTE(Matchlista!B66),"00")&amp;"–"&amp;TEXT(HOUR(Matchlista!C66),"00")&amp;":"&amp;TEXT(MINUTE(Matchlista!C66),"00")</f>
        <v>12:05–12:25</v>
      </c>
      <c r="C25" s="22" t="str">
        <f>Matchlista!D66</f>
        <v>Västerviks Måleri</v>
      </c>
    </row>
    <row r="26" spans="1:3" ht="31.5" customHeight="1" x14ac:dyDescent="0.25">
      <c r="A26" s="20" t="str">
        <f>Matchlista!F84&amp;" – "&amp;Matchlista!G84</f>
        <v>Oskarshamns AIK Gul – Oskarshamns AIK Vit</v>
      </c>
      <c r="B26" s="21" t="str">
        <f>TEXT(HOUR(Matchlista!B84),"00")&amp;":"&amp;TEXT(MINUTE(Matchlista!B84),"00")&amp;"–"&amp;TEXT(HOUR(Matchlista!C84),"00")&amp;":"&amp;TEXT(MINUTE(Matchlista!C84),"00")</f>
        <v>12:55–13:15</v>
      </c>
      <c r="C26" s="20" t="str">
        <f>Matchlista!D84</f>
        <v>Viktskivan</v>
      </c>
    </row>
    <row r="27" spans="1:3" ht="31.5" customHeight="1" x14ac:dyDescent="0.25">
      <c r="A27" s="22" t="str">
        <f>Matchlista!G114&amp;" – "&amp;Matchlista!F114</f>
        <v>Oskarshamns AIK Gul – VästerviksFF 2</v>
      </c>
      <c r="B27" s="23" t="str">
        <f>TEXT(HOUR(Matchlista!B114),"00")&amp;":"&amp;TEXT(MINUTE(Matchlista!B114),"00")&amp;"–"&amp;TEXT(HOUR(Matchlista!C114),"00")&amp;":"&amp;TEXT(MINUTE(Matchlista!C114),"00")</f>
        <v>14:35–14:55</v>
      </c>
      <c r="C27" s="22" t="str">
        <f>Matchlista!D114</f>
        <v>Västerviks Måleri</v>
      </c>
    </row>
    <row r="28" spans="1:3" ht="15" customHeight="1" x14ac:dyDescent="0.25">
      <c r="A28" s="1"/>
      <c r="B28" s="1"/>
      <c r="C28" s="1"/>
    </row>
    <row r="29" spans="1:3" ht="22.5" customHeight="1" x14ac:dyDescent="0.25">
      <c r="A29" s="37" t="s">
        <v>64</v>
      </c>
      <c r="B29" s="35"/>
      <c r="C29" s="36"/>
    </row>
    <row r="30" spans="1:3" ht="33" customHeight="1" x14ac:dyDescent="0.35">
      <c r="A30" s="38" t="s">
        <v>88</v>
      </c>
      <c r="B30" s="32"/>
      <c r="C30" s="32"/>
    </row>
    <row r="31" spans="1:3" ht="31.5" customHeight="1" x14ac:dyDescent="0.25">
      <c r="A31" s="6" t="s">
        <v>3</v>
      </c>
      <c r="B31" s="19" t="s">
        <v>85</v>
      </c>
      <c r="C31" s="6" t="s">
        <v>29</v>
      </c>
    </row>
    <row r="32" spans="1:3" ht="31.5" customHeight="1" x14ac:dyDescent="0.25">
      <c r="A32" s="20" t="str">
        <f>Matchlista!G47&amp;" – "&amp;Matchlista!F47</f>
        <v>Oskarshamns AIK Svart – Vimmerby if</v>
      </c>
      <c r="B32" s="21" t="str">
        <f>TEXT(HOUR(Matchlista!B47),"00")&amp;":"&amp;TEXT(MINUTE(Matchlista!B47),"00")&amp;"–"&amp;TEXT(HOUR(Matchlista!C47),"00")&amp;":"&amp;TEXT(MINUTE(Matchlista!C47),"00")</f>
        <v>11:15–11:35</v>
      </c>
      <c r="C32" s="20" t="str">
        <f>Matchlista!D47</f>
        <v>Viktskivan</v>
      </c>
    </row>
    <row r="33" spans="1:3" ht="31.5" customHeight="1" x14ac:dyDescent="0.25">
      <c r="A33" s="22" t="str">
        <f>Matchlista!G65&amp;" – "&amp;Matchlista!F65</f>
        <v>Oskarshamns AIK Svart – VästerviksFF 1</v>
      </c>
      <c r="B33" s="23" t="str">
        <f>TEXT(HOUR(Matchlista!B65),"00")&amp;":"&amp;TEXT(MINUTE(Matchlista!B65),"00")&amp;"–"&amp;TEXT(HOUR(Matchlista!C65),"00")&amp;":"&amp;TEXT(MINUTE(Matchlista!C65),"00")</f>
        <v>12:05–12:25</v>
      </c>
      <c r="C33" s="22" t="str">
        <f>Matchlista!D65</f>
        <v>Viktskivan</v>
      </c>
    </row>
    <row r="34" spans="1:3" ht="31.5" customHeight="1" x14ac:dyDescent="0.25">
      <c r="A34" s="20" t="str">
        <f>Matchlista!F95&amp;" – "&amp;Matchlista!G95</f>
        <v>Oskarshamns AIK Svart – IFK Västervik 1</v>
      </c>
      <c r="B34" s="21" t="str">
        <f>TEXT(HOUR(Matchlista!B95),"00")&amp;":"&amp;TEXT(MINUTE(Matchlista!B95),"00")&amp;"–"&amp;TEXT(HOUR(Matchlista!C95),"00")&amp;":"&amp;TEXT(MINUTE(Matchlista!C95),"00")</f>
        <v>13:20–13:40</v>
      </c>
      <c r="C34" s="20" t="str">
        <f>Matchlista!D95</f>
        <v>Västerviks Måleri</v>
      </c>
    </row>
    <row r="35" spans="1:3" ht="31.5" customHeight="1" x14ac:dyDescent="0.25">
      <c r="A35" s="22" t="str">
        <f>Matchlista!F108&amp;" – "&amp;Matchlista!G108</f>
        <v>Oskarshamns AIK Svart – IFK Västervik 2</v>
      </c>
      <c r="B35" s="23" t="str">
        <f>TEXT(HOUR(Matchlista!B108),"00")&amp;":"&amp;TEXT(MINUTE(Matchlista!B108),"00")&amp;"–"&amp;TEXT(HOUR(Matchlista!C108),"00")&amp;":"&amp;TEXT(MINUTE(Matchlista!C108),"00")</f>
        <v>14:10–14:30</v>
      </c>
      <c r="C35" s="22" t="str">
        <f>Matchlista!D108</f>
        <v>Viktskivan</v>
      </c>
    </row>
    <row r="36" spans="1:3" ht="15" customHeight="1" x14ac:dyDescent="0.25">
      <c r="A36" s="1"/>
      <c r="B36" s="1"/>
      <c r="C36" s="1"/>
    </row>
    <row r="37" spans="1:3" ht="22.5" customHeight="1" x14ac:dyDescent="0.25">
      <c r="A37" s="37" t="s">
        <v>64</v>
      </c>
      <c r="B37" s="35"/>
      <c r="C37" s="36"/>
    </row>
    <row r="38" spans="1:3" ht="33" customHeight="1" x14ac:dyDescent="0.35">
      <c r="A38" s="38" t="s">
        <v>81</v>
      </c>
      <c r="B38" s="32"/>
      <c r="C38" s="32"/>
    </row>
    <row r="39" spans="1:3" ht="31.5" customHeight="1" x14ac:dyDescent="0.25">
      <c r="A39" s="6" t="s">
        <v>3</v>
      </c>
      <c r="B39" s="19" t="s">
        <v>85</v>
      </c>
      <c r="C39" s="6" t="s">
        <v>29</v>
      </c>
    </row>
    <row r="40" spans="1:3" ht="31.5" customHeight="1" x14ac:dyDescent="0.25">
      <c r="A40" s="20" t="str">
        <f>Matchlista!F21&amp;" – "&amp;Matchlista!G21</f>
        <v>Oskarshamns AIK Vit – VästerviksFF 1</v>
      </c>
      <c r="B40" s="21" t="str">
        <f>TEXT(HOUR(Matchlista!B21),"00")&amp;":"&amp;TEXT(MINUTE(Matchlista!B21),"00")&amp;"–"&amp;TEXT(HOUR(Matchlista!C21),"00")&amp;":"&amp;TEXT(MINUTE(Matchlista!C21),"00")</f>
        <v>10:00–10:20</v>
      </c>
      <c r="C40" s="20" t="str">
        <f>Matchlista!D21</f>
        <v>Västerviks Måleri</v>
      </c>
    </row>
    <row r="41" spans="1:3" ht="31.5" customHeight="1" x14ac:dyDescent="0.25">
      <c r="A41" s="22" t="str">
        <f>Matchlista!G37&amp;" – "&amp;Matchlista!F37</f>
        <v>Oskarshamns AIK Vit – VästerviksFF 2</v>
      </c>
      <c r="B41" s="23" t="str">
        <f>TEXT(HOUR(Matchlista!B37),"00")&amp;":"&amp;TEXT(MINUTE(Matchlista!B37),"00")&amp;"–"&amp;TEXT(HOUR(Matchlista!C37),"00")&amp;":"&amp;TEXT(MINUTE(Matchlista!C37),"00")</f>
        <v>10:50–11:10</v>
      </c>
      <c r="C41" s="22" t="str">
        <f>Matchlista!D37</f>
        <v>Viktskivan</v>
      </c>
    </row>
    <row r="42" spans="1:3" ht="31.5" customHeight="1" x14ac:dyDescent="0.25">
      <c r="A42" s="20" t="str">
        <f>Matchlista!F56&amp;" – "&amp;Matchlista!G56</f>
        <v>Oskarshamns AIK Vit – IFK Västervik 2</v>
      </c>
      <c r="B42" s="21" t="str">
        <f>TEXT(HOUR(Matchlista!B56),"00")&amp;":"&amp;TEXT(MINUTE(Matchlista!B56),"00")&amp;"–"&amp;TEXT(HOUR(Matchlista!C56),"00")&amp;":"&amp;TEXT(MINUTE(Matchlista!C56),"00")</f>
        <v>11:40–12:00</v>
      </c>
      <c r="C42" s="20" t="str">
        <f>Matchlista!D56</f>
        <v>Västerviks Måleri</v>
      </c>
    </row>
    <row r="43" spans="1:3" ht="31.5" customHeight="1" x14ac:dyDescent="0.25">
      <c r="A43" s="22" t="str">
        <f>Matchlista!G84&amp;" – "&amp;Matchlista!F84</f>
        <v>Oskarshamns AIK Vit – Oskarshamns AIK Gul</v>
      </c>
      <c r="B43" s="23" t="str">
        <f>TEXT(HOUR(Matchlista!B84),"00")&amp;":"&amp;TEXT(MINUTE(Matchlista!B84),"00")&amp;"–"&amp;TEXT(HOUR(Matchlista!C84),"00")&amp;":"&amp;TEXT(MINUTE(Matchlista!C84),"00")</f>
        <v>12:55–13:15</v>
      </c>
      <c r="C43" s="22" t="str">
        <f>Matchlista!D84</f>
        <v>Viktskivan</v>
      </c>
    </row>
    <row r="44" spans="1:3" ht="15" customHeight="1" x14ac:dyDescent="0.25">
      <c r="A44" s="1"/>
      <c r="B44" s="1"/>
      <c r="C44" s="1"/>
    </row>
    <row r="45" spans="1:3" ht="22.5" customHeight="1" x14ac:dyDescent="0.25">
      <c r="A45" s="37" t="s">
        <v>64</v>
      </c>
      <c r="B45" s="35"/>
      <c r="C45" s="36"/>
    </row>
    <row r="46" spans="1:3" ht="33" customHeight="1" x14ac:dyDescent="0.35">
      <c r="A46" s="38" t="s">
        <v>93</v>
      </c>
      <c r="B46" s="32"/>
      <c r="C46" s="32"/>
    </row>
    <row r="47" spans="1:3" ht="31.5" customHeight="1" x14ac:dyDescent="0.25">
      <c r="A47" s="6" t="s">
        <v>3</v>
      </c>
      <c r="B47" s="19" t="s">
        <v>85</v>
      </c>
      <c r="C47" s="6" t="s">
        <v>29</v>
      </c>
    </row>
    <row r="48" spans="1:3" ht="31.5" customHeight="1" x14ac:dyDescent="0.25">
      <c r="A48" s="20" t="str">
        <f>Matchlista!F47&amp;" – "&amp;Matchlista!G47</f>
        <v>Vimmerby if – Oskarshamns AIK Svart</v>
      </c>
      <c r="B48" s="21" t="str">
        <f>TEXT(HOUR(Matchlista!B47),"00")&amp;":"&amp;TEXT(MINUTE(Matchlista!B47),"00")&amp;"–"&amp;TEXT(HOUR(Matchlista!C47),"00")&amp;":"&amp;TEXT(MINUTE(Matchlista!C47),"00")</f>
        <v>11:15–11:35</v>
      </c>
      <c r="C48" s="20" t="str">
        <f>Matchlista!D47</f>
        <v>Viktskivan</v>
      </c>
    </row>
    <row r="49" spans="1:3" ht="31.5" customHeight="1" x14ac:dyDescent="0.25">
      <c r="A49" s="22" t="str">
        <f>Matchlista!F66&amp;" – "&amp;Matchlista!G66</f>
        <v>Vimmerby if – Oskarshamns AIK Gul</v>
      </c>
      <c r="B49" s="23" t="str">
        <f>TEXT(HOUR(Matchlista!B66),"00")&amp;":"&amp;TEXT(MINUTE(Matchlista!B66),"00")&amp;"–"&amp;TEXT(HOUR(Matchlista!C66),"00")&amp;":"&amp;TEXT(MINUTE(Matchlista!C66),"00")</f>
        <v>12:05–12:25</v>
      </c>
      <c r="C49" s="22" t="str">
        <f>Matchlista!D66</f>
        <v>Västerviks Måleri</v>
      </c>
    </row>
    <row r="50" spans="1:3" ht="31.5" customHeight="1" x14ac:dyDescent="0.25">
      <c r="A50" s="20" t="str">
        <f>Matchlista!G85&amp;" – "&amp;Matchlista!F85</f>
        <v>Vimmerby if – VästerviksFF 1</v>
      </c>
      <c r="B50" s="21" t="str">
        <f>TEXT(HOUR(Matchlista!B85),"00")&amp;":"&amp;TEXT(MINUTE(Matchlista!B85),"00")&amp;"–"&amp;TEXT(HOUR(Matchlista!C85),"00")&amp;":"&amp;TEXT(MINUTE(Matchlista!C85),"00")</f>
        <v>12:55–13:15</v>
      </c>
      <c r="C50" s="20" t="str">
        <f>Matchlista!D85</f>
        <v>Västerviks Måleri</v>
      </c>
    </row>
    <row r="51" spans="1:3" ht="31.5" customHeight="1" x14ac:dyDescent="0.25">
      <c r="A51" s="22" t="str">
        <f>Matchlista!G109&amp;" – "&amp;Matchlista!F109</f>
        <v>Vimmerby if – IFK Västervik 1</v>
      </c>
      <c r="B51" s="23" t="str">
        <f>TEXT(HOUR(Matchlista!B109),"00")&amp;":"&amp;TEXT(MINUTE(Matchlista!B109),"00")&amp;"–"&amp;TEXT(HOUR(Matchlista!C109),"00")&amp;":"&amp;TEXT(MINUTE(Matchlista!C109),"00")</f>
        <v>14:10–14:30</v>
      </c>
      <c r="C51" s="22" t="str">
        <f>Matchlista!D109</f>
        <v>Västerviks Måleri</v>
      </c>
    </row>
    <row r="52" spans="1:3" ht="15" customHeight="1" x14ac:dyDescent="0.25">
      <c r="A52" s="1"/>
      <c r="B52" s="1"/>
      <c r="C52" s="1"/>
    </row>
    <row r="53" spans="1:3" ht="22.5" customHeight="1" x14ac:dyDescent="0.25">
      <c r="A53" s="37" t="s">
        <v>64</v>
      </c>
      <c r="B53" s="35"/>
      <c r="C53" s="36"/>
    </row>
    <row r="54" spans="1:3" ht="33" customHeight="1" x14ac:dyDescent="0.35">
      <c r="A54" s="38" t="s">
        <v>82</v>
      </c>
      <c r="B54" s="32"/>
      <c r="C54" s="32"/>
    </row>
    <row r="55" spans="1:3" ht="31.5" customHeight="1" x14ac:dyDescent="0.25">
      <c r="A55" s="6" t="s">
        <v>3</v>
      </c>
      <c r="B55" s="19" t="s">
        <v>85</v>
      </c>
      <c r="C55" s="6" t="s">
        <v>29</v>
      </c>
    </row>
    <row r="56" spans="1:3" ht="31.5" customHeight="1" x14ac:dyDescent="0.25">
      <c r="A56" s="20" t="str">
        <f>Matchlista!G21&amp;" – "&amp;Matchlista!F21</f>
        <v>VästerviksFF 1 – Oskarshamns AIK Vit</v>
      </c>
      <c r="B56" s="21" t="str">
        <f>TEXT(HOUR(Matchlista!B21),"00")&amp;":"&amp;TEXT(MINUTE(Matchlista!B21),"00")&amp;"–"&amp;TEXT(HOUR(Matchlista!C21),"00")&amp;":"&amp;TEXT(MINUTE(Matchlista!C21),"00")</f>
        <v>10:00–10:20</v>
      </c>
      <c r="C56" s="20" t="str">
        <f>Matchlista!D21</f>
        <v>Västerviks Måleri</v>
      </c>
    </row>
    <row r="57" spans="1:3" ht="31.5" customHeight="1" x14ac:dyDescent="0.25">
      <c r="A57" s="22" t="str">
        <f>Matchlista!G38&amp;" – "&amp;Matchlista!F38</f>
        <v>VästerviksFF 1 – IFK Västervik 2</v>
      </c>
      <c r="B57" s="23" t="str">
        <f>TEXT(HOUR(Matchlista!B38),"00")&amp;":"&amp;TEXT(MINUTE(Matchlista!B38),"00")&amp;"–"&amp;TEXT(HOUR(Matchlista!C38),"00")&amp;":"&amp;TEXT(MINUTE(Matchlista!C38),"00")</f>
        <v>10:50–11:10</v>
      </c>
      <c r="C57" s="22" t="str">
        <f>Matchlista!D38</f>
        <v>Västerviks Måleri</v>
      </c>
    </row>
    <row r="58" spans="1:3" ht="31.5" customHeight="1" x14ac:dyDescent="0.25">
      <c r="A58" s="20" t="str">
        <f>Matchlista!F65&amp;" – "&amp;Matchlista!G65</f>
        <v>VästerviksFF 1 – Oskarshamns AIK Svart</v>
      </c>
      <c r="B58" s="21" t="str">
        <f>TEXT(HOUR(Matchlista!B65),"00")&amp;":"&amp;TEXT(MINUTE(Matchlista!B65),"00")&amp;"–"&amp;TEXT(HOUR(Matchlista!C65),"00")&amp;":"&amp;TEXT(MINUTE(Matchlista!C65),"00")</f>
        <v>12:05–12:25</v>
      </c>
      <c r="C58" s="20" t="str">
        <f>Matchlista!D65</f>
        <v>Viktskivan</v>
      </c>
    </row>
    <row r="59" spans="1:3" ht="31.5" customHeight="1" x14ac:dyDescent="0.25">
      <c r="A59" s="22" t="str">
        <f>Matchlista!F85&amp;" – "&amp;Matchlista!G85</f>
        <v>VästerviksFF 1 – Vimmerby if</v>
      </c>
      <c r="B59" s="23" t="str">
        <f>TEXT(HOUR(Matchlista!B85),"00")&amp;":"&amp;TEXT(MINUTE(Matchlista!B85),"00")&amp;"–"&amp;TEXT(HOUR(Matchlista!C85),"00")&amp;":"&amp;TEXT(MINUTE(Matchlista!C85),"00")</f>
        <v>12:55–13:15</v>
      </c>
      <c r="C59" s="22" t="str">
        <f>Matchlista!D85</f>
        <v>Västerviks Måleri</v>
      </c>
    </row>
    <row r="60" spans="1:3" ht="15" customHeight="1" x14ac:dyDescent="0.25">
      <c r="A60" s="1"/>
      <c r="B60" s="1"/>
      <c r="C60" s="1"/>
    </row>
    <row r="61" spans="1:3" ht="22.5" customHeight="1" x14ac:dyDescent="0.25">
      <c r="A61" s="37" t="s">
        <v>64</v>
      </c>
      <c r="B61" s="35"/>
      <c r="C61" s="36"/>
    </row>
    <row r="62" spans="1:3" ht="33" customHeight="1" x14ac:dyDescent="0.35">
      <c r="A62" s="38" t="s">
        <v>98</v>
      </c>
      <c r="B62" s="32"/>
      <c r="C62" s="32"/>
    </row>
    <row r="63" spans="1:3" ht="31.5" customHeight="1" x14ac:dyDescent="0.25">
      <c r="A63" s="6" t="s">
        <v>3</v>
      </c>
      <c r="B63" s="19" t="s">
        <v>85</v>
      </c>
      <c r="C63" s="6" t="s">
        <v>29</v>
      </c>
    </row>
    <row r="64" spans="1:3" ht="31.5" customHeight="1" x14ac:dyDescent="0.25">
      <c r="A64" s="20" t="str">
        <f>Matchlista!F37&amp;" – "&amp;Matchlista!G37</f>
        <v>VästerviksFF 2 – Oskarshamns AIK Vit</v>
      </c>
      <c r="B64" s="21" t="str">
        <f>TEXT(HOUR(Matchlista!B37),"00")&amp;":"&amp;TEXT(MINUTE(Matchlista!B37),"00")&amp;"–"&amp;TEXT(HOUR(Matchlista!C37),"00")&amp;":"&amp;TEXT(MINUTE(Matchlista!C37),"00")</f>
        <v>10:50–11:10</v>
      </c>
      <c r="C64" s="20" t="str">
        <f>Matchlista!D37</f>
        <v>Viktskivan</v>
      </c>
    </row>
    <row r="65" spans="1:3" ht="31.5" customHeight="1" x14ac:dyDescent="0.25">
      <c r="A65" s="22" t="str">
        <f>Matchlista!G75&amp;" – "&amp;Matchlista!F75</f>
        <v>VästerviksFF 2 – IFK Västervik 1</v>
      </c>
      <c r="B65" s="23" t="str">
        <f>TEXT(HOUR(Matchlista!B75),"00")&amp;":"&amp;TEXT(MINUTE(Matchlista!B75),"00")&amp;"–"&amp;TEXT(HOUR(Matchlista!C75),"00")&amp;":"&amp;TEXT(MINUTE(Matchlista!C75),"00")</f>
        <v>12:30–12:50</v>
      </c>
      <c r="C65" s="22" t="str">
        <f>Matchlista!D75</f>
        <v>Västerviks Måleri</v>
      </c>
    </row>
    <row r="66" spans="1:3" ht="31.5" customHeight="1" x14ac:dyDescent="0.25">
      <c r="A66" s="20" t="str">
        <f>Matchlista!G94&amp;" – "&amp;Matchlista!F94</f>
        <v>VästerviksFF 2 – IFK Västervik 2</v>
      </c>
      <c r="B66" s="21" t="str">
        <f>TEXT(HOUR(Matchlista!B94),"00")&amp;":"&amp;TEXT(MINUTE(Matchlista!B94),"00")&amp;"–"&amp;TEXT(HOUR(Matchlista!C94),"00")&amp;":"&amp;TEXT(MINUTE(Matchlista!C94),"00")</f>
        <v>13:20–13:40</v>
      </c>
      <c r="C66" s="20" t="str">
        <f>Matchlista!D94</f>
        <v>Viktskivan</v>
      </c>
    </row>
    <row r="67" spans="1:3" ht="31.5" customHeight="1" x14ac:dyDescent="0.25">
      <c r="A67" s="22" t="str">
        <f>Matchlista!F114&amp;" – "&amp;Matchlista!G114</f>
        <v>VästerviksFF 2 – Oskarshamns AIK Gul</v>
      </c>
      <c r="B67" s="23" t="str">
        <f>TEXT(HOUR(Matchlista!B114),"00")&amp;":"&amp;TEXT(MINUTE(Matchlista!B114),"00")&amp;"–"&amp;TEXT(HOUR(Matchlista!C114),"00")&amp;":"&amp;TEXT(MINUTE(Matchlista!C114),"00")</f>
        <v>14:35–14:55</v>
      </c>
      <c r="C67" s="22" t="str">
        <f>Matchlista!D114</f>
        <v>Västerviks Måleri</v>
      </c>
    </row>
    <row r="68" spans="1:3" ht="15" customHeight="1" x14ac:dyDescent="0.25">
      <c r="A68" s="1"/>
      <c r="B68" s="1"/>
      <c r="C68" s="1"/>
    </row>
    <row r="69" spans="1:3" ht="14.25" customHeight="1" x14ac:dyDescent="0.25"/>
    <row r="70" spans="1:3" ht="14.25" customHeight="1" x14ac:dyDescent="0.25"/>
    <row r="71" spans="1:3" ht="14.25" customHeight="1" x14ac:dyDescent="0.25"/>
    <row r="72" spans="1:3" ht="14.25" customHeight="1" x14ac:dyDescent="0.25"/>
    <row r="73" spans="1:3" ht="14.25" customHeight="1" x14ac:dyDescent="0.25"/>
    <row r="74" spans="1:3" ht="14.25" customHeight="1" x14ac:dyDescent="0.25"/>
    <row r="75" spans="1:3" ht="14.25" customHeight="1" x14ac:dyDescent="0.25"/>
    <row r="76" spans="1:3" ht="14.25" customHeight="1" x14ac:dyDescent="0.25"/>
    <row r="77" spans="1:3" ht="14.25" customHeight="1" x14ac:dyDescent="0.25"/>
    <row r="78" spans="1:3" ht="14.25" customHeight="1" x14ac:dyDescent="0.25"/>
    <row r="79" spans="1:3" ht="14.25" customHeight="1" x14ac:dyDescent="0.25"/>
    <row r="80" spans="1:3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8">
    <mergeCell ref="A62:C62"/>
    <mergeCell ref="A22:C22"/>
    <mergeCell ref="A29:C29"/>
    <mergeCell ref="A30:C30"/>
    <mergeCell ref="A37:C37"/>
    <mergeCell ref="A38:C38"/>
    <mergeCell ref="A45:C45"/>
    <mergeCell ref="A46:C46"/>
    <mergeCell ref="A14:C14"/>
    <mergeCell ref="A21:C21"/>
    <mergeCell ref="A53:C53"/>
    <mergeCell ref="A54:C54"/>
    <mergeCell ref="A61:C61"/>
    <mergeCell ref="A1:C2"/>
    <mergeCell ref="A3:C3"/>
    <mergeCell ref="A5:C5"/>
    <mergeCell ref="A6:C6"/>
    <mergeCell ref="A13:C13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00"/>
  <sheetViews>
    <sheetView showGridLines="0" topLeftCell="A51" workbookViewId="0">
      <selection activeCell="C65" sqref="C65"/>
    </sheetView>
  </sheetViews>
  <sheetFormatPr defaultColWidth="12.625" defaultRowHeight="15" customHeight="1" x14ac:dyDescent="0.25"/>
  <cols>
    <col min="1" max="1" width="64" customWidth="1"/>
    <col min="2" max="2" width="20" customWidth="1"/>
    <col min="3" max="3" width="25" customWidth="1"/>
    <col min="4" max="26" width="8.625" customWidth="1"/>
  </cols>
  <sheetData>
    <row r="1" spans="1:3" ht="22.5" customHeight="1" x14ac:dyDescent="0.25">
      <c r="A1" s="25" t="s">
        <v>100</v>
      </c>
      <c r="B1" s="26"/>
      <c r="C1" s="27"/>
    </row>
    <row r="2" spans="1:3" ht="22.5" customHeight="1" x14ac:dyDescent="0.25">
      <c r="A2" s="28"/>
      <c r="B2" s="29"/>
      <c r="C2" s="30"/>
    </row>
    <row r="3" spans="1:3" ht="30" customHeight="1" x14ac:dyDescent="0.25">
      <c r="A3" s="31" t="s">
        <v>101</v>
      </c>
      <c r="B3" s="32"/>
      <c r="C3" s="32"/>
    </row>
    <row r="4" spans="1:3" ht="22.5" customHeight="1" x14ac:dyDescent="0.25">
      <c r="A4" s="1"/>
      <c r="B4" s="1"/>
      <c r="C4" s="1"/>
    </row>
    <row r="5" spans="1:3" ht="22.5" customHeight="1" x14ac:dyDescent="0.25">
      <c r="A5" s="37" t="s">
        <v>56</v>
      </c>
      <c r="B5" s="35"/>
      <c r="C5" s="36"/>
    </row>
    <row r="6" spans="1:3" ht="33" customHeight="1" x14ac:dyDescent="0.35">
      <c r="A6" s="38" t="s">
        <v>70</v>
      </c>
      <c r="B6" s="32"/>
      <c r="C6" s="32"/>
    </row>
    <row r="7" spans="1:3" ht="31.5" customHeight="1" x14ac:dyDescent="0.25">
      <c r="A7" s="6" t="s">
        <v>3</v>
      </c>
      <c r="B7" s="19" t="s">
        <v>85</v>
      </c>
      <c r="C7" s="6" t="s">
        <v>29</v>
      </c>
    </row>
    <row r="8" spans="1:3" ht="31.5" customHeight="1" x14ac:dyDescent="0.25">
      <c r="A8" s="20" t="str">
        <f>Matchlista!F51&amp;" – "&amp;Matchlista!G51</f>
        <v>Hultsfred FK – Västerviks FF</v>
      </c>
      <c r="B8" s="21" t="str">
        <f>TEXT(HOUR(Matchlista!B51),"00")&amp;":"&amp;TEXT(MINUTE(Matchlista!B51),"00")&amp;"–"&amp;TEXT(HOUR(Matchlista!C51),"00")&amp;":"&amp;TEXT(MINUTE(Matchlista!C51),"00")</f>
        <v>11:30–11:50</v>
      </c>
      <c r="C8" s="20" t="str">
        <f>Matchlista!D51</f>
        <v>Jeansbolaget</v>
      </c>
    </row>
    <row r="9" spans="1:3" ht="31.5" customHeight="1" x14ac:dyDescent="0.25">
      <c r="A9" s="22" t="str">
        <f>Matchlista!F88&amp;" – "&amp;Matchlista!G88</f>
        <v>Hultsfred FK – IFK Västervik 2</v>
      </c>
      <c r="B9" s="23" t="str">
        <f>TEXT(HOUR(Matchlista!B88),"00")&amp;":"&amp;TEXT(MINUTE(Matchlista!B88),"00")&amp;"–"&amp;TEXT(HOUR(Matchlista!C88),"00")&amp;":"&amp;TEXT(MINUTE(Matchlista!C88),"00")</f>
        <v>13:10–13:30</v>
      </c>
      <c r="C9" s="22" t="str">
        <f>Matchlista!D88</f>
        <v>Jeansbolaget</v>
      </c>
    </row>
    <row r="10" spans="1:3" ht="31.5" customHeight="1" x14ac:dyDescent="0.25">
      <c r="A10" s="20" t="str">
        <f>Matchlista!G104&amp;" – "&amp;Matchlista!F104</f>
        <v>Hultsfred FK – Tjust IF</v>
      </c>
      <c r="B10" s="21" t="str">
        <f>TEXT(HOUR(Matchlista!B104),"00")&amp;":"&amp;TEXT(MINUTE(Matchlista!B104),"00")&amp;"–"&amp;TEXT(HOUR(Matchlista!C104),"00")&amp;":"&amp;TEXT(MINUTE(Matchlista!C104),"00")</f>
        <v>14:00–14:20</v>
      </c>
      <c r="C10" s="20" t="str">
        <f>Matchlista!D104</f>
        <v>Jeansbolaget</v>
      </c>
    </row>
    <row r="11" spans="1:3" ht="31.5" customHeight="1" x14ac:dyDescent="0.25">
      <c r="A11" s="22" t="str">
        <f>Matchlista!G115&amp;" – "&amp;Matchlista!F115</f>
        <v>Hultsfred FK – Rödsle Bk9 2</v>
      </c>
      <c r="B11" s="23" t="str">
        <f>TEXT(HOUR(Matchlista!B115),"00")&amp;":"&amp;TEXT(MINUTE(Matchlista!B115),"00")&amp;"–"&amp;TEXT(HOUR(Matchlista!C115),"00")&amp;":"&amp;TEXT(MINUTE(Matchlista!C115),"00")</f>
        <v>14:50–15:10</v>
      </c>
      <c r="C11" s="22" t="str">
        <f>Matchlista!D115</f>
        <v>Bilteknik</v>
      </c>
    </row>
    <row r="12" spans="1:3" ht="15" customHeight="1" x14ac:dyDescent="0.25">
      <c r="A12" s="1"/>
      <c r="B12" s="1"/>
      <c r="C12" s="1"/>
    </row>
    <row r="13" spans="1:3" ht="22.5" customHeight="1" x14ac:dyDescent="0.25">
      <c r="A13" s="37" t="s">
        <v>56</v>
      </c>
      <c r="B13" s="35"/>
      <c r="C13" s="36"/>
    </row>
    <row r="14" spans="1:3" ht="33" customHeight="1" x14ac:dyDescent="0.35">
      <c r="A14" s="38" t="s">
        <v>38</v>
      </c>
      <c r="B14" s="32"/>
      <c r="C14" s="32"/>
    </row>
    <row r="15" spans="1:3" ht="31.5" customHeight="1" x14ac:dyDescent="0.25">
      <c r="A15" s="6" t="s">
        <v>3</v>
      </c>
      <c r="B15" s="19" t="s">
        <v>85</v>
      </c>
      <c r="C15" s="6" t="s">
        <v>29</v>
      </c>
    </row>
    <row r="16" spans="1:3" ht="31.5" customHeight="1" x14ac:dyDescent="0.25">
      <c r="A16" s="20" t="str">
        <f>Matchlista!F72&amp;" – "&amp;Matchlista!G72</f>
        <v>IFK Västervik – Västerviks FF</v>
      </c>
      <c r="B16" s="21" t="str">
        <f>TEXT(HOUR(Matchlista!B72),"00")&amp;":"&amp;TEXT(MINUTE(Matchlista!B72),"00")&amp;"–"&amp;TEXT(HOUR(Matchlista!C72),"00")&amp;":"&amp;TEXT(MINUTE(Matchlista!C72),"00")</f>
        <v>12:20–12:40</v>
      </c>
      <c r="C16" s="20" t="str">
        <f>Matchlista!D72</f>
        <v>Intersport</v>
      </c>
    </row>
    <row r="17" spans="1:3" ht="31.5" customHeight="1" x14ac:dyDescent="0.25">
      <c r="A17" s="22" t="str">
        <f>Matchlista!F96&amp;" – "&amp;Matchlista!G96</f>
        <v>IFK Västervik – Rödsle Bk9 2</v>
      </c>
      <c r="B17" s="23" t="str">
        <f>TEXT(HOUR(Matchlista!B96),"00")&amp;":"&amp;TEXT(MINUTE(Matchlista!B96),"00")&amp;"–"&amp;TEXT(HOUR(Matchlista!C96),"00")&amp;":"&amp;TEXT(MINUTE(Matchlista!C96),"00")</f>
        <v>13:35–13:55</v>
      </c>
      <c r="C17" s="22" t="str">
        <f>Matchlista!D96</f>
        <v>Bilteknik</v>
      </c>
    </row>
    <row r="18" spans="1:3" ht="31.5" customHeight="1" x14ac:dyDescent="0.25">
      <c r="A18" s="20" t="str">
        <f>Matchlista!G111&amp;" – "&amp;Matchlista!F111</f>
        <v>IFK Västervik – Rödsle Bk9 1</v>
      </c>
      <c r="B18" s="21" t="str">
        <f>TEXT(HOUR(Matchlista!B111),"00")&amp;":"&amp;TEXT(MINUTE(Matchlista!B111),"00")&amp;"–"&amp;TEXT(HOUR(Matchlista!C111),"00")&amp;":"&amp;TEXT(MINUTE(Matchlista!C111),"00")</f>
        <v>14:25–14:45</v>
      </c>
      <c r="C18" s="20" t="str">
        <f>Matchlista!D111</f>
        <v>Bilteknik</v>
      </c>
    </row>
    <row r="19" spans="1:3" ht="31.5" customHeight="1" x14ac:dyDescent="0.25">
      <c r="A19" s="22" t="str">
        <f>Matchlista!G118&amp;" – "&amp;Matchlista!F118</f>
        <v>IFK Västervik – Tjust IF</v>
      </c>
      <c r="B19" s="23" t="str">
        <f>TEXT(HOUR(Matchlista!B118),"00")&amp;":"&amp;TEXT(MINUTE(Matchlista!B118),"00")&amp;"–"&amp;TEXT(HOUR(Matchlista!C118),"00")&amp;":"&amp;TEXT(MINUTE(Matchlista!C118),"00")</f>
        <v>15:15–15:35</v>
      </c>
      <c r="C19" s="22" t="str">
        <f>Matchlista!D118</f>
        <v>Jeansbolaget</v>
      </c>
    </row>
    <row r="20" spans="1:3" ht="15" customHeight="1" x14ac:dyDescent="0.25">
      <c r="A20" s="1"/>
      <c r="B20" s="1"/>
      <c r="C20" s="1"/>
    </row>
    <row r="21" spans="1:3" ht="22.5" customHeight="1" x14ac:dyDescent="0.25">
      <c r="A21" s="37" t="s">
        <v>56</v>
      </c>
      <c r="B21" s="35"/>
      <c r="C21" s="36"/>
    </row>
    <row r="22" spans="1:3" ht="33" customHeight="1" x14ac:dyDescent="0.35">
      <c r="A22" s="38" t="s">
        <v>40</v>
      </c>
      <c r="B22" s="32"/>
      <c r="C22" s="32"/>
    </row>
    <row r="23" spans="1:3" ht="31.5" customHeight="1" x14ac:dyDescent="0.25">
      <c r="A23" s="6" t="s">
        <v>3</v>
      </c>
      <c r="B23" s="19" t="s">
        <v>85</v>
      </c>
      <c r="C23" s="6" t="s">
        <v>29</v>
      </c>
    </row>
    <row r="24" spans="1:3" ht="31.5" customHeight="1" x14ac:dyDescent="0.25">
      <c r="A24" s="20" t="str">
        <f>Matchlista!F49&amp;" – "&amp;Matchlista!G49</f>
        <v>IFK Västervik 2 – Rosenfors IK</v>
      </c>
      <c r="B24" s="21" t="str">
        <f>TEXT(HOUR(Matchlista!B49),"00")&amp;":"&amp;TEXT(MINUTE(Matchlista!B49),"00")&amp;"–"&amp;TEXT(HOUR(Matchlista!C49),"00")&amp;":"&amp;TEXT(MINUTE(Matchlista!C49),"00")</f>
        <v>11:30–11:50</v>
      </c>
      <c r="C24" s="20" t="str">
        <f>Matchlista!D49</f>
        <v>Bilteknik</v>
      </c>
    </row>
    <row r="25" spans="1:3" ht="31.5" customHeight="1" x14ac:dyDescent="0.25">
      <c r="A25" s="22" t="str">
        <f>Matchlista!G88&amp;" – "&amp;Matchlista!F88</f>
        <v>IFK Västervik 2 – Hultsfred FK</v>
      </c>
      <c r="B25" s="23" t="str">
        <f>TEXT(HOUR(Matchlista!B88),"00")&amp;":"&amp;TEXT(MINUTE(Matchlista!B88),"00")&amp;"–"&amp;TEXT(HOUR(Matchlista!C88),"00")&amp;":"&amp;TEXT(MINUTE(Matchlista!C88),"00")</f>
        <v>13:10–13:30</v>
      </c>
      <c r="C25" s="22" t="str">
        <f>Matchlista!D88</f>
        <v>Jeansbolaget</v>
      </c>
    </row>
    <row r="26" spans="1:3" ht="31.5" customHeight="1" x14ac:dyDescent="0.25">
      <c r="A26" s="20" t="str">
        <f>Matchlista!F105&amp;" – "&amp;Matchlista!G105</f>
        <v>IFK Västervik 2 – Rödsle Bk9 3</v>
      </c>
      <c r="B26" s="21" t="str">
        <f>TEXT(HOUR(Matchlista!B105),"00")&amp;":"&amp;TEXT(MINUTE(Matchlista!B105),"00")&amp;"–"&amp;TEXT(HOUR(Matchlista!C105),"00")&amp;":"&amp;TEXT(MINUTE(Matchlista!C105),"00")</f>
        <v>14:00–14:20</v>
      </c>
      <c r="C26" s="20" t="str">
        <f>Matchlista!D105</f>
        <v>Jojjen</v>
      </c>
    </row>
    <row r="27" spans="1:3" ht="31.5" customHeight="1" x14ac:dyDescent="0.25">
      <c r="A27" s="22" t="str">
        <f>Matchlista!G119&amp;" – "&amp;Matchlista!F119</f>
        <v>Rödsle Bk9 1 – IFK Västervik 2</v>
      </c>
      <c r="B27" s="23" t="str">
        <f>TEXT(HOUR(Matchlista!B119),"00")&amp;":"&amp;TEXT(MINUTE(Matchlista!B119),"00")&amp;"–"&amp;TEXT(HOUR(Matchlista!C119),"00")&amp;":"&amp;TEXT(MINUTE(Matchlista!C119),"00")</f>
        <v>15:15–15:35</v>
      </c>
      <c r="C27" s="22" t="str">
        <f>Matchlista!D119</f>
        <v>Intersport</v>
      </c>
    </row>
    <row r="28" spans="1:3" ht="15" customHeight="1" x14ac:dyDescent="0.25">
      <c r="A28" s="1"/>
      <c r="B28" s="1"/>
      <c r="C28" s="1"/>
    </row>
    <row r="29" spans="1:3" ht="22.5" customHeight="1" x14ac:dyDescent="0.25">
      <c r="A29" s="37" t="s">
        <v>56</v>
      </c>
      <c r="B29" s="35"/>
      <c r="C29" s="36"/>
    </row>
    <row r="30" spans="1:3" ht="33" customHeight="1" x14ac:dyDescent="0.35">
      <c r="A30" s="38" t="s">
        <v>89</v>
      </c>
      <c r="B30" s="32"/>
      <c r="C30" s="32"/>
    </row>
    <row r="31" spans="1:3" ht="31.5" customHeight="1" x14ac:dyDescent="0.25">
      <c r="A31" s="6" t="s">
        <v>3</v>
      </c>
      <c r="B31" s="19" t="s">
        <v>85</v>
      </c>
      <c r="C31" s="6" t="s">
        <v>29</v>
      </c>
    </row>
    <row r="32" spans="1:3" ht="31.5" customHeight="1" x14ac:dyDescent="0.25">
      <c r="A32" s="20" t="str">
        <f>Matchlista!G49&amp;" – "&amp;Matchlista!F49</f>
        <v>Rosenfors IK – IFK Västervik 2</v>
      </c>
      <c r="B32" s="21" t="str">
        <f>TEXT(HOUR(Matchlista!B49),"00")&amp;":"&amp;TEXT(MINUTE(Matchlista!B49),"00")&amp;"–"&amp;TEXT(HOUR(Matchlista!C49),"00")&amp;":"&amp;TEXT(MINUTE(Matchlista!C49),"00")</f>
        <v>11:30–11:50</v>
      </c>
      <c r="C32" s="20" t="str">
        <f>Matchlista!D49</f>
        <v>Bilteknik</v>
      </c>
    </row>
    <row r="33" spans="1:8" ht="31.5" customHeight="1" x14ac:dyDescent="0.25">
      <c r="A33" s="22" t="str">
        <f>Matchlista!F77&amp;" – "&amp;Matchlista!G77</f>
        <v>Rosenfors IK – Rödsle Bk9 2</v>
      </c>
      <c r="B33" s="23" t="str">
        <f>TEXT(HOUR(Matchlista!B77),"00")&amp;":"&amp;TEXT(MINUTE(Matchlista!B77),"00")&amp;"–"&amp;TEXT(HOUR(Matchlista!C77),"00")&amp;":"&amp;TEXT(MINUTE(Matchlista!C77),"00")</f>
        <v>12:45–13:05</v>
      </c>
      <c r="C33" s="22" t="str">
        <f>Matchlista!D77</f>
        <v>Bilteknik</v>
      </c>
    </row>
    <row r="34" spans="1:8" ht="31.5" customHeight="1" x14ac:dyDescent="0.25">
      <c r="A34" s="20" t="str">
        <f>Matchlista!G97&amp;" – "&amp;Matchlista!F97</f>
        <v>Rosenfors IK – Rödsle Bk9 1</v>
      </c>
      <c r="B34" s="21" t="str">
        <f>TEXT(HOUR(Matchlista!B97),"00")&amp;":"&amp;TEXT(MINUTE(Matchlista!B97),"00")&amp;"–"&amp;TEXT(HOUR(Matchlista!C97),"00")&amp;":"&amp;TEXT(MINUTE(Matchlista!C97),"00")</f>
        <v>13:35–13:55</v>
      </c>
      <c r="C34" s="20" t="str">
        <f>Matchlista!D97</f>
        <v>Ica Maxi</v>
      </c>
    </row>
    <row r="35" spans="1:8" ht="31.5" customHeight="1" x14ac:dyDescent="0.25">
      <c r="A35" s="22" t="str">
        <f>Matchlista!F117&amp;" – "&amp;Matchlista!G117</f>
        <v>Rosenfors IK – Tyresö Strand FC</v>
      </c>
      <c r="B35" s="23" t="str">
        <f>TEXT(HOUR(Matchlista!B117),"00")&amp;":"&amp;TEXT(MINUTE(Matchlista!B117),"00")&amp;"–"&amp;TEXT(HOUR(Matchlista!C117),"00")&amp;":"&amp;TEXT(MINUTE(Matchlista!C117),"00")</f>
        <v>14:50–15:10</v>
      </c>
      <c r="C35" s="22" t="str">
        <f>Matchlista!D117</f>
        <v>Yta</v>
      </c>
    </row>
    <row r="36" spans="1:8" ht="15" customHeight="1" x14ac:dyDescent="0.25">
      <c r="A36" s="1"/>
      <c r="B36" s="1"/>
      <c r="C36" s="1"/>
    </row>
    <row r="37" spans="1:8" ht="22.5" customHeight="1" x14ac:dyDescent="0.25">
      <c r="A37" s="37" t="s">
        <v>56</v>
      </c>
      <c r="B37" s="35"/>
      <c r="C37" s="36"/>
    </row>
    <row r="38" spans="1:8" ht="33" customHeight="1" x14ac:dyDescent="0.35">
      <c r="A38" s="38" t="s">
        <v>90</v>
      </c>
      <c r="B38" s="32"/>
      <c r="C38" s="32"/>
    </row>
    <row r="39" spans="1:8" ht="31.5" customHeight="1" x14ac:dyDescent="0.25">
      <c r="A39" s="6" t="s">
        <v>3</v>
      </c>
      <c r="B39" s="19" t="s">
        <v>85</v>
      </c>
      <c r="C39" s="6" t="s">
        <v>29</v>
      </c>
    </row>
    <row r="40" spans="1:8" ht="31.5" customHeight="1" x14ac:dyDescent="0.25">
      <c r="A40" s="20" t="str">
        <f>Matchlista!G68&amp;" – "&amp;Matchlista!F68</f>
        <v>Rödsle Bk9 1 – Tyresö strand FC</v>
      </c>
      <c r="B40" s="21" t="str">
        <f>TEXT(HOUR(Matchlista!B68),"00")&amp;":"&amp;TEXT(MINUTE(Matchlista!B68),"00")&amp;"–"&amp;TEXT(HOUR(Matchlista!C68),"00")&amp;":"&amp;TEXT(MINUTE(Matchlista!C68),"00")</f>
        <v>12:20–12:40</v>
      </c>
      <c r="C40" s="20" t="str">
        <f>Matchlista!D68</f>
        <v>Bilteknik</v>
      </c>
    </row>
    <row r="41" spans="1:8" ht="31.5" customHeight="1" x14ac:dyDescent="0.25">
      <c r="A41" s="22" t="str">
        <f>Matchlista!F97&amp;" – "&amp;Matchlista!G97</f>
        <v>Rödsle Bk9 1 – Rosenfors IK</v>
      </c>
      <c r="B41" s="23" t="str">
        <f>TEXT(HOUR(Matchlista!B97),"00")&amp;":"&amp;TEXT(MINUTE(Matchlista!B97),"00")&amp;"–"&amp;TEXT(HOUR(Matchlista!C97),"00")&amp;":"&amp;TEXT(MINUTE(Matchlista!C97),"00")</f>
        <v>13:35–13:55</v>
      </c>
      <c r="C41" s="22" t="str">
        <f>Matchlista!D97</f>
        <v>Ica Maxi</v>
      </c>
    </row>
    <row r="42" spans="1:8" ht="31.5" customHeight="1" x14ac:dyDescent="0.25">
      <c r="A42" s="20" t="str">
        <f>Matchlista!F111&amp;" – "&amp;Matchlista!G111</f>
        <v>Rödsle Bk9 1 – IFK Västervik</v>
      </c>
      <c r="B42" s="21" t="str">
        <f>TEXT(HOUR(Matchlista!B111),"00")&amp;":"&amp;TEXT(MINUTE(Matchlista!B111),"00")&amp;"–"&amp;TEXT(HOUR(Matchlista!C111),"00")&amp;":"&amp;TEXT(MINUTE(Matchlista!C111),"00")</f>
        <v>14:25–14:45</v>
      </c>
      <c r="C42" s="20" t="str">
        <f>Matchlista!D111</f>
        <v>Bilteknik</v>
      </c>
    </row>
    <row r="43" spans="1:8" ht="31.5" customHeight="1" x14ac:dyDescent="0.25">
      <c r="A43" s="22" t="str">
        <f>Matchlista!G119&amp;" – "&amp;Matchlista!F119</f>
        <v>Rödsle Bk9 1 – IFK Västervik 2</v>
      </c>
      <c r="B43" s="23" t="str">
        <f>TEXT(HOUR(Matchlista!B119),"00")&amp;":"&amp;TEXT(MINUTE(Matchlista!B119),"00")&amp;"–"&amp;TEXT(HOUR(Matchlista!C119),"00")&amp;":"&amp;TEXT(MINUTE(Matchlista!C119),"00")</f>
        <v>15:15–15:35</v>
      </c>
      <c r="C43" s="22" t="str">
        <f>Matchlista!D119</f>
        <v>Intersport</v>
      </c>
    </row>
    <row r="44" spans="1:8" ht="15" customHeight="1" x14ac:dyDescent="0.25">
      <c r="A44" s="1"/>
      <c r="B44" s="1"/>
      <c r="C44" s="1"/>
    </row>
    <row r="45" spans="1:8" ht="22.5" customHeight="1" x14ac:dyDescent="0.25">
      <c r="A45" s="37" t="s">
        <v>56</v>
      </c>
      <c r="B45" s="35"/>
      <c r="C45" s="36"/>
    </row>
    <row r="46" spans="1:8" ht="33" customHeight="1" x14ac:dyDescent="0.35">
      <c r="A46" s="38" t="s">
        <v>91</v>
      </c>
      <c r="B46" s="32"/>
      <c r="C46" s="32"/>
    </row>
    <row r="47" spans="1:8" ht="31.5" customHeight="1" x14ac:dyDescent="0.25">
      <c r="A47" s="6" t="s">
        <v>3</v>
      </c>
      <c r="B47" s="19" t="s">
        <v>85</v>
      </c>
      <c r="C47" s="6" t="s">
        <v>29</v>
      </c>
    </row>
    <row r="48" spans="1:8" ht="31.5" customHeight="1" x14ac:dyDescent="0.25">
      <c r="A48" s="20" t="str">
        <f>Matchlista!G58&amp;" – "&amp;Matchlista!F58</f>
        <v>Rödsle Bk9 2 – Tjust IF</v>
      </c>
      <c r="B48" s="21" t="str">
        <f>TEXT(HOUR(Matchlista!B58),"00")&amp;":"&amp;TEXT(MINUTE(Matchlista!B58),"00")&amp;"–"&amp;TEXT(HOUR(Matchlista!C58),"00")&amp;":"&amp;TEXT(MINUTE(Matchlista!C58),"00")</f>
        <v>11:55–12:15</v>
      </c>
      <c r="C48" s="20" t="str">
        <f>Matchlista!D58</f>
        <v>Bilteknik</v>
      </c>
      <c r="H48" s="41"/>
    </row>
    <row r="49" spans="1:3" ht="31.5" customHeight="1" x14ac:dyDescent="0.25">
      <c r="A49" s="22" t="str">
        <f>Matchlista!G77&amp;" – "&amp;Matchlista!F77</f>
        <v>Rödsle Bk9 2 – Rosenfors IK</v>
      </c>
      <c r="B49" s="23" t="str">
        <f>TEXT(HOUR(Matchlista!B77),"00")&amp;":"&amp;TEXT(MINUTE(Matchlista!B77),"00")&amp;"–"&amp;TEXT(HOUR(Matchlista!C77),"00")&amp;":"&amp;TEXT(MINUTE(Matchlista!C77),"00")</f>
        <v>12:45–13:05</v>
      </c>
      <c r="C49" s="22" t="str">
        <f>Matchlista!D77</f>
        <v>Bilteknik</v>
      </c>
    </row>
    <row r="50" spans="1:3" ht="31.5" customHeight="1" x14ac:dyDescent="0.25">
      <c r="A50" s="20" t="s">
        <v>112</v>
      </c>
      <c r="B50" s="21" t="s">
        <v>113</v>
      </c>
      <c r="C50" s="20" t="s">
        <v>37</v>
      </c>
    </row>
    <row r="51" spans="1:3" ht="31.5" customHeight="1" x14ac:dyDescent="0.25">
      <c r="A51" s="22" t="str">
        <f>Matchlista!F115&amp;" – "&amp;Matchlista!G115</f>
        <v>Rödsle Bk9 2 – Hultsfred FK</v>
      </c>
      <c r="B51" s="23" t="str">
        <f>TEXT(HOUR(Matchlista!B115),"00")&amp;":"&amp;TEXT(MINUTE(Matchlista!B115),"00")&amp;"–"&amp;TEXT(HOUR(Matchlista!C115),"00")&amp;":"&amp;TEXT(MINUTE(Matchlista!C115),"00")</f>
        <v>14:50–15:10</v>
      </c>
      <c r="C51" s="22" t="str">
        <f>Matchlista!D115</f>
        <v>Bilteknik</v>
      </c>
    </row>
    <row r="52" spans="1:3" ht="15" customHeight="1" x14ac:dyDescent="0.25">
      <c r="A52" s="1"/>
      <c r="B52" s="1"/>
      <c r="C52" s="1"/>
    </row>
    <row r="53" spans="1:3" ht="22.5" customHeight="1" x14ac:dyDescent="0.25">
      <c r="A53" s="37" t="s">
        <v>56</v>
      </c>
      <c r="B53" s="35"/>
      <c r="C53" s="36"/>
    </row>
    <row r="54" spans="1:3" ht="33" customHeight="1" x14ac:dyDescent="0.35">
      <c r="A54" s="38" t="s">
        <v>92</v>
      </c>
      <c r="B54" s="32"/>
      <c r="C54" s="32"/>
    </row>
    <row r="55" spans="1:3" ht="31.5" customHeight="1" x14ac:dyDescent="0.25">
      <c r="A55" s="6" t="s">
        <v>3</v>
      </c>
      <c r="B55" s="19" t="s">
        <v>85</v>
      </c>
      <c r="C55" s="6" t="s">
        <v>29</v>
      </c>
    </row>
    <row r="56" spans="1:3" ht="31.5" customHeight="1" x14ac:dyDescent="0.25">
      <c r="A56" s="20" t="str">
        <f>Matchlista!F52&amp;" – "&amp;Matchlista!G52</f>
        <v>Rödsle BK9 3 – Tyresö Strand FC</v>
      </c>
      <c r="B56" s="21" t="str">
        <f>TEXT(HOUR(Matchlista!B52),"00")&amp;":"&amp;TEXT(MINUTE(Matchlista!B52),"00")&amp;"–"&amp;TEXT(HOUR(Matchlista!C52),"00")&amp;":"&amp;TEXT(MINUTE(Matchlista!C52),"00")</f>
        <v>11:30–11:50</v>
      </c>
      <c r="C56" s="20" t="str">
        <f>Matchlista!D52</f>
        <v>Jojjen</v>
      </c>
    </row>
    <row r="57" spans="1:3" ht="31.5" customHeight="1" x14ac:dyDescent="0.25">
      <c r="A57" s="22" t="str">
        <f>Matchlista!G90&amp;" – "&amp;Matchlista!F90</f>
        <v>Rödsle Bk9 3 – Tjust IF</v>
      </c>
      <c r="B57" s="23" t="str">
        <f>TEXT(HOUR(Matchlista!B90),"00")&amp;":"&amp;TEXT(MINUTE(Matchlista!B90),"00")&amp;"–"&amp;TEXT(HOUR(Matchlista!C90),"00")&amp;":"&amp;TEXT(MINUTE(Matchlista!C90),"00")</f>
        <v>13:10–13:30</v>
      </c>
      <c r="C57" s="22" t="str">
        <f>Matchlista!D90</f>
        <v>Intersport</v>
      </c>
    </row>
    <row r="58" spans="1:3" ht="31.5" customHeight="1" x14ac:dyDescent="0.25">
      <c r="A58" s="20" t="str">
        <f>Matchlista!G105&amp;" – "&amp;Matchlista!F105</f>
        <v>Rödsle Bk9 3 – IFK Västervik 2</v>
      </c>
      <c r="B58" s="21" t="str">
        <f>TEXT(HOUR(Matchlista!B105),"00")&amp;":"&amp;TEXT(MINUTE(Matchlista!B105),"00")&amp;"–"&amp;TEXT(HOUR(Matchlista!C105),"00")&amp;":"&amp;TEXT(MINUTE(Matchlista!C105),"00")</f>
        <v>14:00–14:20</v>
      </c>
      <c r="C58" s="20" t="str">
        <f>Matchlista!D105</f>
        <v>Jojjen</v>
      </c>
    </row>
    <row r="59" spans="1:3" ht="31.5" customHeight="1" x14ac:dyDescent="0.25">
      <c r="A59" s="22" t="str">
        <f>Matchlista!G116&amp;" – "&amp;Matchlista!F116</f>
        <v>Rödsle Bk9 3 – Västerviks FF</v>
      </c>
      <c r="B59" s="23" t="str">
        <f>TEXT(HOUR(Matchlista!B116),"00")&amp;":"&amp;TEXT(MINUTE(Matchlista!B116),"00")&amp;"–"&amp;TEXT(HOUR(Matchlista!C116),"00")&amp;":"&amp;TEXT(MINUTE(Matchlista!C116),"00")</f>
        <v>14:50–15:10</v>
      </c>
      <c r="C59" s="22" t="str">
        <f>Matchlista!D116</f>
        <v>Jojjen</v>
      </c>
    </row>
    <row r="60" spans="1:3" ht="15" customHeight="1" x14ac:dyDescent="0.25">
      <c r="A60" s="1"/>
      <c r="B60" s="1"/>
      <c r="C60" s="1"/>
    </row>
    <row r="61" spans="1:3" ht="22.5" customHeight="1" x14ac:dyDescent="0.25">
      <c r="A61" s="37" t="s">
        <v>56</v>
      </c>
      <c r="B61" s="35"/>
      <c r="C61" s="36"/>
    </row>
    <row r="62" spans="1:3" ht="33" customHeight="1" x14ac:dyDescent="0.35">
      <c r="A62" s="38" t="s">
        <v>72</v>
      </c>
      <c r="B62" s="32"/>
      <c r="C62" s="32"/>
    </row>
    <row r="63" spans="1:3" ht="31.5" customHeight="1" x14ac:dyDescent="0.25">
      <c r="A63" s="6" t="s">
        <v>3</v>
      </c>
      <c r="B63" s="19" t="s">
        <v>85</v>
      </c>
      <c r="C63" s="6" t="s">
        <v>29</v>
      </c>
    </row>
    <row r="64" spans="1:3" ht="31.5" customHeight="1" x14ac:dyDescent="0.25">
      <c r="A64" s="20" t="str">
        <f>Matchlista!G58&amp;" – "&amp;Matchlista!F58</f>
        <v>Rödsle Bk9 2 – Tjust IF</v>
      </c>
      <c r="B64" s="21" t="str">
        <f>TEXT(HOUR(Matchlista!B58),"00")&amp;":"&amp;TEXT(MINUTE(Matchlista!B58),"00")&amp;"–"&amp;TEXT(HOUR(Matchlista!C58),"00")&amp;":"&amp;TEXT(MINUTE(Matchlista!C58),"00")</f>
        <v>11:55–12:15</v>
      </c>
      <c r="C64" s="20" t="str">
        <f>Matchlista!D58</f>
        <v>Bilteknik</v>
      </c>
    </row>
    <row r="65" spans="1:3" ht="31.5" customHeight="1" x14ac:dyDescent="0.25">
      <c r="A65" s="22" t="str">
        <f>Matchlista!F90&amp;" – "&amp;Matchlista!G90</f>
        <v>Tjust IF – Rödsle Bk9 3</v>
      </c>
      <c r="B65" s="23" t="str">
        <f>TEXT(HOUR(Matchlista!B90),"00")&amp;":"&amp;TEXT(MINUTE(Matchlista!B90),"00")&amp;"–"&amp;TEXT(HOUR(Matchlista!C90),"00")&amp;":"&amp;TEXT(MINUTE(Matchlista!C90),"00")</f>
        <v>13:10–13:30</v>
      </c>
      <c r="C65" s="22" t="str">
        <f>Matchlista!D90</f>
        <v>Intersport</v>
      </c>
    </row>
    <row r="66" spans="1:3" ht="31.5" customHeight="1" x14ac:dyDescent="0.25">
      <c r="A66" s="20" t="str">
        <f>Matchlista!F104&amp;" – "&amp;Matchlista!G104</f>
        <v>Tjust IF – Hultsfred FK</v>
      </c>
      <c r="B66" s="21" t="str">
        <f>TEXT(HOUR(Matchlista!B104),"00")&amp;":"&amp;TEXT(MINUTE(Matchlista!B104),"00")&amp;"–"&amp;TEXT(HOUR(Matchlista!C104),"00")&amp;":"&amp;TEXT(MINUTE(Matchlista!C104),"00")</f>
        <v>14:00–14:20</v>
      </c>
      <c r="C66" s="20" t="str">
        <f>Matchlista!D104</f>
        <v>Jeansbolaget</v>
      </c>
    </row>
    <row r="67" spans="1:3" ht="31.5" customHeight="1" x14ac:dyDescent="0.25">
      <c r="A67" s="22" t="str">
        <f>Matchlista!F118&amp;" – "&amp;Matchlista!G118</f>
        <v>Tjust IF – IFK Västervik</v>
      </c>
      <c r="B67" s="23" t="str">
        <f>TEXT(HOUR(Matchlista!B118),"00")&amp;":"&amp;TEXT(MINUTE(Matchlista!B118),"00")&amp;"–"&amp;TEXT(HOUR(Matchlista!C118),"00")&amp;":"&amp;TEXT(MINUTE(Matchlista!C118),"00")</f>
        <v>15:15–15:35</v>
      </c>
      <c r="C67" s="22" t="str">
        <f>Matchlista!D118</f>
        <v>Jeansbolaget</v>
      </c>
    </row>
    <row r="68" spans="1:3" ht="15" customHeight="1" x14ac:dyDescent="0.25">
      <c r="A68" s="1"/>
      <c r="B68" s="1"/>
      <c r="C68" s="1"/>
    </row>
    <row r="69" spans="1:3" ht="22.5" customHeight="1" x14ac:dyDescent="0.25">
      <c r="A69" s="37" t="s">
        <v>56</v>
      </c>
      <c r="B69" s="35"/>
      <c r="C69" s="36"/>
    </row>
    <row r="70" spans="1:3" ht="33" customHeight="1" x14ac:dyDescent="0.35">
      <c r="A70" s="38" t="s">
        <v>95</v>
      </c>
      <c r="B70" s="32"/>
      <c r="C70" s="32"/>
    </row>
    <row r="71" spans="1:3" ht="31.5" customHeight="1" x14ac:dyDescent="0.25">
      <c r="A71" s="6" t="s">
        <v>3</v>
      </c>
      <c r="B71" s="19" t="s">
        <v>85</v>
      </c>
      <c r="C71" s="6" t="s">
        <v>29</v>
      </c>
    </row>
    <row r="72" spans="1:3" ht="31.5" customHeight="1" x14ac:dyDescent="0.25">
      <c r="A72" s="20" t="str">
        <f>Matchlista!F52&amp;" – "&amp;Matchlista!G52</f>
        <v>Rödsle BK9 3 – Tyresö Strand FC</v>
      </c>
      <c r="B72" s="21" t="str">
        <f>TEXT(HOUR(Matchlista!B52),"00")&amp;":"&amp;TEXT(MINUTE(Matchlista!B52),"00")&amp;"–"&amp;TEXT(HOUR(Matchlista!C52),"00")&amp;":"&amp;TEXT(MINUTE(Matchlista!C52),"00")</f>
        <v>11:30–11:50</v>
      </c>
      <c r="C72" s="20" t="str">
        <f>Matchlista!D52</f>
        <v>Jojjen</v>
      </c>
    </row>
    <row r="73" spans="1:3" ht="31.5" customHeight="1" x14ac:dyDescent="0.25">
      <c r="A73" s="22" t="str">
        <f>Matchlista!F68&amp;" – "&amp;Matchlista!G68</f>
        <v>Tyresö strand FC – Rödsle Bk9 1</v>
      </c>
      <c r="B73" s="23" t="str">
        <f>TEXT(HOUR(Matchlista!B68),"00")&amp;":"&amp;TEXT(MINUTE(Matchlista!B68),"00")&amp;"–"&amp;TEXT(HOUR(Matchlista!C68),"00")&amp;":"&amp;TEXT(MINUTE(Matchlista!C68),"00")</f>
        <v>12:20–12:40</v>
      </c>
      <c r="C73" s="22" t="str">
        <f>Matchlista!D68</f>
        <v>Bilteknik</v>
      </c>
    </row>
    <row r="74" spans="1:3" ht="31.5" customHeight="1" x14ac:dyDescent="0.25">
      <c r="A74" s="20" t="str">
        <f>Matchlista!G89&amp;" – "&amp;Matchlista!F89</f>
        <v>Tyresö strand FC – Västerviks FF</v>
      </c>
      <c r="B74" s="21" t="str">
        <f>TEXT(HOUR(Matchlista!B89),"00")&amp;":"&amp;TEXT(MINUTE(Matchlista!B89),"00")&amp;"–"&amp;TEXT(HOUR(Matchlista!C89),"00")&amp;":"&amp;TEXT(MINUTE(Matchlista!C89),"00")</f>
        <v>13:10–13:30</v>
      </c>
      <c r="C74" s="20" t="str">
        <f>Matchlista!D89</f>
        <v>Jojjen</v>
      </c>
    </row>
    <row r="75" spans="1:3" ht="31.5" customHeight="1" x14ac:dyDescent="0.25">
      <c r="A75" s="22" t="s">
        <v>116</v>
      </c>
      <c r="B75" s="23" t="s">
        <v>117</v>
      </c>
      <c r="C75" s="22" t="s">
        <v>58</v>
      </c>
    </row>
    <row r="76" spans="1:3" ht="15" customHeight="1" x14ac:dyDescent="0.25">
      <c r="A76" s="1"/>
      <c r="B76" s="1"/>
      <c r="C76" s="1"/>
    </row>
    <row r="77" spans="1:3" ht="22.5" customHeight="1" x14ac:dyDescent="0.25">
      <c r="A77" s="37" t="s">
        <v>56</v>
      </c>
      <c r="B77" s="35"/>
      <c r="C77" s="36"/>
    </row>
    <row r="78" spans="1:3" ht="33" customHeight="1" x14ac:dyDescent="0.35">
      <c r="A78" s="38" t="s">
        <v>96</v>
      </c>
      <c r="B78" s="32"/>
      <c r="C78" s="32"/>
    </row>
    <row r="79" spans="1:3" ht="31.5" customHeight="1" x14ac:dyDescent="0.25">
      <c r="A79" s="6" t="s">
        <v>3</v>
      </c>
      <c r="B79" s="19" t="s">
        <v>85</v>
      </c>
      <c r="C79" s="6" t="s">
        <v>29</v>
      </c>
    </row>
    <row r="80" spans="1:3" ht="31.5" customHeight="1" x14ac:dyDescent="0.25">
      <c r="A80" s="20" t="str">
        <f>Matchlista!G51&amp;" – "&amp;Matchlista!F51</f>
        <v>Västerviks FF – Hultsfred FK</v>
      </c>
      <c r="B80" s="21" t="str">
        <f>TEXT(HOUR(Matchlista!B51),"00")&amp;":"&amp;TEXT(MINUTE(Matchlista!B51),"00")&amp;"–"&amp;TEXT(HOUR(Matchlista!C51),"00")&amp;":"&amp;TEXT(MINUTE(Matchlista!C51),"00")</f>
        <v>11:30–11:50</v>
      </c>
      <c r="C80" s="20" t="str">
        <f>Matchlista!D51</f>
        <v>Jeansbolaget</v>
      </c>
    </row>
    <row r="81" spans="1:3" ht="31.5" customHeight="1" x14ac:dyDescent="0.25">
      <c r="A81" s="20" t="s">
        <v>114</v>
      </c>
      <c r="B81" s="21" t="s">
        <v>115</v>
      </c>
      <c r="C81" s="20" t="s">
        <v>76</v>
      </c>
    </row>
    <row r="82" spans="1:3" ht="31.5" customHeight="1" x14ac:dyDescent="0.25">
      <c r="A82" s="22" t="str">
        <f>Matchlista!F89&amp;" – "&amp;Matchlista!G89</f>
        <v>Västerviks FF – Tyresö strand FC</v>
      </c>
      <c r="B82" s="23" t="str">
        <f>TEXT(HOUR(Matchlista!B89),"00")&amp;":"&amp;TEXT(MINUTE(Matchlista!B89),"00")&amp;"–"&amp;TEXT(HOUR(Matchlista!C89),"00")&amp;":"&amp;TEXT(MINUTE(Matchlista!C89),"00")</f>
        <v>13:10–13:30</v>
      </c>
      <c r="C82" s="22" t="str">
        <f>Matchlista!D89</f>
        <v>Jojjen</v>
      </c>
    </row>
    <row r="83" spans="1:3" ht="31.5" customHeight="1" x14ac:dyDescent="0.25">
      <c r="A83" s="22" t="str">
        <f>Matchlista!F116&amp;" – "&amp;Matchlista!G116</f>
        <v>Västerviks FF – Rödsle Bk9 3</v>
      </c>
      <c r="B83" s="23" t="str">
        <f>TEXT(HOUR(Matchlista!B116),"00")&amp;":"&amp;TEXT(MINUTE(Matchlista!B116),"00")&amp;"–"&amp;TEXT(HOUR(Matchlista!C116),"00")&amp;":"&amp;TEXT(MINUTE(Matchlista!C116),"00")</f>
        <v>14:50–15:10</v>
      </c>
      <c r="C83" s="22" t="str">
        <f>Matchlista!D116</f>
        <v>Jojjen</v>
      </c>
    </row>
    <row r="85" spans="1:3" ht="22.5" customHeight="1" x14ac:dyDescent="0.25"/>
    <row r="86" spans="1:3" ht="33" customHeight="1" x14ac:dyDescent="0.25"/>
    <row r="87" spans="1:3" ht="31.5" customHeight="1" x14ac:dyDescent="0.25"/>
    <row r="88" spans="1:3" ht="31.5" customHeight="1" x14ac:dyDescent="0.25"/>
    <row r="89" spans="1:3" ht="31.5" customHeight="1" x14ac:dyDescent="0.25"/>
    <row r="90" spans="1:3" ht="31.5" customHeight="1" x14ac:dyDescent="0.25"/>
    <row r="91" spans="1:3" ht="31.5" customHeight="1" x14ac:dyDescent="0.25"/>
    <row r="93" spans="1:3" ht="14.25" customHeight="1" x14ac:dyDescent="0.25"/>
    <row r="94" spans="1:3" ht="14.25" customHeight="1" x14ac:dyDescent="0.25"/>
    <row r="95" spans="1:3" ht="14.25" customHeight="1" x14ac:dyDescent="0.25"/>
    <row r="96" spans="1:3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2">
    <mergeCell ref="A77:C77"/>
    <mergeCell ref="A78:C78"/>
    <mergeCell ref="A53:C53"/>
    <mergeCell ref="A54:C54"/>
    <mergeCell ref="A61:C61"/>
    <mergeCell ref="A62:C62"/>
    <mergeCell ref="A69:C69"/>
    <mergeCell ref="A37:C37"/>
    <mergeCell ref="A38:C38"/>
    <mergeCell ref="A45:C45"/>
    <mergeCell ref="A46:C46"/>
    <mergeCell ref="A70:C70"/>
    <mergeCell ref="A14:C14"/>
    <mergeCell ref="A21:C21"/>
    <mergeCell ref="A22:C22"/>
    <mergeCell ref="A29:C29"/>
    <mergeCell ref="A30:C30"/>
    <mergeCell ref="A1:C2"/>
    <mergeCell ref="A3:C3"/>
    <mergeCell ref="A5:C5"/>
    <mergeCell ref="A6:C6"/>
    <mergeCell ref="A13:C13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00"/>
  <sheetViews>
    <sheetView showGridLines="0" topLeftCell="A106" workbookViewId="0">
      <selection activeCell="A136" sqref="A136"/>
    </sheetView>
  </sheetViews>
  <sheetFormatPr defaultColWidth="12.625" defaultRowHeight="15" customHeight="1" x14ac:dyDescent="0.25"/>
  <cols>
    <col min="1" max="1" width="64" customWidth="1"/>
    <col min="2" max="2" width="20" customWidth="1"/>
    <col min="3" max="3" width="25" customWidth="1"/>
    <col min="4" max="26" width="8.625" customWidth="1"/>
  </cols>
  <sheetData>
    <row r="1" spans="1:3" ht="22.5" customHeight="1" x14ac:dyDescent="0.25">
      <c r="A1" s="25" t="s">
        <v>102</v>
      </c>
      <c r="B1" s="26"/>
      <c r="C1" s="27"/>
    </row>
    <row r="2" spans="1:3" ht="22.5" customHeight="1" x14ac:dyDescent="0.25">
      <c r="A2" s="28"/>
      <c r="B2" s="29"/>
      <c r="C2" s="30"/>
    </row>
    <row r="3" spans="1:3" ht="30" customHeight="1" x14ac:dyDescent="0.25">
      <c r="A3" s="31" t="s">
        <v>101</v>
      </c>
      <c r="B3" s="32"/>
      <c r="C3" s="32"/>
    </row>
    <row r="4" spans="1:3" ht="22.5" customHeight="1" x14ac:dyDescent="0.25">
      <c r="A4" s="1"/>
      <c r="B4" s="1"/>
      <c r="C4" s="1"/>
    </row>
    <row r="5" spans="1:3" ht="22.5" customHeight="1" x14ac:dyDescent="0.25">
      <c r="A5" s="39" t="s">
        <v>33</v>
      </c>
      <c r="B5" s="35"/>
      <c r="C5" s="36"/>
    </row>
    <row r="6" spans="1:3" ht="33" customHeight="1" x14ac:dyDescent="0.35">
      <c r="A6" s="38" t="s">
        <v>44</v>
      </c>
      <c r="B6" s="32"/>
      <c r="C6" s="32"/>
    </row>
    <row r="7" spans="1:3" ht="31.5" customHeight="1" x14ac:dyDescent="0.25">
      <c r="A7" s="6" t="s">
        <v>3</v>
      </c>
      <c r="B7" s="19" t="s">
        <v>85</v>
      </c>
      <c r="C7" s="6" t="s">
        <v>29</v>
      </c>
    </row>
    <row r="8" spans="1:3" ht="31.5" customHeight="1" x14ac:dyDescent="0.25">
      <c r="A8" s="20" t="str">
        <f>Matchlista!G8&amp;" – "&amp;Matchlista!F8</f>
        <v>Ankarsrums IS – Västerviks FF 2</v>
      </c>
      <c r="B8" s="21" t="str">
        <f>TEXT(HOUR(Matchlista!B8),"00")&amp;":"&amp;TEXT(MINUTE(Matchlista!B8),"00")&amp;"–"&amp;TEXT(HOUR(Matchlista!C8),"00")&amp;":"&amp;TEXT(MINUTE(Matchlista!C8),"00")</f>
        <v>09:00–09:20</v>
      </c>
      <c r="C8" s="20" t="str">
        <f>Matchlista!D8</f>
        <v>Ica Maxi</v>
      </c>
    </row>
    <row r="9" spans="1:3" ht="31.5" customHeight="1" x14ac:dyDescent="0.25">
      <c r="A9" s="22" t="str">
        <f>Matchlista!F13&amp;" – "&amp;Matchlista!G13</f>
        <v>Ankarsrums IS – IFK Västervik 2</v>
      </c>
      <c r="B9" s="23" t="str">
        <f>TEXT(HOUR(Matchlista!B13),"00")&amp;":"&amp;TEXT(MINUTE(Matchlista!B13),"00")&amp;"–"&amp;TEXT(HOUR(Matchlista!C13),"00")&amp;":"&amp;TEXT(MINUTE(Matchlista!C13),"00")</f>
        <v>09:50–10:10</v>
      </c>
      <c r="C9" s="22" t="str">
        <f>Matchlista!D13</f>
        <v>Bilteknik</v>
      </c>
    </row>
    <row r="10" spans="1:3" ht="31.5" customHeight="1" x14ac:dyDescent="0.25">
      <c r="A10" s="20" t="str">
        <f>Matchlista!F29&amp;" – "&amp;Matchlista!G29</f>
        <v>Ankarsrums IS – Oskarshamns AIK 1</v>
      </c>
      <c r="B10" s="21" t="str">
        <f>TEXT(HOUR(Matchlista!B29),"00")&amp;":"&amp;TEXT(MINUTE(Matchlista!B29),"00")&amp;"–"&amp;TEXT(HOUR(Matchlista!C29),"00")&amp;":"&amp;TEXT(MINUTE(Matchlista!C29),"00")</f>
        <v>10:40–11:00</v>
      </c>
      <c r="C10" s="20" t="str">
        <f>Matchlista!D29</f>
        <v>Bilteknik</v>
      </c>
    </row>
    <row r="11" spans="1:3" ht="31.5" customHeight="1" x14ac:dyDescent="0.25">
      <c r="A11" s="22" t="str">
        <f>Matchlista!G61&amp;" – "&amp;Matchlista!F61</f>
        <v>Ankarsrums IS – Fårbo FF 1</v>
      </c>
      <c r="B11" s="23" t="str">
        <f>TEXT(HOUR(Matchlista!B61),"00")&amp;":"&amp;TEXT(MINUTE(Matchlista!B61),"00")&amp;"–"&amp;TEXT(HOUR(Matchlista!C61),"00")&amp;":"&amp;TEXT(MINUTE(Matchlista!C61),"00")</f>
        <v>11:55–12:15</v>
      </c>
      <c r="C11" s="22" t="str">
        <f>Matchlista!D61</f>
        <v>Jojjen</v>
      </c>
    </row>
    <row r="12" spans="1:3" ht="15" customHeight="1" x14ac:dyDescent="0.25">
      <c r="A12" s="1"/>
      <c r="B12" s="1"/>
      <c r="C12" s="1"/>
    </row>
    <row r="13" spans="1:3" ht="22.5" customHeight="1" x14ac:dyDescent="0.25">
      <c r="A13" s="39" t="s">
        <v>33</v>
      </c>
      <c r="B13" s="35"/>
      <c r="C13" s="36"/>
    </row>
    <row r="14" spans="1:3" ht="33" customHeight="1" x14ac:dyDescent="0.35">
      <c r="A14" s="38" t="s">
        <v>34</v>
      </c>
      <c r="B14" s="32"/>
      <c r="C14" s="32"/>
    </row>
    <row r="15" spans="1:3" ht="31.5" customHeight="1" x14ac:dyDescent="0.25">
      <c r="A15" s="6" t="s">
        <v>3</v>
      </c>
      <c r="B15" s="19" t="s">
        <v>85</v>
      </c>
      <c r="C15" s="6" t="s">
        <v>29</v>
      </c>
    </row>
    <row r="16" spans="1:3" ht="31.5" customHeight="1" x14ac:dyDescent="0.25">
      <c r="A16" s="20" t="str">
        <f>Matchlista!F6&amp;" – "&amp;Matchlista!G6</f>
        <v>Fårbo FF 1 – Vimmerby IF 1</v>
      </c>
      <c r="B16" s="21" t="str">
        <f>TEXT(HOUR(Matchlista!B6),"00")&amp;":"&amp;TEXT(MINUTE(Matchlista!B6),"00")&amp;"–"&amp;TEXT(HOUR(Matchlista!C6),"00")&amp;":"&amp;TEXT(MINUTE(Matchlista!C6),"00")</f>
        <v>09:00–09:20</v>
      </c>
      <c r="C16" s="20" t="str">
        <f>Matchlista!D6</f>
        <v>Ahlsell</v>
      </c>
    </row>
    <row r="17" spans="1:3" ht="31.5" customHeight="1" x14ac:dyDescent="0.25">
      <c r="A17" s="22" t="str">
        <f>Matchlista!G14&amp;" – "&amp;Matchlista!F14</f>
        <v>Fårbo FF 1 – Västerviks FF 2</v>
      </c>
      <c r="B17" s="23" t="str">
        <f>TEXT(HOUR(Matchlista!B14),"00")&amp;":"&amp;TEXT(MINUTE(Matchlista!B14),"00")&amp;"–"&amp;TEXT(HOUR(Matchlista!C14),"00")&amp;":"&amp;TEXT(MINUTE(Matchlista!C14),"00")</f>
        <v>09:50–10:10</v>
      </c>
      <c r="C17" s="22" t="str">
        <f>Matchlista!D14</f>
        <v>Ica Maxi</v>
      </c>
    </row>
    <row r="18" spans="1:3" ht="31.5" customHeight="1" x14ac:dyDescent="0.25">
      <c r="A18" s="20" t="str">
        <f>Matchlista!F35&amp;" – "&amp;Matchlista!G35</f>
        <v>Fårbo FF 1 – IFK Västervik 2</v>
      </c>
      <c r="B18" s="21" t="str">
        <f>TEXT(HOUR(Matchlista!B35),"00")&amp;":"&amp;TEXT(MINUTE(Matchlista!B35),"00")&amp;"–"&amp;TEXT(HOUR(Matchlista!C35),"00")&amp;":"&amp;TEXT(MINUTE(Matchlista!C35),"00")</f>
        <v>10:40–11:00</v>
      </c>
      <c r="C18" s="20" t="str">
        <f>Matchlista!D35</f>
        <v>Yta</v>
      </c>
    </row>
    <row r="19" spans="1:3" ht="31.5" customHeight="1" x14ac:dyDescent="0.25">
      <c r="A19" s="22" t="str">
        <f>Matchlista!F61&amp;" – "&amp;Matchlista!G61</f>
        <v>Fårbo FF 1 – Ankarsrums IS</v>
      </c>
      <c r="B19" s="23" t="str">
        <f>TEXT(HOUR(Matchlista!B61),"00")&amp;":"&amp;TEXT(MINUTE(Matchlista!B61),"00")&amp;"–"&amp;TEXT(HOUR(Matchlista!C61),"00")&amp;":"&amp;TEXT(MINUTE(Matchlista!C61),"00")</f>
        <v>11:55–12:15</v>
      </c>
      <c r="C19" s="22" t="str">
        <f>Matchlista!D61</f>
        <v>Jojjen</v>
      </c>
    </row>
    <row r="20" spans="1:3" ht="15" customHeight="1" x14ac:dyDescent="0.25">
      <c r="A20" s="1"/>
      <c r="B20" s="1"/>
      <c r="C20" s="1"/>
    </row>
    <row r="21" spans="1:3" ht="22.5" customHeight="1" x14ac:dyDescent="0.25">
      <c r="A21" s="39" t="s">
        <v>33</v>
      </c>
      <c r="B21" s="35"/>
      <c r="C21" s="36"/>
    </row>
    <row r="22" spans="1:3" ht="33" customHeight="1" x14ac:dyDescent="0.35">
      <c r="A22" s="38" t="s">
        <v>54</v>
      </c>
      <c r="B22" s="32"/>
      <c r="C22" s="32"/>
    </row>
    <row r="23" spans="1:3" ht="31.5" customHeight="1" x14ac:dyDescent="0.25">
      <c r="A23" s="6" t="s">
        <v>3</v>
      </c>
      <c r="B23" s="19" t="s">
        <v>85</v>
      </c>
      <c r="C23" s="6" t="s">
        <v>29</v>
      </c>
    </row>
    <row r="24" spans="1:3" ht="31.5" customHeight="1" x14ac:dyDescent="0.25">
      <c r="A24" s="20" t="str">
        <f>Matchlista!F10&amp;" – "&amp;Matchlista!G10</f>
        <v>Fårbo FF 2 – IFK Västervik 3</v>
      </c>
      <c r="B24" s="21" t="str">
        <f>TEXT(HOUR(Matchlista!B10),"00")&amp;":"&amp;TEXT(MINUTE(Matchlista!B10),"00")&amp;"–"&amp;TEXT(HOUR(Matchlista!C10),"00")&amp;":"&amp;TEXT(MINUTE(Matchlista!C10),"00")</f>
        <v>09:00–09:20</v>
      </c>
      <c r="C24" s="20" t="str">
        <f>Matchlista!D10</f>
        <v>Jojjen</v>
      </c>
    </row>
    <row r="25" spans="1:3" ht="31.5" customHeight="1" x14ac:dyDescent="0.25">
      <c r="A25" s="22" t="str">
        <f>Matchlista!G25&amp;" – "&amp;Matchlista!F25</f>
        <v>Fårbo FF 2 – Oskarshamns AIK 2</v>
      </c>
      <c r="B25" s="23" t="str">
        <f>TEXT(HOUR(Matchlista!B25),"00")&amp;":"&amp;TEXT(MINUTE(Matchlista!B25),"00")&amp;"–"&amp;TEXT(HOUR(Matchlista!C25),"00")&amp;":"&amp;TEXT(MINUTE(Matchlista!C25),"00")</f>
        <v>10:15–10:35</v>
      </c>
      <c r="C25" s="22" t="str">
        <f>Matchlista!D25</f>
        <v>Intersport</v>
      </c>
    </row>
    <row r="26" spans="1:3" ht="31.5" customHeight="1" x14ac:dyDescent="0.25">
      <c r="A26" s="20" t="str">
        <f>Matchlista!G53&amp;" – "&amp;Matchlista!F53</f>
        <v>Fårbo FF 2 – Vimmerby IF 2</v>
      </c>
      <c r="B26" s="21" t="str">
        <f>TEXT(HOUR(Matchlista!B53),"00")&amp;":"&amp;TEXT(MINUTE(Matchlista!B53),"00")&amp;"–"&amp;TEXT(HOUR(Matchlista!C53),"00")&amp;":"&amp;TEXT(MINUTE(Matchlista!C53),"00")</f>
        <v>11:30–11:50</v>
      </c>
      <c r="C26" s="20" t="str">
        <f>Matchlista!D53</f>
        <v>Intersport</v>
      </c>
    </row>
    <row r="27" spans="1:3" ht="31.5" customHeight="1" x14ac:dyDescent="0.25">
      <c r="A27" s="22" t="str">
        <f>Matchlista!F71&amp;" – "&amp;Matchlista!G71</f>
        <v>Fårbo FF 2 – Mönsterås GOIF 1</v>
      </c>
      <c r="B27" s="23" t="str">
        <f>TEXT(HOUR(Matchlista!B71),"00")&amp;":"&amp;TEXT(MINUTE(Matchlista!B71),"00")&amp;"–"&amp;TEXT(HOUR(Matchlista!C71),"00")&amp;":"&amp;TEXT(MINUTE(Matchlista!C71),"00")</f>
        <v>12:20–12:40</v>
      </c>
      <c r="C27" s="22" t="str">
        <f>Matchlista!D71</f>
        <v>Jojjen</v>
      </c>
    </row>
    <row r="28" spans="1:3" ht="15" customHeight="1" x14ac:dyDescent="0.25">
      <c r="A28" s="1"/>
      <c r="B28" s="1"/>
      <c r="C28" s="1"/>
    </row>
    <row r="29" spans="1:3" ht="22.5" customHeight="1" x14ac:dyDescent="0.25">
      <c r="A29" s="39" t="s">
        <v>33</v>
      </c>
      <c r="B29" s="35"/>
      <c r="C29" s="36"/>
    </row>
    <row r="30" spans="1:3" ht="33" customHeight="1" x14ac:dyDescent="0.35">
      <c r="A30" s="38" t="s">
        <v>59</v>
      </c>
      <c r="B30" s="32"/>
      <c r="C30" s="32"/>
    </row>
    <row r="31" spans="1:3" ht="31.5" customHeight="1" x14ac:dyDescent="0.25">
      <c r="A31" s="6" t="s">
        <v>3</v>
      </c>
      <c r="B31" s="19" t="s">
        <v>85</v>
      </c>
      <c r="C31" s="6" t="s">
        <v>29</v>
      </c>
    </row>
    <row r="32" spans="1:3" ht="31.5" customHeight="1" x14ac:dyDescent="0.25">
      <c r="A32" s="20" t="str">
        <f>Matchlista!F11&amp;" – "&amp;Matchlista!G11</f>
        <v>Gunnebo IF – Mönsterås GOIF 2</v>
      </c>
      <c r="B32" s="21" t="str">
        <f>TEXT(HOUR(Matchlista!B11),"00")&amp;":"&amp;TEXT(MINUTE(Matchlista!B11),"00")&amp;"–"&amp;TEXT(HOUR(Matchlista!C11),"00")&amp;":"&amp;TEXT(MINUTE(Matchlista!C11),"00")</f>
        <v>09:00–09:20</v>
      </c>
      <c r="C32" s="20" t="str">
        <f>Matchlista!D11</f>
        <v>Yta</v>
      </c>
    </row>
    <row r="33" spans="1:3" ht="31.5" customHeight="1" x14ac:dyDescent="0.25">
      <c r="A33" s="22" t="str">
        <f>Matchlista!F19&amp;" – "&amp;Matchlista!G19</f>
        <v>Gunnebo IF – IFK Västervik 4</v>
      </c>
      <c r="B33" s="23" t="str">
        <f>TEXT(HOUR(Matchlista!B19),"00")&amp;":"&amp;TEXT(MINUTE(Matchlista!B19),"00")&amp;"–"&amp;TEXT(HOUR(Matchlista!C19),"00")&amp;":"&amp;TEXT(MINUTE(Matchlista!C19),"00")</f>
        <v>09:50–10:10</v>
      </c>
      <c r="C33" s="22" t="str">
        <f>Matchlista!D19</f>
        <v>Yta</v>
      </c>
    </row>
    <row r="34" spans="1:3" ht="31.5" customHeight="1" x14ac:dyDescent="0.25">
      <c r="A34" s="20" t="str">
        <f>Matchlista!G33&amp;" – "&amp;Matchlista!F33</f>
        <v>Gunnebo IF – IFK Västervik 1</v>
      </c>
      <c r="B34" s="21" t="str">
        <f>TEXT(HOUR(Matchlista!B33),"00")&amp;":"&amp;TEXT(MINUTE(Matchlista!B33),"00")&amp;"–"&amp;TEXT(HOUR(Matchlista!C33),"00")&amp;":"&amp;TEXT(MINUTE(Matchlista!C33),"00")</f>
        <v>10:40–11:00</v>
      </c>
      <c r="C34" s="20" t="str">
        <f>Matchlista!D33</f>
        <v>Intersport</v>
      </c>
    </row>
    <row r="35" spans="1:3" ht="31.5" customHeight="1" x14ac:dyDescent="0.25">
      <c r="A35" s="22" t="str">
        <f>Matchlista!G64&amp;" – "&amp;Matchlista!F64</f>
        <v>Gunnebo IF – Västerviks FF 1</v>
      </c>
      <c r="B35" s="23" t="str">
        <f>TEXT(HOUR(Matchlista!B64),"00")&amp;":"&amp;TEXT(MINUTE(Matchlista!B64),"00")&amp;"–"&amp;TEXT(HOUR(Matchlista!C64),"00")&amp;":"&amp;TEXT(MINUTE(Matchlista!C64),"00")</f>
        <v>11:55–12:15</v>
      </c>
      <c r="C35" s="22" t="str">
        <f>Matchlista!D64</f>
        <v>Yta</v>
      </c>
    </row>
    <row r="36" spans="1:3" ht="15" customHeight="1" x14ac:dyDescent="0.25">
      <c r="A36" s="1"/>
      <c r="B36" s="1"/>
      <c r="C36" s="1"/>
    </row>
    <row r="37" spans="1:3" ht="22.5" customHeight="1" x14ac:dyDescent="0.25">
      <c r="A37" s="39" t="s">
        <v>33</v>
      </c>
      <c r="B37" s="35"/>
      <c r="C37" s="36"/>
    </row>
    <row r="38" spans="1:3" ht="33" customHeight="1" x14ac:dyDescent="0.35">
      <c r="A38" s="38" t="s">
        <v>50</v>
      </c>
      <c r="B38" s="32"/>
      <c r="C38" s="32"/>
    </row>
    <row r="39" spans="1:3" ht="31.5" customHeight="1" x14ac:dyDescent="0.25">
      <c r="A39" s="6" t="s">
        <v>3</v>
      </c>
      <c r="B39" s="19" t="s">
        <v>85</v>
      </c>
      <c r="C39" s="6" t="s">
        <v>29</v>
      </c>
    </row>
    <row r="40" spans="1:3" ht="31.5" customHeight="1" x14ac:dyDescent="0.25">
      <c r="A40" s="20" t="str">
        <f>Matchlista!G15&amp;" – "&amp;Matchlista!F15</f>
        <v>IFK Västervik 1 – Västerviks FF 1</v>
      </c>
      <c r="B40" s="21" t="str">
        <f>TEXT(HOUR(Matchlista!B15),"00")&amp;":"&amp;TEXT(MINUTE(Matchlista!B15),"00")&amp;"–"&amp;TEXT(HOUR(Matchlista!C15),"00")&amp;":"&amp;TEXT(MINUTE(Matchlista!C15),"00")</f>
        <v>09:50–10:10</v>
      </c>
      <c r="C40" s="20" t="str">
        <f>Matchlista!D15</f>
        <v>Jeansbolaget</v>
      </c>
    </row>
    <row r="41" spans="1:3" ht="31.5" customHeight="1" x14ac:dyDescent="0.25">
      <c r="A41" s="22" t="str">
        <f>Matchlista!F33&amp;" – "&amp;Matchlista!G33</f>
        <v>IFK Västervik 1 – Gunnebo IF</v>
      </c>
      <c r="B41" s="23" t="str">
        <f>TEXT(HOUR(Matchlista!B33),"00")&amp;":"&amp;TEXT(MINUTE(Matchlista!B33),"00")&amp;"–"&amp;TEXT(HOUR(Matchlista!C33),"00")&amp;":"&amp;TEXT(MINUTE(Matchlista!C33),"00")</f>
        <v>10:40–11:00</v>
      </c>
      <c r="C41" s="22" t="str">
        <f>Matchlista!D33</f>
        <v>Intersport</v>
      </c>
    </row>
    <row r="42" spans="1:3" ht="31.5" customHeight="1" x14ac:dyDescent="0.25">
      <c r="A42" s="20" t="str">
        <f>Matchlista!F54&amp;" – "&amp;Matchlista!G54</f>
        <v>IFK Västervik 1 – Oskarshamns AIK 3</v>
      </c>
      <c r="B42" s="21" t="str">
        <f>TEXT(HOUR(Matchlista!B54),"00")&amp;":"&amp;TEXT(MINUTE(Matchlista!B54),"00")&amp;"–"&amp;TEXT(HOUR(Matchlista!C54),"00")&amp;":"&amp;TEXT(MINUTE(Matchlista!C54),"00")</f>
        <v>11:30–11:50</v>
      </c>
      <c r="C42" s="20" t="str">
        <f>Matchlista!D54</f>
        <v>Sparbanken Spira</v>
      </c>
    </row>
    <row r="43" spans="1:3" ht="31.5" customHeight="1" x14ac:dyDescent="0.25">
      <c r="A43" s="22" t="str">
        <f>Matchlista!G80&amp;" – "&amp;Matchlista!F80</f>
        <v>IFK Västervik 1 – Mönsterås GOIF 2</v>
      </c>
      <c r="B43" s="23" t="str">
        <f>TEXT(HOUR(Matchlista!B80),"00")&amp;":"&amp;TEXT(MINUTE(Matchlista!B80),"00")&amp;"–"&amp;TEXT(HOUR(Matchlista!C80),"00")&amp;":"&amp;TEXT(MINUTE(Matchlista!C80),"00")</f>
        <v>12:45–13:05</v>
      </c>
      <c r="C43" s="22" t="str">
        <f>Matchlista!D80</f>
        <v>Jojjen</v>
      </c>
    </row>
    <row r="44" spans="1:3" ht="15" customHeight="1" x14ac:dyDescent="0.25">
      <c r="A44" s="1"/>
      <c r="B44" s="1"/>
      <c r="C44" s="1"/>
    </row>
    <row r="45" spans="1:3" ht="22.5" customHeight="1" x14ac:dyDescent="0.25">
      <c r="A45" s="39" t="s">
        <v>33</v>
      </c>
      <c r="B45" s="35"/>
      <c r="C45" s="36"/>
    </row>
    <row r="46" spans="1:3" ht="33" customHeight="1" x14ac:dyDescent="0.35">
      <c r="A46" s="38" t="s">
        <v>40</v>
      </c>
      <c r="B46" s="32"/>
      <c r="C46" s="32"/>
    </row>
    <row r="47" spans="1:3" ht="31.5" customHeight="1" x14ac:dyDescent="0.25">
      <c r="A47" s="6" t="s">
        <v>3</v>
      </c>
      <c r="B47" s="19" t="s">
        <v>85</v>
      </c>
      <c r="C47" s="6" t="s">
        <v>29</v>
      </c>
    </row>
    <row r="48" spans="1:3" ht="31.5" customHeight="1" x14ac:dyDescent="0.25">
      <c r="A48" s="20" t="str">
        <f>Matchlista!G7&amp;" – "&amp;Matchlista!F7</f>
        <v>IFK Västervik 2 – Oskarshamns AIK 1</v>
      </c>
      <c r="B48" s="21" t="str">
        <f>TEXT(HOUR(Matchlista!B7),"00")&amp;":"&amp;TEXT(MINUTE(Matchlista!B7),"00")&amp;"–"&amp;TEXT(HOUR(Matchlista!C7),"00")&amp;":"&amp;TEXT(MINUTE(Matchlista!C7),"00")</f>
        <v>09:00–09:20</v>
      </c>
      <c r="C48" s="20" t="str">
        <f>Matchlista!D7</f>
        <v>Bilteknik</v>
      </c>
    </row>
    <row r="49" spans="1:3" ht="31.5" customHeight="1" x14ac:dyDescent="0.25">
      <c r="A49" s="22" t="str">
        <f>Matchlista!G13&amp;" – "&amp;Matchlista!F13</f>
        <v>IFK Västervik 2 – Ankarsrums IS</v>
      </c>
      <c r="B49" s="23" t="str">
        <f>TEXT(HOUR(Matchlista!B13),"00")&amp;":"&amp;TEXT(MINUTE(Matchlista!B13),"00")&amp;"–"&amp;TEXT(HOUR(Matchlista!C13),"00")&amp;":"&amp;TEXT(MINUTE(Matchlista!C13),"00")</f>
        <v>09:50–10:10</v>
      </c>
      <c r="C49" s="22" t="str">
        <f>Matchlista!D13</f>
        <v>Bilteknik</v>
      </c>
    </row>
    <row r="50" spans="1:3" ht="31.5" customHeight="1" x14ac:dyDescent="0.25">
      <c r="A50" s="20" t="str">
        <f>Matchlista!G35&amp;" – "&amp;Matchlista!F35</f>
        <v>IFK Västervik 2 – Fårbo FF 1</v>
      </c>
      <c r="B50" s="21" t="str">
        <f>TEXT(HOUR(Matchlista!B35),"00")&amp;":"&amp;TEXT(MINUTE(Matchlista!B35),"00")&amp;"–"&amp;TEXT(HOUR(Matchlista!C35),"00")&amp;":"&amp;TEXT(MINUTE(Matchlista!C35),"00")</f>
        <v>10:40–11:00</v>
      </c>
      <c r="C50" s="20" t="str">
        <f>Matchlista!D35</f>
        <v>Yta</v>
      </c>
    </row>
    <row r="51" spans="1:3" ht="31.5" customHeight="1" x14ac:dyDescent="0.25">
      <c r="A51" s="22" t="str">
        <f>Matchlista!F69&amp;" – "&amp;Matchlista!G69</f>
        <v>IFK Västervik 2 – Vimmerby IF 1</v>
      </c>
      <c r="B51" s="23" t="str">
        <f>TEXT(HOUR(Matchlista!B69),"00")&amp;":"&amp;TEXT(MINUTE(Matchlista!B69),"00")&amp;"–"&amp;TEXT(HOUR(Matchlista!C69),"00")&amp;":"&amp;TEXT(MINUTE(Matchlista!C69),"00")</f>
        <v>12:20–12:40</v>
      </c>
      <c r="C51" s="22" t="str">
        <f>Matchlista!D69</f>
        <v>Ica Maxi</v>
      </c>
    </row>
    <row r="52" spans="1:3" ht="15" customHeight="1" x14ac:dyDescent="0.25">
      <c r="A52" s="1"/>
      <c r="B52" s="1"/>
      <c r="C52" s="1"/>
    </row>
    <row r="53" spans="1:3" ht="22.5" customHeight="1" x14ac:dyDescent="0.25">
      <c r="A53" s="39" t="s">
        <v>33</v>
      </c>
      <c r="B53" s="35"/>
      <c r="C53" s="36"/>
    </row>
    <row r="54" spans="1:3" ht="33" customHeight="1" x14ac:dyDescent="0.35">
      <c r="A54" s="38" t="s">
        <v>55</v>
      </c>
      <c r="B54" s="32"/>
      <c r="C54" s="32"/>
    </row>
    <row r="55" spans="1:3" ht="31.5" customHeight="1" x14ac:dyDescent="0.25">
      <c r="A55" s="6" t="s">
        <v>3</v>
      </c>
      <c r="B55" s="19" t="s">
        <v>85</v>
      </c>
      <c r="C55" s="6" t="s">
        <v>29</v>
      </c>
    </row>
    <row r="56" spans="1:3" ht="31.5" customHeight="1" x14ac:dyDescent="0.25">
      <c r="A56" s="20" t="str">
        <f>Matchlista!G10&amp;" – "&amp;Matchlista!F10</f>
        <v>IFK Västervik 3 – Fårbo FF 2</v>
      </c>
      <c r="B56" s="21" t="str">
        <f>TEXT(HOUR(Matchlista!B10),"00")&amp;":"&amp;TEXT(MINUTE(Matchlista!B10),"00")&amp;"–"&amp;TEXT(HOUR(Matchlista!C10),"00")&amp;":"&amp;TEXT(MINUTE(Matchlista!C10),"00")</f>
        <v>09:00–09:20</v>
      </c>
      <c r="C56" s="20" t="str">
        <f>Matchlista!D10</f>
        <v>Jojjen</v>
      </c>
    </row>
    <row r="57" spans="1:3" ht="31.5" customHeight="1" x14ac:dyDescent="0.25">
      <c r="A57" s="22" t="str">
        <f>Matchlista!F16&amp;" – "&amp;Matchlista!G16</f>
        <v>IFK Västervik 3 – Mönsterås GOIF 1</v>
      </c>
      <c r="B57" s="23" t="str">
        <f>TEXT(HOUR(Matchlista!B16),"00")&amp;":"&amp;TEXT(MINUTE(Matchlista!B16),"00")&amp;"–"&amp;TEXT(HOUR(Matchlista!C16),"00")&amp;":"&amp;TEXT(MINUTE(Matchlista!C16),"00")</f>
        <v>09:50–10:10</v>
      </c>
      <c r="C57" s="22" t="str">
        <f>Matchlista!D16</f>
        <v>Jojjen</v>
      </c>
    </row>
    <row r="58" spans="1:3" ht="31.5" customHeight="1" x14ac:dyDescent="0.25">
      <c r="A58" s="20" t="str">
        <f>Matchlista!G32&amp;" – "&amp;Matchlista!F32</f>
        <v>IFK Västervik 3 – Vimmerby IF 2</v>
      </c>
      <c r="B58" s="21" t="str">
        <f>TEXT(HOUR(Matchlista!B32),"00")&amp;":"&amp;TEXT(MINUTE(Matchlista!B32),"00")&amp;"–"&amp;TEXT(HOUR(Matchlista!C32),"00")&amp;":"&amp;TEXT(MINUTE(Matchlista!C32),"00")</f>
        <v>10:40–11:00</v>
      </c>
      <c r="C58" s="20" t="str">
        <f>Matchlista!D32</f>
        <v>Jojjen</v>
      </c>
    </row>
    <row r="59" spans="1:3" ht="31.5" customHeight="1" x14ac:dyDescent="0.25">
      <c r="A59" s="22" t="str">
        <f>Matchlista!F70&amp;" – "&amp;Matchlista!G70</f>
        <v>IFK Västervik 3 – Oskarshamns AIK 2</v>
      </c>
      <c r="B59" s="23" t="str">
        <f>TEXT(HOUR(Matchlista!B70),"00")&amp;":"&amp;TEXT(MINUTE(Matchlista!B70),"00")&amp;"–"&amp;TEXT(HOUR(Matchlista!C70),"00")&amp;":"&amp;TEXT(MINUTE(Matchlista!C70),"00")</f>
        <v>12:20–12:40</v>
      </c>
      <c r="C59" s="22" t="str">
        <f>Matchlista!D70</f>
        <v>Jeansbolaget</v>
      </c>
    </row>
    <row r="60" spans="1:3" ht="15" customHeight="1" x14ac:dyDescent="0.25">
      <c r="A60" s="1"/>
      <c r="B60" s="1"/>
      <c r="C60" s="1"/>
    </row>
    <row r="61" spans="1:3" ht="22.5" customHeight="1" x14ac:dyDescent="0.25">
      <c r="A61" s="39" t="s">
        <v>33</v>
      </c>
      <c r="B61" s="35"/>
      <c r="C61" s="36"/>
    </row>
    <row r="62" spans="1:3" ht="33" customHeight="1" x14ac:dyDescent="0.35">
      <c r="A62" s="38" t="s">
        <v>51</v>
      </c>
      <c r="B62" s="32"/>
      <c r="C62" s="32"/>
    </row>
    <row r="63" spans="1:3" ht="31.5" customHeight="1" x14ac:dyDescent="0.25">
      <c r="A63" s="6" t="s">
        <v>3</v>
      </c>
      <c r="B63" s="19" t="s">
        <v>85</v>
      </c>
      <c r="C63" s="6" t="s">
        <v>29</v>
      </c>
    </row>
    <row r="64" spans="1:3" ht="31.5" customHeight="1" x14ac:dyDescent="0.25">
      <c r="A64" s="20" t="str">
        <f>Matchlista!F9&amp;" – "&amp;Matchlista!G9</f>
        <v>IFK Västervik 4 – Västerviks FF 1</v>
      </c>
      <c r="B64" s="21" t="str">
        <f>TEXT(HOUR(Matchlista!B9),"00")&amp;":"&amp;TEXT(MINUTE(Matchlista!B9),"00")&amp;"–"&amp;TEXT(HOUR(Matchlista!C9),"00")&amp;":"&amp;TEXT(MINUTE(Matchlista!C9),"00")</f>
        <v>09:00–09:20</v>
      </c>
      <c r="C64" s="20" t="str">
        <f>Matchlista!D9</f>
        <v>Jeansbolaget</v>
      </c>
    </row>
    <row r="65" spans="1:3" ht="31.5" customHeight="1" x14ac:dyDescent="0.25">
      <c r="A65" s="22" t="str">
        <f>Matchlista!G19&amp;" – "&amp;Matchlista!F19</f>
        <v>IFK Västervik 4 – Gunnebo IF</v>
      </c>
      <c r="B65" s="23" t="str">
        <f>TEXT(HOUR(Matchlista!B19),"00")&amp;":"&amp;TEXT(MINUTE(Matchlista!B19),"00")&amp;"–"&amp;TEXT(HOUR(Matchlista!C19),"00")&amp;":"&amp;TEXT(MINUTE(Matchlista!C19),"00")</f>
        <v>09:50–10:10</v>
      </c>
      <c r="C65" s="22" t="str">
        <f>Matchlista!D19</f>
        <v>Yta</v>
      </c>
    </row>
    <row r="66" spans="1:3" ht="31.5" customHeight="1" x14ac:dyDescent="0.25">
      <c r="A66" s="20" t="str">
        <f>Matchlista!F45&amp;" – "&amp;Matchlista!G45</f>
        <v>IFK Västervik 4 – Mönsterås GOIF 2</v>
      </c>
      <c r="B66" s="21" t="str">
        <f>TEXT(HOUR(Matchlista!B45),"00")&amp;":"&amp;TEXT(MINUTE(Matchlista!B45),"00")&amp;"–"&amp;TEXT(HOUR(Matchlista!C45),"00")&amp;":"&amp;TEXT(MINUTE(Matchlista!C45),"00")</f>
        <v>11:05–11:25</v>
      </c>
      <c r="C66" s="20" t="str">
        <f>Matchlista!D45</f>
        <v>Yta</v>
      </c>
    </row>
    <row r="67" spans="1:3" ht="31.5" customHeight="1" x14ac:dyDescent="0.25">
      <c r="A67" s="22" t="str">
        <f>Matchlista!F79&amp;" – "&amp;Matchlista!G79</f>
        <v>IFK Västervik 4 – Oskarshamns AIK 3</v>
      </c>
      <c r="B67" s="23" t="str">
        <f>TEXT(HOUR(Matchlista!B79),"00")&amp;":"&amp;TEXT(MINUTE(Matchlista!B79),"00")&amp;"–"&amp;TEXT(HOUR(Matchlista!C79),"00")&amp;":"&amp;TEXT(MINUTE(Matchlista!C79),"00")</f>
        <v>12:45–13:05</v>
      </c>
      <c r="C67" s="22" t="str">
        <f>Matchlista!D79</f>
        <v>Jeansbolaget</v>
      </c>
    </row>
    <row r="68" spans="1:3" ht="15" customHeight="1" x14ac:dyDescent="0.25">
      <c r="A68" s="1"/>
      <c r="B68" s="1"/>
      <c r="C68" s="1"/>
    </row>
    <row r="69" spans="1:3" ht="22.5" customHeight="1" x14ac:dyDescent="0.25">
      <c r="A69" s="39" t="s">
        <v>33</v>
      </c>
      <c r="B69" s="35"/>
      <c r="C69" s="36"/>
    </row>
    <row r="70" spans="1:3" ht="33" customHeight="1" x14ac:dyDescent="0.35">
      <c r="A70" s="38" t="s">
        <v>75</v>
      </c>
      <c r="B70" s="32"/>
      <c r="C70" s="32"/>
    </row>
    <row r="71" spans="1:3" ht="31.5" customHeight="1" x14ac:dyDescent="0.25">
      <c r="A71" s="6" t="s">
        <v>3</v>
      </c>
      <c r="B71" s="19" t="s">
        <v>85</v>
      </c>
      <c r="C71" s="6" t="s">
        <v>29</v>
      </c>
    </row>
    <row r="72" spans="1:3" ht="31.5" customHeight="1" x14ac:dyDescent="0.25">
      <c r="A72" s="20" t="str">
        <f>Matchlista!G16&amp;" – "&amp;Matchlista!F16</f>
        <v>Mönsterås GOIF 1 – IFK Västervik 3</v>
      </c>
      <c r="B72" s="21" t="str">
        <f>TEXT(HOUR(Matchlista!B16),"00")&amp;":"&amp;TEXT(MINUTE(Matchlista!B16),"00")&amp;"–"&amp;TEXT(HOUR(Matchlista!C16),"00")&amp;":"&amp;TEXT(MINUTE(Matchlista!C16),"00")</f>
        <v>09:50–10:10</v>
      </c>
      <c r="C72" s="20" t="str">
        <f>Matchlista!D16</f>
        <v>Jojjen</v>
      </c>
    </row>
    <row r="73" spans="1:3" ht="31.5" customHeight="1" x14ac:dyDescent="0.25">
      <c r="A73" s="22" t="str">
        <f>Matchlista!F42&amp;" – "&amp;Matchlista!G42</f>
        <v>Mönsterås GOIF 1 – Oskarshamns AIK 2</v>
      </c>
      <c r="B73" s="23" t="str">
        <f>TEXT(HOUR(Matchlista!B42),"00")&amp;":"&amp;TEXT(MINUTE(Matchlista!B42),"00")&amp;"–"&amp;TEXT(HOUR(Matchlista!C42),"00")&amp;":"&amp;TEXT(MINUTE(Matchlista!C42),"00")</f>
        <v>11:05–11:25</v>
      </c>
      <c r="C73" s="22" t="str">
        <f>Matchlista!D42</f>
        <v>Jojjen</v>
      </c>
    </row>
    <row r="74" spans="1:3" ht="31.5" customHeight="1" x14ac:dyDescent="0.25">
      <c r="A74" s="20" t="str">
        <f>Matchlista!G71&amp;" – "&amp;Matchlista!F71</f>
        <v>Mönsterås GOIF 1 – Fårbo FF 2</v>
      </c>
      <c r="B74" s="21" t="str">
        <f>TEXT(HOUR(Matchlista!B71),"00")&amp;":"&amp;TEXT(MINUTE(Matchlista!B71),"00")&amp;"–"&amp;TEXT(HOUR(Matchlista!C71),"00")&amp;":"&amp;TEXT(MINUTE(Matchlista!C71),"00")</f>
        <v>12:20–12:40</v>
      </c>
      <c r="C74" s="20" t="str">
        <f>Matchlista!D71</f>
        <v>Jojjen</v>
      </c>
    </row>
    <row r="75" spans="1:3" ht="31.5" customHeight="1" x14ac:dyDescent="0.25">
      <c r="A75" s="22" t="str">
        <f>Matchlista!F87&amp;" – "&amp;Matchlista!G87</f>
        <v>Mönsterås GOIF 1 – Vimmerby IF 2</v>
      </c>
      <c r="B75" s="23" t="str">
        <f>TEXT(HOUR(Matchlista!B87),"00")&amp;":"&amp;TEXT(MINUTE(Matchlista!B87),"00")&amp;"–"&amp;TEXT(HOUR(Matchlista!C87),"00")&amp;":"&amp;TEXT(MINUTE(Matchlista!C87),"00")</f>
        <v>13:10–13:30</v>
      </c>
      <c r="C75" s="22" t="str">
        <f>Matchlista!D87</f>
        <v>Ica Maxi</v>
      </c>
    </row>
    <row r="76" spans="1:3" ht="15" customHeight="1" x14ac:dyDescent="0.25">
      <c r="A76" s="1"/>
      <c r="B76" s="1"/>
      <c r="C76" s="1"/>
    </row>
    <row r="77" spans="1:3" ht="22.5" customHeight="1" x14ac:dyDescent="0.25">
      <c r="A77" s="39" t="s">
        <v>33</v>
      </c>
      <c r="B77" s="35"/>
      <c r="C77" s="36"/>
    </row>
    <row r="78" spans="1:3" ht="33" customHeight="1" x14ac:dyDescent="0.35">
      <c r="A78" s="38" t="s">
        <v>60</v>
      </c>
      <c r="B78" s="32"/>
      <c r="C78" s="32"/>
    </row>
    <row r="79" spans="1:3" ht="31.5" customHeight="1" x14ac:dyDescent="0.25">
      <c r="A79" s="6" t="s">
        <v>3</v>
      </c>
      <c r="B79" s="19" t="s">
        <v>85</v>
      </c>
      <c r="C79" s="6" t="s">
        <v>29</v>
      </c>
    </row>
    <row r="80" spans="1:3" ht="31.5" customHeight="1" x14ac:dyDescent="0.25">
      <c r="A80" s="20" t="str">
        <f>Matchlista!G11&amp;" – "&amp;Matchlista!F11</f>
        <v>Mönsterås GOIF 2 – Gunnebo IF</v>
      </c>
      <c r="B80" s="21" t="str">
        <f>TEXT(HOUR(Matchlista!B11),"00")&amp;":"&amp;TEXT(MINUTE(Matchlista!B11),"00")&amp;"–"&amp;TEXT(HOUR(Matchlista!C11),"00")&amp;":"&amp;TEXT(MINUTE(Matchlista!C11),"00")</f>
        <v>09:00–09:20</v>
      </c>
      <c r="C80" s="20" t="str">
        <f>Matchlista!D11</f>
        <v>Yta</v>
      </c>
    </row>
    <row r="81" spans="1:3" ht="31.5" customHeight="1" x14ac:dyDescent="0.25">
      <c r="A81" s="22" t="str">
        <f>Matchlista!F18&amp;" – "&amp;Matchlista!G18</f>
        <v>Mönsterås GOIF 2 – Oskarshamns AIK 3</v>
      </c>
      <c r="B81" s="23" t="str">
        <f>TEXT(HOUR(Matchlista!B18),"00")&amp;":"&amp;TEXT(MINUTE(Matchlista!B18),"00")&amp;"–"&amp;TEXT(HOUR(Matchlista!C18),"00")&amp;":"&amp;TEXT(MINUTE(Matchlista!C18),"00")</f>
        <v>09:50–10:10</v>
      </c>
      <c r="C81" s="22" t="str">
        <f>Matchlista!D18</f>
        <v>Sparbanken Spira</v>
      </c>
    </row>
    <row r="82" spans="1:3" ht="31.5" customHeight="1" x14ac:dyDescent="0.25">
      <c r="A82" s="20" t="str">
        <f>Matchlista!G45&amp;" – "&amp;Matchlista!F45</f>
        <v>Mönsterås GOIF 2 – IFK Västervik 4</v>
      </c>
      <c r="B82" s="21" t="str">
        <f>TEXT(HOUR(Matchlista!B45),"00")&amp;":"&amp;TEXT(MINUTE(Matchlista!B45),"00")&amp;"–"&amp;TEXT(HOUR(Matchlista!C45),"00")&amp;":"&amp;TEXT(MINUTE(Matchlista!C45),"00")</f>
        <v>11:05–11:25</v>
      </c>
      <c r="C82" s="20" t="str">
        <f>Matchlista!D45</f>
        <v>Yta</v>
      </c>
    </row>
    <row r="83" spans="1:3" ht="31.5" customHeight="1" x14ac:dyDescent="0.25">
      <c r="A83" s="22" t="str">
        <f>Matchlista!F80&amp;" – "&amp;Matchlista!G80</f>
        <v>Mönsterås GOIF 2 – IFK Västervik 1</v>
      </c>
      <c r="B83" s="23" t="str">
        <f>TEXT(HOUR(Matchlista!B80),"00")&amp;":"&amp;TEXT(MINUTE(Matchlista!B80),"00")&amp;"–"&amp;TEXT(HOUR(Matchlista!C80),"00")&amp;":"&amp;TEXT(MINUTE(Matchlista!C80),"00")</f>
        <v>12:45–13:05</v>
      </c>
      <c r="C83" s="22" t="str">
        <f>Matchlista!D80</f>
        <v>Jojjen</v>
      </c>
    </row>
    <row r="84" spans="1:3" ht="15" customHeight="1" x14ac:dyDescent="0.25">
      <c r="A84" s="1"/>
      <c r="B84" s="1"/>
      <c r="C84" s="1"/>
    </row>
    <row r="85" spans="1:3" ht="22.5" customHeight="1" x14ac:dyDescent="0.25">
      <c r="A85" s="39" t="s">
        <v>33</v>
      </c>
      <c r="B85" s="35"/>
      <c r="C85" s="36"/>
    </row>
    <row r="86" spans="1:3" ht="33" customHeight="1" x14ac:dyDescent="0.35">
      <c r="A86" s="38" t="s">
        <v>39</v>
      </c>
      <c r="B86" s="32"/>
      <c r="C86" s="32"/>
    </row>
    <row r="87" spans="1:3" ht="31.5" customHeight="1" x14ac:dyDescent="0.25">
      <c r="A87" s="6" t="s">
        <v>3</v>
      </c>
      <c r="B87" s="19" t="s">
        <v>85</v>
      </c>
      <c r="C87" s="6" t="s">
        <v>29</v>
      </c>
    </row>
    <row r="88" spans="1:3" ht="31.5" customHeight="1" x14ac:dyDescent="0.25">
      <c r="A88" s="20" t="str">
        <f>Matchlista!F7&amp;" – "&amp;Matchlista!G7</f>
        <v>Oskarshamns AIK 1 – IFK Västervik 2</v>
      </c>
      <c r="B88" s="21" t="str">
        <f>TEXT(HOUR(Matchlista!B7),"00")&amp;":"&amp;TEXT(MINUTE(Matchlista!B7),"00")&amp;"–"&amp;TEXT(HOUR(Matchlista!C7),"00")&amp;":"&amp;TEXT(MINUTE(Matchlista!C7),"00")</f>
        <v>09:00–09:20</v>
      </c>
      <c r="C88" s="20" t="str">
        <f>Matchlista!D7</f>
        <v>Bilteknik</v>
      </c>
    </row>
    <row r="89" spans="1:3" ht="31.5" customHeight="1" x14ac:dyDescent="0.25">
      <c r="A89" s="22" t="str">
        <f>Matchlista!G17&amp;" – "&amp;Matchlista!F17</f>
        <v>Oskarshamns AIK 1 – Vimmerby IF 1</v>
      </c>
      <c r="B89" s="23" t="str">
        <f>TEXT(HOUR(Matchlista!B17),"00")&amp;":"&amp;TEXT(MINUTE(Matchlista!B17),"00")&amp;"–"&amp;TEXT(HOUR(Matchlista!C17),"00")&amp;":"&amp;TEXT(MINUTE(Matchlista!C17),"00")</f>
        <v>09:50–10:10</v>
      </c>
      <c r="C89" s="22" t="str">
        <f>Matchlista!D17</f>
        <v>Intersport</v>
      </c>
    </row>
    <row r="90" spans="1:3" ht="31.5" customHeight="1" x14ac:dyDescent="0.25">
      <c r="A90" s="20" t="str">
        <f>Matchlista!G29&amp;" – "&amp;Matchlista!F29</f>
        <v>Oskarshamns AIK 1 – Ankarsrums IS</v>
      </c>
      <c r="B90" s="21" t="str">
        <f>TEXT(HOUR(Matchlista!B29),"00")&amp;":"&amp;TEXT(MINUTE(Matchlista!B29),"00")&amp;"–"&amp;TEXT(HOUR(Matchlista!C29),"00")&amp;":"&amp;TEXT(MINUTE(Matchlista!C29),"00")</f>
        <v>10:40–11:00</v>
      </c>
      <c r="C90" s="20" t="str">
        <f>Matchlista!D29</f>
        <v>Bilteknik</v>
      </c>
    </row>
    <row r="91" spans="1:3" ht="31.5" customHeight="1" x14ac:dyDescent="0.25">
      <c r="A91" s="22" t="str">
        <f>Matchlista!F73&amp;" – "&amp;Matchlista!G73</f>
        <v>Oskarshamns AIK 1 – Västerviks FF 2</v>
      </c>
      <c r="B91" s="23" t="str">
        <f>TEXT(HOUR(Matchlista!B73),"00")&amp;":"&amp;TEXT(MINUTE(Matchlista!B73),"00")&amp;"–"&amp;TEXT(HOUR(Matchlista!C73),"00")&amp;":"&amp;TEXT(MINUTE(Matchlista!C73),"00")</f>
        <v>12:20–12:40</v>
      </c>
      <c r="C91" s="22" t="str">
        <f>Matchlista!D73</f>
        <v>Sparbanken Spira</v>
      </c>
    </row>
    <row r="92" spans="1:3" ht="15" customHeight="1" x14ac:dyDescent="0.25">
      <c r="A92" s="1"/>
      <c r="B92" s="1"/>
      <c r="C92" s="1"/>
    </row>
    <row r="93" spans="1:3" ht="22.5" customHeight="1" x14ac:dyDescent="0.25">
      <c r="A93" s="39" t="s">
        <v>33</v>
      </c>
      <c r="B93" s="35"/>
      <c r="C93" s="36"/>
    </row>
    <row r="94" spans="1:3" ht="33" customHeight="1" x14ac:dyDescent="0.35">
      <c r="A94" s="38" t="s">
        <v>63</v>
      </c>
      <c r="B94" s="32"/>
      <c r="C94" s="32"/>
    </row>
    <row r="95" spans="1:3" ht="31.5" customHeight="1" x14ac:dyDescent="0.25">
      <c r="A95" s="6" t="s">
        <v>3</v>
      </c>
      <c r="B95" s="19" t="s">
        <v>85</v>
      </c>
      <c r="C95" s="6" t="s">
        <v>29</v>
      </c>
    </row>
    <row r="96" spans="1:3" ht="31.5" customHeight="1" x14ac:dyDescent="0.25">
      <c r="A96" s="20" t="str">
        <f>Matchlista!F12&amp;" – "&amp;Matchlista!G12</f>
        <v>Oskarshamns AIK 2 – Vimmerby IF 2</v>
      </c>
      <c r="B96" s="21" t="str">
        <f>TEXT(HOUR(Matchlista!B12),"00")&amp;":"&amp;TEXT(MINUTE(Matchlista!B12),"00")&amp;"–"&amp;TEXT(HOUR(Matchlista!C12),"00")&amp;":"&amp;TEXT(MINUTE(Matchlista!C12),"00")</f>
        <v>09:25–09:45</v>
      </c>
      <c r="C96" s="20" t="str">
        <f>Matchlista!D12</f>
        <v>Yta</v>
      </c>
    </row>
    <row r="97" spans="1:3" ht="31.5" customHeight="1" x14ac:dyDescent="0.25">
      <c r="A97" s="22" t="str">
        <f>Matchlista!F25&amp;" – "&amp;Matchlista!G25</f>
        <v>Oskarshamns AIK 2 – Fårbo FF 2</v>
      </c>
      <c r="B97" s="23" t="str">
        <f>TEXT(HOUR(Matchlista!B25),"00")&amp;":"&amp;TEXT(MINUTE(Matchlista!B25),"00")&amp;"–"&amp;TEXT(HOUR(Matchlista!C25),"00")&amp;":"&amp;TEXT(MINUTE(Matchlista!C25),"00")</f>
        <v>10:15–10:35</v>
      </c>
      <c r="C97" s="22" t="str">
        <f>Matchlista!D25</f>
        <v>Intersport</v>
      </c>
    </row>
    <row r="98" spans="1:3" ht="31.5" customHeight="1" x14ac:dyDescent="0.25">
      <c r="A98" s="20" t="str">
        <f>Matchlista!G42&amp;" – "&amp;Matchlista!F42</f>
        <v>Oskarshamns AIK 2 – Mönsterås GOIF 1</v>
      </c>
      <c r="B98" s="21" t="str">
        <f>TEXT(HOUR(Matchlista!B42),"00")&amp;":"&amp;TEXT(MINUTE(Matchlista!B42),"00")&amp;"–"&amp;TEXT(HOUR(Matchlista!C42),"00")&amp;":"&amp;TEXT(MINUTE(Matchlista!C42),"00")</f>
        <v>11:05–11:25</v>
      </c>
      <c r="C98" s="20" t="str">
        <f>Matchlista!D42</f>
        <v>Jojjen</v>
      </c>
    </row>
    <row r="99" spans="1:3" ht="31.5" customHeight="1" x14ac:dyDescent="0.25">
      <c r="A99" s="22" t="str">
        <f>Matchlista!G70&amp;" – "&amp;Matchlista!F70</f>
        <v>Oskarshamns AIK 2 – IFK Västervik 3</v>
      </c>
      <c r="B99" s="23" t="str">
        <f>TEXT(HOUR(Matchlista!B70),"00")&amp;":"&amp;TEXT(MINUTE(Matchlista!B70),"00")&amp;"–"&amp;TEXT(HOUR(Matchlista!C70),"00")&amp;":"&amp;TEXT(MINUTE(Matchlista!C70),"00")</f>
        <v>12:20–12:40</v>
      </c>
      <c r="C99" s="22" t="str">
        <f>Matchlista!D70</f>
        <v>Jeansbolaget</v>
      </c>
    </row>
    <row r="100" spans="1:3" ht="15" customHeight="1" x14ac:dyDescent="0.25">
      <c r="A100" s="1"/>
      <c r="B100" s="1"/>
      <c r="C100" s="1"/>
    </row>
    <row r="101" spans="1:3" ht="22.5" customHeight="1" x14ac:dyDescent="0.25">
      <c r="A101" s="39" t="s">
        <v>33</v>
      </c>
      <c r="B101" s="35"/>
      <c r="C101" s="36"/>
    </row>
    <row r="102" spans="1:3" ht="33" customHeight="1" x14ac:dyDescent="0.35">
      <c r="A102" s="38" t="s">
        <v>79</v>
      </c>
      <c r="B102" s="32"/>
      <c r="C102" s="32"/>
    </row>
    <row r="103" spans="1:3" ht="31.5" customHeight="1" x14ac:dyDescent="0.25">
      <c r="A103" s="6" t="s">
        <v>3</v>
      </c>
      <c r="B103" s="19" t="s">
        <v>85</v>
      </c>
      <c r="C103" s="6" t="s">
        <v>29</v>
      </c>
    </row>
    <row r="104" spans="1:3" ht="31.5" customHeight="1" x14ac:dyDescent="0.25">
      <c r="A104" s="20" t="str">
        <f>Matchlista!G18&amp;" – "&amp;Matchlista!F18</f>
        <v>Oskarshamns AIK 3 – Mönsterås GOIF 2</v>
      </c>
      <c r="B104" s="21" t="str">
        <f>TEXT(HOUR(Matchlista!B18),"00")&amp;":"&amp;TEXT(MINUTE(Matchlista!B18),"00")&amp;"–"&amp;TEXT(HOUR(Matchlista!C18),"00")&amp;":"&amp;TEXT(MINUTE(Matchlista!C18),"00")</f>
        <v>09:50–10:10</v>
      </c>
      <c r="C104" s="20" t="str">
        <f>Matchlista!D18</f>
        <v>Sparbanken Spira</v>
      </c>
    </row>
    <row r="105" spans="1:3" ht="31.5" customHeight="1" x14ac:dyDescent="0.25">
      <c r="A105" s="22" t="str">
        <f>Matchlista!F31&amp;" – "&amp;Matchlista!G31</f>
        <v>Oskarshamns AIK 3 – Västerviks FF 1</v>
      </c>
      <c r="B105" s="23" t="str">
        <f>TEXT(HOUR(Matchlista!B31),"00")&amp;":"&amp;TEXT(MINUTE(Matchlista!B31),"00")&amp;"–"&amp;TEXT(HOUR(Matchlista!C31),"00")&amp;":"&amp;TEXT(MINUTE(Matchlista!C31),"00")</f>
        <v>10:40–11:00</v>
      </c>
      <c r="C105" s="22" t="str">
        <f>Matchlista!D31</f>
        <v>Jeansbolaget</v>
      </c>
    </row>
    <row r="106" spans="1:3" ht="31.5" customHeight="1" x14ac:dyDescent="0.25">
      <c r="A106" s="20" t="str">
        <f>Matchlista!G54&amp;" – "&amp;Matchlista!F54</f>
        <v>Oskarshamns AIK 3 – IFK Västervik 1</v>
      </c>
      <c r="B106" s="21" t="str">
        <f>TEXT(HOUR(Matchlista!B54),"00")&amp;":"&amp;TEXT(MINUTE(Matchlista!B54),"00")&amp;"–"&amp;TEXT(HOUR(Matchlista!C54),"00")&amp;":"&amp;TEXT(MINUTE(Matchlista!C54),"00")</f>
        <v>11:30–11:50</v>
      </c>
      <c r="C106" s="20" t="str">
        <f>Matchlista!D54</f>
        <v>Sparbanken Spira</v>
      </c>
    </row>
    <row r="107" spans="1:3" ht="31.5" customHeight="1" x14ac:dyDescent="0.25">
      <c r="A107" s="22" t="str">
        <f>Matchlista!G79&amp;" – "&amp;Matchlista!F79</f>
        <v>Oskarshamns AIK 3 – IFK Västervik 4</v>
      </c>
      <c r="B107" s="23" t="str">
        <f>TEXT(HOUR(Matchlista!B79),"00")&amp;":"&amp;TEXT(MINUTE(Matchlista!B79),"00")&amp;"–"&amp;TEXT(HOUR(Matchlista!C79),"00")&amp;":"&amp;TEXT(MINUTE(Matchlista!C79),"00")</f>
        <v>12:45–13:05</v>
      </c>
      <c r="C107" s="22" t="str">
        <f>Matchlista!D79</f>
        <v>Jeansbolaget</v>
      </c>
    </row>
    <row r="108" spans="1:3" ht="15" customHeight="1" x14ac:dyDescent="0.25">
      <c r="A108" s="1"/>
      <c r="B108" s="1"/>
      <c r="C108" s="1"/>
    </row>
    <row r="109" spans="1:3" ht="22.5" customHeight="1" x14ac:dyDescent="0.25">
      <c r="A109" s="39" t="s">
        <v>33</v>
      </c>
      <c r="B109" s="35"/>
      <c r="C109" s="36"/>
    </row>
    <row r="110" spans="1:3" ht="33" customHeight="1" x14ac:dyDescent="0.35">
      <c r="A110" s="38" t="s">
        <v>35</v>
      </c>
      <c r="B110" s="32"/>
      <c r="C110" s="32"/>
    </row>
    <row r="111" spans="1:3" ht="31.5" customHeight="1" x14ac:dyDescent="0.25">
      <c r="A111" s="6" t="s">
        <v>3</v>
      </c>
      <c r="B111" s="19" t="s">
        <v>85</v>
      </c>
      <c r="C111" s="6" t="s">
        <v>29</v>
      </c>
    </row>
    <row r="112" spans="1:3" ht="31.5" customHeight="1" x14ac:dyDescent="0.25">
      <c r="A112" s="20" t="str">
        <f>Matchlista!G6&amp;" – "&amp;Matchlista!F6</f>
        <v>Vimmerby IF 1 – Fårbo FF 1</v>
      </c>
      <c r="B112" s="21" t="str">
        <f>TEXT(HOUR(Matchlista!B6),"00")&amp;":"&amp;TEXT(MINUTE(Matchlista!B6),"00")&amp;"–"&amp;TEXT(HOUR(Matchlista!C6),"00")&amp;":"&amp;TEXT(MINUTE(Matchlista!C6),"00")</f>
        <v>09:00–09:20</v>
      </c>
      <c r="C112" s="20" t="str">
        <f>Matchlista!D6</f>
        <v>Ahlsell</v>
      </c>
    </row>
    <row r="113" spans="1:3" ht="31.5" customHeight="1" x14ac:dyDescent="0.25">
      <c r="A113" s="22" t="str">
        <f>Matchlista!F17&amp;" – "&amp;Matchlista!G17</f>
        <v>Vimmerby IF 1 – Oskarshamns AIK 1</v>
      </c>
      <c r="B113" s="23" t="str">
        <f>TEXT(HOUR(Matchlista!B17),"00")&amp;":"&amp;TEXT(MINUTE(Matchlista!B17),"00")&amp;"–"&amp;TEXT(HOUR(Matchlista!C17),"00")&amp;":"&amp;TEXT(MINUTE(Matchlista!C17),"00")</f>
        <v>09:50–10:10</v>
      </c>
      <c r="C113" s="22" t="str">
        <f>Matchlista!D17</f>
        <v>Intersport</v>
      </c>
    </row>
    <row r="114" spans="1:3" ht="31.5" customHeight="1" x14ac:dyDescent="0.25">
      <c r="A114" s="20" t="str">
        <f>Matchlista!F39&amp;" – "&amp;Matchlista!G39</f>
        <v>Vimmerby IF 1 – Västerviks FF 2</v>
      </c>
      <c r="B114" s="21" t="str">
        <f>TEXT(HOUR(Matchlista!B39),"00")&amp;":"&amp;TEXT(MINUTE(Matchlista!B39),"00")&amp;"–"&amp;TEXT(HOUR(Matchlista!C39),"00")&amp;":"&amp;TEXT(MINUTE(Matchlista!C39),"00")</f>
        <v>11:05–11:25</v>
      </c>
      <c r="C114" s="20" t="str">
        <f>Matchlista!D39</f>
        <v>Bilteknik</v>
      </c>
    </row>
    <row r="115" spans="1:3" ht="31.5" customHeight="1" x14ac:dyDescent="0.25">
      <c r="A115" s="22" t="str">
        <f>Matchlista!G69&amp;" – "&amp;Matchlista!F69</f>
        <v>Vimmerby IF 1 – IFK Västervik 2</v>
      </c>
      <c r="B115" s="23" t="str">
        <f>TEXT(HOUR(Matchlista!B69),"00")&amp;":"&amp;TEXT(MINUTE(Matchlista!B69),"00")&amp;"–"&amp;TEXT(HOUR(Matchlista!C69),"00")&amp;":"&amp;TEXT(MINUTE(Matchlista!C69),"00")</f>
        <v>12:20–12:40</v>
      </c>
      <c r="C115" s="22" t="str">
        <f>Matchlista!D69</f>
        <v>Ica Maxi</v>
      </c>
    </row>
    <row r="116" spans="1:3" ht="15" customHeight="1" x14ac:dyDescent="0.25">
      <c r="A116" s="1"/>
      <c r="B116" s="1"/>
      <c r="C116" s="1"/>
    </row>
    <row r="117" spans="1:3" ht="22.5" customHeight="1" x14ac:dyDescent="0.25">
      <c r="A117" s="39" t="s">
        <v>33</v>
      </c>
      <c r="B117" s="35"/>
      <c r="C117" s="36"/>
    </row>
    <row r="118" spans="1:3" ht="33" customHeight="1" x14ac:dyDescent="0.35">
      <c r="A118" s="38" t="s">
        <v>66</v>
      </c>
      <c r="B118" s="32"/>
      <c r="C118" s="32"/>
    </row>
    <row r="119" spans="1:3" ht="31.5" customHeight="1" x14ac:dyDescent="0.25">
      <c r="A119" s="6" t="s">
        <v>3</v>
      </c>
      <c r="B119" s="19" t="s">
        <v>85</v>
      </c>
      <c r="C119" s="6" t="s">
        <v>29</v>
      </c>
    </row>
    <row r="120" spans="1:3" ht="31.5" customHeight="1" x14ac:dyDescent="0.25">
      <c r="A120" s="20" t="str">
        <f>Matchlista!G12&amp;" – "&amp;Matchlista!F12</f>
        <v>Vimmerby IF 2 – Oskarshamns AIK 2</v>
      </c>
      <c r="B120" s="21" t="str">
        <f>TEXT(HOUR(Matchlista!B12),"00")&amp;":"&amp;TEXT(MINUTE(Matchlista!B12),"00")&amp;"–"&amp;TEXT(HOUR(Matchlista!C12),"00")&amp;":"&amp;TEXT(MINUTE(Matchlista!C12),"00")</f>
        <v>09:25–09:45</v>
      </c>
      <c r="C120" s="20" t="str">
        <f>Matchlista!D12</f>
        <v>Yta</v>
      </c>
    </row>
    <row r="121" spans="1:3" ht="31.5" customHeight="1" x14ac:dyDescent="0.25">
      <c r="A121" s="22" t="str">
        <f>Matchlista!F32&amp;" – "&amp;Matchlista!G32</f>
        <v>Vimmerby IF 2 – IFK Västervik 3</v>
      </c>
      <c r="B121" s="23" t="str">
        <f>TEXT(HOUR(Matchlista!B32),"00")&amp;":"&amp;TEXT(MINUTE(Matchlista!B32),"00")&amp;"–"&amp;TEXT(HOUR(Matchlista!C32),"00")&amp;":"&amp;TEXT(MINUTE(Matchlista!C32),"00")</f>
        <v>10:40–11:00</v>
      </c>
      <c r="C121" s="22" t="str">
        <f>Matchlista!D32</f>
        <v>Jojjen</v>
      </c>
    </row>
    <row r="122" spans="1:3" ht="31.5" customHeight="1" x14ac:dyDescent="0.25">
      <c r="A122" s="20" t="str">
        <f>Matchlista!F53&amp;" – "&amp;Matchlista!G53</f>
        <v>Vimmerby IF 2 – Fårbo FF 2</v>
      </c>
      <c r="B122" s="21" t="str">
        <f>TEXT(HOUR(Matchlista!B53),"00")&amp;":"&amp;TEXT(MINUTE(Matchlista!B53),"00")&amp;"–"&amp;TEXT(HOUR(Matchlista!C53),"00")&amp;":"&amp;TEXT(MINUTE(Matchlista!C53),"00")</f>
        <v>11:30–11:50</v>
      </c>
      <c r="C122" s="20" t="str">
        <f>Matchlista!D53</f>
        <v>Intersport</v>
      </c>
    </row>
    <row r="123" spans="1:3" ht="31.5" customHeight="1" x14ac:dyDescent="0.25">
      <c r="A123" s="22" t="str">
        <f>Matchlista!G87&amp;" – "&amp;Matchlista!F87</f>
        <v>Vimmerby IF 2 – Mönsterås GOIF 1</v>
      </c>
      <c r="B123" s="23" t="str">
        <f>TEXT(HOUR(Matchlista!B87),"00")&amp;":"&amp;TEXT(MINUTE(Matchlista!B87),"00")&amp;"–"&amp;TEXT(HOUR(Matchlista!C87),"00")&amp;":"&amp;TEXT(MINUTE(Matchlista!C87),"00")</f>
        <v>13:10–13:30</v>
      </c>
      <c r="C123" s="22" t="str">
        <f>Matchlista!D87</f>
        <v>Ica Maxi</v>
      </c>
    </row>
    <row r="124" spans="1:3" ht="15" customHeight="1" x14ac:dyDescent="0.25">
      <c r="A124" s="1"/>
      <c r="B124" s="1"/>
      <c r="C124" s="1"/>
    </row>
    <row r="125" spans="1:3" ht="22.5" customHeight="1" x14ac:dyDescent="0.25">
      <c r="A125" s="39" t="s">
        <v>33</v>
      </c>
      <c r="B125" s="35"/>
      <c r="C125" s="36"/>
    </row>
    <row r="126" spans="1:3" ht="33" customHeight="1" x14ac:dyDescent="0.35">
      <c r="A126" s="38" t="s">
        <v>52</v>
      </c>
      <c r="B126" s="32"/>
      <c r="C126" s="32"/>
    </row>
    <row r="127" spans="1:3" ht="31.5" customHeight="1" x14ac:dyDescent="0.25">
      <c r="A127" s="6" t="s">
        <v>3</v>
      </c>
      <c r="B127" s="19" t="s">
        <v>85</v>
      </c>
      <c r="C127" s="6" t="s">
        <v>29</v>
      </c>
    </row>
    <row r="128" spans="1:3" ht="31.5" customHeight="1" x14ac:dyDescent="0.25">
      <c r="A128" s="20" t="str">
        <f>Matchlista!G9&amp;" – "&amp;Matchlista!F9</f>
        <v>Västerviks FF 1 – IFK Västervik 4</v>
      </c>
      <c r="B128" s="21" t="str">
        <f>TEXT(HOUR(Matchlista!B9),"00")&amp;":"&amp;TEXT(MINUTE(Matchlista!B9),"00")&amp;"–"&amp;TEXT(HOUR(Matchlista!C9),"00")&amp;":"&amp;TEXT(MINUTE(Matchlista!C9),"00")</f>
        <v>09:00–09:20</v>
      </c>
      <c r="C128" s="20" t="str">
        <f>Matchlista!D9</f>
        <v>Jeansbolaget</v>
      </c>
    </row>
    <row r="129" spans="1:3" ht="31.5" customHeight="1" x14ac:dyDescent="0.25">
      <c r="A129" s="22" t="str">
        <f>Matchlista!F15&amp;" – "&amp;Matchlista!G15</f>
        <v>Västerviks FF 1 – IFK Västervik 1</v>
      </c>
      <c r="B129" s="23" t="str">
        <f>TEXT(HOUR(Matchlista!B15),"00")&amp;":"&amp;TEXT(MINUTE(Matchlista!B15),"00")&amp;"–"&amp;TEXT(HOUR(Matchlista!C15),"00")&amp;":"&amp;TEXT(MINUTE(Matchlista!C15),"00")</f>
        <v>09:50–10:10</v>
      </c>
      <c r="C129" s="22" t="str">
        <f>Matchlista!D15</f>
        <v>Jeansbolaget</v>
      </c>
    </row>
    <row r="130" spans="1:3" ht="31.5" customHeight="1" x14ac:dyDescent="0.25">
      <c r="A130" s="20" t="str">
        <f>Matchlista!G31&amp;" – "&amp;Matchlista!F31</f>
        <v>Västerviks FF 1 – Oskarshamns AIK 3</v>
      </c>
      <c r="B130" s="21" t="str">
        <f>TEXT(HOUR(Matchlista!B31),"00")&amp;":"&amp;TEXT(MINUTE(Matchlista!B31),"00")&amp;"–"&amp;TEXT(HOUR(Matchlista!C31),"00")&amp;":"&amp;TEXT(MINUTE(Matchlista!C31),"00")</f>
        <v>10:40–11:00</v>
      </c>
      <c r="C130" s="20" t="str">
        <f>Matchlista!D31</f>
        <v>Jeansbolaget</v>
      </c>
    </row>
    <row r="131" spans="1:3" ht="31.5" customHeight="1" x14ac:dyDescent="0.25">
      <c r="A131" s="22" t="str">
        <f>Matchlista!F64&amp;" – "&amp;Matchlista!G64</f>
        <v>Västerviks FF 1 – Gunnebo IF</v>
      </c>
      <c r="B131" s="23" t="str">
        <f>TEXT(HOUR(Matchlista!B64),"00")&amp;":"&amp;TEXT(MINUTE(Matchlista!B64),"00")&amp;"–"&amp;TEXT(HOUR(Matchlista!C64),"00")&amp;":"&amp;TEXT(MINUTE(Matchlista!C64),"00")</f>
        <v>11:55–12:15</v>
      </c>
      <c r="C131" s="22" t="str">
        <f>Matchlista!D64</f>
        <v>Yta</v>
      </c>
    </row>
    <row r="132" spans="1:3" ht="15" customHeight="1" x14ac:dyDescent="0.25">
      <c r="A132" s="1"/>
      <c r="B132" s="1"/>
      <c r="C132" s="1"/>
    </row>
    <row r="133" spans="1:3" ht="22.5" customHeight="1" x14ac:dyDescent="0.25">
      <c r="A133" s="39" t="s">
        <v>33</v>
      </c>
      <c r="B133" s="35"/>
      <c r="C133" s="36"/>
    </row>
    <row r="134" spans="1:3" ht="33" customHeight="1" x14ac:dyDescent="0.35">
      <c r="A134" s="38" t="s">
        <v>43</v>
      </c>
      <c r="B134" s="32"/>
      <c r="C134" s="32"/>
    </row>
    <row r="135" spans="1:3" ht="31.5" customHeight="1" x14ac:dyDescent="0.25">
      <c r="A135" s="6" t="s">
        <v>3</v>
      </c>
      <c r="B135" s="19" t="s">
        <v>85</v>
      </c>
      <c r="C135" s="6" t="s">
        <v>29</v>
      </c>
    </row>
    <row r="136" spans="1:3" ht="31.5" customHeight="1" x14ac:dyDescent="0.25">
      <c r="A136" s="20" t="str">
        <f>Matchlista!F8&amp;" – "&amp;Matchlista!G8</f>
        <v>Västerviks FF 2 – Ankarsrums IS</v>
      </c>
      <c r="B136" s="21" t="str">
        <f>TEXT(HOUR(Matchlista!B8),"00")&amp;":"&amp;TEXT(MINUTE(Matchlista!B8),"00")&amp;"–"&amp;TEXT(HOUR(Matchlista!C8),"00")&amp;":"&amp;TEXT(MINUTE(Matchlista!C8),"00")</f>
        <v>09:00–09:20</v>
      </c>
      <c r="C136" s="20" t="str">
        <f>Matchlista!D8</f>
        <v>Ica Maxi</v>
      </c>
    </row>
    <row r="137" spans="1:3" ht="31.5" customHeight="1" x14ac:dyDescent="0.25">
      <c r="A137" s="22" t="str">
        <f>Matchlista!F14&amp;" – "&amp;Matchlista!G14</f>
        <v>Västerviks FF 2 – Fårbo FF 1</v>
      </c>
      <c r="B137" s="23" t="str">
        <f>TEXT(HOUR(Matchlista!B14),"00")&amp;":"&amp;TEXT(MINUTE(Matchlista!B14),"00")&amp;"–"&amp;TEXT(HOUR(Matchlista!C14),"00")&amp;":"&amp;TEXT(MINUTE(Matchlista!C14),"00")</f>
        <v>09:50–10:10</v>
      </c>
      <c r="C137" s="22" t="str">
        <f>Matchlista!D14</f>
        <v>Ica Maxi</v>
      </c>
    </row>
    <row r="138" spans="1:3" ht="31.5" customHeight="1" x14ac:dyDescent="0.25">
      <c r="A138" s="20" t="str">
        <f>Matchlista!G39&amp;" – "&amp;Matchlista!F39</f>
        <v>Västerviks FF 2 – Vimmerby IF 1</v>
      </c>
      <c r="B138" s="21" t="str">
        <f>TEXT(HOUR(Matchlista!B39),"00")&amp;":"&amp;TEXT(MINUTE(Matchlista!B39),"00")&amp;"–"&amp;TEXT(HOUR(Matchlista!C39),"00")&amp;":"&amp;TEXT(MINUTE(Matchlista!C39),"00")</f>
        <v>11:05–11:25</v>
      </c>
      <c r="C138" s="20" t="str">
        <f>Matchlista!D39</f>
        <v>Bilteknik</v>
      </c>
    </row>
    <row r="139" spans="1:3" ht="31.5" customHeight="1" x14ac:dyDescent="0.25">
      <c r="A139" s="22" t="str">
        <f>Matchlista!G73&amp;" – "&amp;Matchlista!F73</f>
        <v>Västerviks FF 2 – Oskarshamns AIK 1</v>
      </c>
      <c r="B139" s="23" t="str">
        <f>TEXT(HOUR(Matchlista!B73),"00")&amp;":"&amp;TEXT(MINUTE(Matchlista!B73),"00")&amp;"–"&amp;TEXT(HOUR(Matchlista!C73),"00")&amp;":"&amp;TEXT(MINUTE(Matchlista!C73),"00")</f>
        <v>12:20–12:40</v>
      </c>
      <c r="C139" s="22" t="str">
        <f>Matchlista!D73</f>
        <v>Sparbanken Spira</v>
      </c>
    </row>
    <row r="140" spans="1:3" ht="15" customHeight="1" x14ac:dyDescent="0.25">
      <c r="A140" s="1"/>
      <c r="B140" s="1"/>
      <c r="C140" s="1"/>
    </row>
    <row r="141" spans="1:3" ht="14.25" customHeight="1" x14ac:dyDescent="0.25"/>
    <row r="142" spans="1:3" ht="14.25" customHeight="1" x14ac:dyDescent="0.25"/>
    <row r="143" spans="1:3" ht="14.25" customHeight="1" x14ac:dyDescent="0.25"/>
    <row r="144" spans="1:3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36">
    <mergeCell ref="A125:C125"/>
    <mergeCell ref="A126:C126"/>
    <mergeCell ref="A133:C133"/>
    <mergeCell ref="A134:C134"/>
    <mergeCell ref="A78:C78"/>
    <mergeCell ref="A85:C85"/>
    <mergeCell ref="A86:C86"/>
    <mergeCell ref="A93:C93"/>
    <mergeCell ref="A94:C94"/>
    <mergeCell ref="A101:C101"/>
    <mergeCell ref="A102:C102"/>
    <mergeCell ref="A77:C77"/>
    <mergeCell ref="A109:C109"/>
    <mergeCell ref="A110:C110"/>
    <mergeCell ref="A117:C117"/>
    <mergeCell ref="A118:C118"/>
    <mergeCell ref="A54:C54"/>
    <mergeCell ref="A61:C61"/>
    <mergeCell ref="A62:C62"/>
    <mergeCell ref="A69:C69"/>
    <mergeCell ref="A70:C70"/>
    <mergeCell ref="A37:C37"/>
    <mergeCell ref="A38:C38"/>
    <mergeCell ref="A45:C45"/>
    <mergeCell ref="A46:C46"/>
    <mergeCell ref="A53:C53"/>
    <mergeCell ref="A14:C14"/>
    <mergeCell ref="A21:C21"/>
    <mergeCell ref="A22:C22"/>
    <mergeCell ref="A29:C29"/>
    <mergeCell ref="A30:C30"/>
    <mergeCell ref="A1:C2"/>
    <mergeCell ref="A3:C3"/>
    <mergeCell ref="A5:C5"/>
    <mergeCell ref="A6:C6"/>
    <mergeCell ref="A13:C13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000"/>
  <sheetViews>
    <sheetView showGridLines="0" workbookViewId="0"/>
  </sheetViews>
  <sheetFormatPr defaultColWidth="12.625" defaultRowHeight="15" customHeight="1" x14ac:dyDescent="0.25"/>
  <cols>
    <col min="1" max="1" width="64" customWidth="1"/>
    <col min="2" max="2" width="20" customWidth="1"/>
    <col min="3" max="3" width="25" customWidth="1"/>
    <col min="4" max="26" width="8.625" customWidth="1"/>
  </cols>
  <sheetData>
    <row r="1" spans="1:3" ht="22.5" customHeight="1" x14ac:dyDescent="0.25">
      <c r="A1" s="25" t="s">
        <v>107</v>
      </c>
      <c r="B1" s="26"/>
      <c r="C1" s="27"/>
    </row>
    <row r="2" spans="1:3" ht="22.5" customHeight="1" x14ac:dyDescent="0.25">
      <c r="A2" s="28"/>
      <c r="B2" s="29"/>
      <c r="C2" s="30"/>
    </row>
    <row r="3" spans="1:3" ht="30" customHeight="1" x14ac:dyDescent="0.25">
      <c r="A3" s="31" t="s">
        <v>101</v>
      </c>
      <c r="B3" s="32"/>
      <c r="C3" s="32"/>
    </row>
    <row r="4" spans="1:3" ht="22.5" customHeight="1" x14ac:dyDescent="0.25">
      <c r="A4" s="1"/>
      <c r="B4" s="1"/>
      <c r="C4" s="1"/>
    </row>
    <row r="5" spans="1:3" ht="22.5" customHeight="1" x14ac:dyDescent="0.25">
      <c r="A5" s="39" t="s">
        <v>69</v>
      </c>
      <c r="B5" s="35"/>
      <c r="C5" s="36"/>
    </row>
    <row r="6" spans="1:3" ht="33" customHeight="1" x14ac:dyDescent="0.35">
      <c r="A6" s="38" t="s">
        <v>70</v>
      </c>
      <c r="B6" s="32"/>
      <c r="C6" s="32"/>
    </row>
    <row r="7" spans="1:3" ht="31.5" customHeight="1" x14ac:dyDescent="0.25">
      <c r="A7" s="6" t="s">
        <v>3</v>
      </c>
      <c r="B7" s="19" t="s">
        <v>85</v>
      </c>
      <c r="C7" s="6" t="s">
        <v>29</v>
      </c>
    </row>
    <row r="8" spans="1:3" ht="31.5" customHeight="1" x14ac:dyDescent="0.25">
      <c r="A8" s="20" t="str">
        <f>Matchlista!F28&amp;" – "&amp;Matchlista!G28</f>
        <v>Hultsfred FK – Tyresö strand FC 2</v>
      </c>
      <c r="B8" s="21" t="str">
        <f>TEXT(HOUR(Matchlista!B28),"00")&amp;":"&amp;TEXT(MINUTE(Matchlista!B28),"00")&amp;"–"&amp;TEXT(HOUR(Matchlista!C28),"00")&amp;":"&amp;TEXT(MINUTE(Matchlista!C28),"00")</f>
        <v>10:25–10:45</v>
      </c>
      <c r="C8" s="20" t="str">
        <f>Matchlista!D28</f>
        <v>Ahlsell</v>
      </c>
    </row>
    <row r="9" spans="1:3" ht="31.5" customHeight="1" x14ac:dyDescent="0.25">
      <c r="A9" s="22" t="str">
        <f>Matchlista!F55&amp;" – "&amp;Matchlista!G55</f>
        <v>Hultsfred FK – Tjust IF</v>
      </c>
      <c r="B9" s="23" t="str">
        <f>TEXT(HOUR(Matchlista!B55),"00")&amp;":"&amp;TEXT(MINUTE(Matchlista!B55),"00")&amp;"–"&amp;TEXT(HOUR(Matchlista!C55),"00")&amp;":"&amp;TEXT(MINUTE(Matchlista!C55),"00")</f>
        <v>11:30–11:50</v>
      </c>
      <c r="C9" s="22" t="str">
        <f>Matchlista!D55</f>
        <v>Yta</v>
      </c>
    </row>
    <row r="10" spans="1:3" ht="31.5" customHeight="1" x14ac:dyDescent="0.25">
      <c r="A10" s="20" t="str">
        <f>Matchlista!G92&amp;" – "&amp;Matchlista!F92</f>
        <v>Hultsfred FK – Vimmerby IF 1</v>
      </c>
      <c r="B10" s="21" t="str">
        <f>TEXT(HOUR(Matchlista!B92),"00")&amp;":"&amp;TEXT(MINUTE(Matchlista!B92),"00")&amp;"–"&amp;TEXT(HOUR(Matchlista!C92),"00")&amp;":"&amp;TEXT(MINUTE(Matchlista!C92),"00")</f>
        <v>13:10–13:30</v>
      </c>
      <c r="C10" s="20" t="str">
        <f>Matchlista!D92</f>
        <v>Yta</v>
      </c>
    </row>
    <row r="11" spans="1:3" ht="31.5" customHeight="1" x14ac:dyDescent="0.25">
      <c r="A11" s="22" t="str">
        <f>Matchlista!G103&amp;" – "&amp;Matchlista!F103</f>
        <v>Hultsfred FK – Västerviks FF 2</v>
      </c>
      <c r="B11" s="23" t="str">
        <f>TEXT(HOUR(Matchlista!B103),"00")&amp;":"&amp;TEXT(MINUTE(Matchlista!B103),"00")&amp;"–"&amp;TEXT(HOUR(Matchlista!C103),"00")&amp;":"&amp;TEXT(MINUTE(Matchlista!C103),"00")</f>
        <v>14:00–14:20</v>
      </c>
      <c r="C11" s="22" t="str">
        <f>Matchlista!D103</f>
        <v>Bilteknik</v>
      </c>
    </row>
    <row r="12" spans="1:3" ht="15" customHeight="1" x14ac:dyDescent="0.25">
      <c r="A12" s="1"/>
      <c r="B12" s="1"/>
      <c r="C12" s="1"/>
    </row>
    <row r="13" spans="1:3" ht="22.5" customHeight="1" x14ac:dyDescent="0.25">
      <c r="A13" s="39" t="s">
        <v>69</v>
      </c>
      <c r="B13" s="35"/>
      <c r="C13" s="36"/>
    </row>
    <row r="14" spans="1:3" ht="33" customHeight="1" x14ac:dyDescent="0.35">
      <c r="A14" s="38" t="s">
        <v>38</v>
      </c>
      <c r="B14" s="32"/>
      <c r="C14" s="32"/>
    </row>
    <row r="15" spans="1:3" ht="31.5" customHeight="1" x14ac:dyDescent="0.25">
      <c r="A15" s="6" t="s">
        <v>3</v>
      </c>
      <c r="B15" s="19" t="s">
        <v>85</v>
      </c>
      <c r="C15" s="6" t="s">
        <v>29</v>
      </c>
    </row>
    <row r="16" spans="1:3" ht="31.5" customHeight="1" x14ac:dyDescent="0.25">
      <c r="A16" s="20" t="str">
        <f>Matchlista!G27&amp;" – "&amp;Matchlista!F27</f>
        <v>IFK Västervik – Vimmerby IF 2</v>
      </c>
      <c r="B16" s="21" t="str">
        <f>TEXT(HOUR(Matchlista!B27),"00")&amp;":"&amp;TEXT(MINUTE(Matchlista!B27),"00")&amp;"–"&amp;TEXT(HOUR(Matchlista!C27),"00")&amp;":"&amp;TEXT(MINUTE(Matchlista!C27),"00")</f>
        <v>10:15–10:35</v>
      </c>
      <c r="C16" s="20" t="str">
        <f>Matchlista!D27</f>
        <v>Yta</v>
      </c>
    </row>
    <row r="17" spans="1:3" ht="31.5" customHeight="1" x14ac:dyDescent="0.25">
      <c r="A17" s="22" t="str">
        <f>Matchlista!F44&amp;" – "&amp;Matchlista!G44</f>
        <v>IFK Västervik – Vimmerby IF 1</v>
      </c>
      <c r="B17" s="23" t="str">
        <f>TEXT(HOUR(Matchlista!B44),"00")&amp;":"&amp;TEXT(MINUTE(Matchlista!B44),"00")&amp;"–"&amp;TEXT(HOUR(Matchlista!C44),"00")&amp;":"&amp;TEXT(MINUTE(Matchlista!C44),"00")</f>
        <v>11:05–11:25</v>
      </c>
      <c r="C17" s="22" t="str">
        <f>Matchlista!D44</f>
        <v>Sparbanken Spira</v>
      </c>
    </row>
    <row r="18" spans="1:3" ht="31.5" customHeight="1" x14ac:dyDescent="0.25">
      <c r="A18" s="20" t="str">
        <f>Matchlista!G60&amp;" – "&amp;Matchlista!F60</f>
        <v>IFK Västervik – Västerviks FF 1</v>
      </c>
      <c r="B18" s="21" t="str">
        <f>TEXT(HOUR(Matchlista!B60),"00")&amp;":"&amp;TEXT(MINUTE(Matchlista!B60),"00")&amp;"–"&amp;TEXT(HOUR(Matchlista!C60),"00")&amp;":"&amp;TEXT(MINUTE(Matchlista!C60),"00")</f>
        <v>11:55–12:15</v>
      </c>
      <c r="C18" s="20" t="str">
        <f>Matchlista!D60</f>
        <v>Jeansbolaget</v>
      </c>
    </row>
    <row r="19" spans="1:3" ht="31.5" customHeight="1" x14ac:dyDescent="0.25">
      <c r="A19" s="22" t="str">
        <f>Matchlista!F93&amp;" – "&amp;Matchlista!G93</f>
        <v>IFK Västervik – Tyresö strand FC 1</v>
      </c>
      <c r="B19" s="23" t="str">
        <f>TEXT(HOUR(Matchlista!B93),"00")&amp;":"&amp;TEXT(MINUTE(Matchlista!B93),"00")&amp;"–"&amp;TEXT(HOUR(Matchlista!C93),"00")&amp;":"&amp;TEXT(MINUTE(Matchlista!C93),"00")</f>
        <v>13:15–13:35</v>
      </c>
      <c r="C19" s="22" t="str">
        <f>Matchlista!D93</f>
        <v>Ahlsell</v>
      </c>
    </row>
    <row r="20" spans="1:3" ht="15" customHeight="1" x14ac:dyDescent="0.25">
      <c r="A20" s="1"/>
      <c r="B20" s="1"/>
      <c r="C20" s="1"/>
    </row>
    <row r="21" spans="1:3" ht="22.5" customHeight="1" x14ac:dyDescent="0.25">
      <c r="A21" s="39" t="s">
        <v>69</v>
      </c>
      <c r="B21" s="35"/>
      <c r="C21" s="36"/>
    </row>
    <row r="22" spans="1:3" ht="33" customHeight="1" x14ac:dyDescent="0.35">
      <c r="A22" s="38" t="s">
        <v>72</v>
      </c>
      <c r="B22" s="32"/>
      <c r="C22" s="32"/>
    </row>
    <row r="23" spans="1:3" ht="31.5" customHeight="1" x14ac:dyDescent="0.25">
      <c r="A23" s="6" t="s">
        <v>3</v>
      </c>
      <c r="B23" s="19" t="s">
        <v>85</v>
      </c>
      <c r="C23" s="6" t="s">
        <v>29</v>
      </c>
    </row>
    <row r="24" spans="1:3" ht="31.5" customHeight="1" x14ac:dyDescent="0.25">
      <c r="A24" s="20" t="str">
        <f>Matchlista!G34&amp;" – "&amp;Matchlista!F34</f>
        <v>Tjust IF – Västerviks FF 1</v>
      </c>
      <c r="B24" s="21" t="str">
        <f>TEXT(HOUR(Matchlista!B34),"00")&amp;":"&amp;TEXT(MINUTE(Matchlista!B34),"00")&amp;"–"&amp;TEXT(HOUR(Matchlista!C34),"00")&amp;":"&amp;TEXT(MINUTE(Matchlista!C34),"00")</f>
        <v>10:40–11:00</v>
      </c>
      <c r="C24" s="20" t="str">
        <f>Matchlista!D34</f>
        <v>Sparbanken Spira</v>
      </c>
    </row>
    <row r="25" spans="1:3" ht="31.5" customHeight="1" x14ac:dyDescent="0.25">
      <c r="A25" s="22" t="str">
        <f>Matchlista!G55&amp;" – "&amp;Matchlista!F55</f>
        <v>Tjust IF – Hultsfred FK</v>
      </c>
      <c r="B25" s="23" t="str">
        <f>TEXT(HOUR(Matchlista!B55),"00")&amp;":"&amp;TEXT(MINUTE(Matchlista!B55),"00")&amp;"–"&amp;TEXT(HOUR(Matchlista!C55),"00")&amp;":"&amp;TEXT(MINUTE(Matchlista!C55),"00")</f>
        <v>11:30–11:50</v>
      </c>
      <c r="C25" s="22" t="str">
        <f>Matchlista!D55</f>
        <v>Yta</v>
      </c>
    </row>
    <row r="26" spans="1:3" ht="31.5" customHeight="1" x14ac:dyDescent="0.25">
      <c r="A26" s="20" t="str">
        <f>Matchlista!F67&amp;" – "&amp;Matchlista!G67</f>
        <v>Tjust IF – Tyresö strand FC 1</v>
      </c>
      <c r="B26" s="21" t="str">
        <f>TEXT(HOUR(Matchlista!B67),"00")&amp;":"&amp;TEXT(MINUTE(Matchlista!B67),"00")&amp;"–"&amp;TEXT(HOUR(Matchlista!C67),"00")&amp;":"&amp;TEXT(MINUTE(Matchlista!C67),"00")</f>
        <v>12:20–12:40</v>
      </c>
      <c r="C26" s="20" t="str">
        <f>Matchlista!D67</f>
        <v>Ahlsell</v>
      </c>
    </row>
    <row r="27" spans="1:3" ht="31.5" customHeight="1" x14ac:dyDescent="0.25">
      <c r="A27" s="22" t="str">
        <f>Matchlista!F102&amp;" – "&amp;Matchlista!G102</f>
        <v>Tjust IF – Vimmerby IF 2</v>
      </c>
      <c r="B27" s="23" t="str">
        <f>TEXT(HOUR(Matchlista!B102),"00")&amp;":"&amp;TEXT(MINUTE(Matchlista!B102),"00")&amp;"–"&amp;TEXT(HOUR(Matchlista!C102),"00")&amp;":"&amp;TEXT(MINUTE(Matchlista!C102),"00")</f>
        <v>13:40–14:00</v>
      </c>
      <c r="C27" s="22" t="str">
        <f>Matchlista!D102</f>
        <v>Yta</v>
      </c>
    </row>
    <row r="28" spans="1:3" ht="15" customHeight="1" x14ac:dyDescent="0.25">
      <c r="A28" s="1"/>
      <c r="B28" s="1"/>
      <c r="C28" s="1"/>
    </row>
    <row r="29" spans="1:3" ht="22.5" customHeight="1" x14ac:dyDescent="0.25">
      <c r="A29" s="39" t="s">
        <v>69</v>
      </c>
      <c r="B29" s="35"/>
      <c r="C29" s="36"/>
    </row>
    <row r="30" spans="1:3" ht="33" customHeight="1" x14ac:dyDescent="0.35">
      <c r="A30" s="38" t="s">
        <v>73</v>
      </c>
      <c r="B30" s="32"/>
      <c r="C30" s="32"/>
    </row>
    <row r="31" spans="1:3" ht="31.5" customHeight="1" x14ac:dyDescent="0.25">
      <c r="A31" s="6" t="s">
        <v>3</v>
      </c>
      <c r="B31" s="19" t="s">
        <v>85</v>
      </c>
      <c r="C31" s="6" t="s">
        <v>29</v>
      </c>
    </row>
    <row r="32" spans="1:3" ht="31.5" customHeight="1" x14ac:dyDescent="0.25">
      <c r="A32" s="20" t="str">
        <f>Matchlista!F20&amp;" – "&amp;Matchlista!G20</f>
        <v>Tyresö strand FC 1 – Vimmerby IF 1</v>
      </c>
      <c r="B32" s="21" t="str">
        <f>TEXT(HOUR(Matchlista!B20),"00")&amp;":"&amp;TEXT(MINUTE(Matchlista!B20),"00")&amp;"–"&amp;TEXT(HOUR(Matchlista!C20),"00")&amp;":"&amp;TEXT(MINUTE(Matchlista!C20),"00")</f>
        <v>10:00–10:20</v>
      </c>
      <c r="C32" s="20" t="str">
        <f>Matchlista!D20</f>
        <v>Ahlsell</v>
      </c>
    </row>
    <row r="33" spans="1:3" ht="31.5" customHeight="1" x14ac:dyDescent="0.25">
      <c r="A33" s="22" t="str">
        <f>Matchlista!F36&amp;" – "&amp;Matchlista!G36</f>
        <v>Tyresö strand FC 1 – Västerviks FF 2</v>
      </c>
      <c r="B33" s="23" t="str">
        <f>TEXT(HOUR(Matchlista!B36),"00")&amp;":"&amp;TEXT(MINUTE(Matchlista!B36),"00")&amp;"–"&amp;TEXT(HOUR(Matchlista!C36),"00")&amp;":"&amp;TEXT(MINUTE(Matchlista!C36),"00")</f>
        <v>10:50–11:10</v>
      </c>
      <c r="C33" s="22" t="str">
        <f>Matchlista!D36</f>
        <v>Ahlsell</v>
      </c>
    </row>
    <row r="34" spans="1:3" ht="31.5" customHeight="1" x14ac:dyDescent="0.25">
      <c r="A34" s="20" t="str">
        <f>Matchlista!G67&amp;" – "&amp;Matchlista!F67</f>
        <v>Tyresö strand FC 1 – Tjust IF</v>
      </c>
      <c r="B34" s="21" t="str">
        <f>TEXT(HOUR(Matchlista!B67),"00")&amp;":"&amp;TEXT(MINUTE(Matchlista!B67),"00")&amp;"–"&amp;TEXT(HOUR(Matchlista!C67),"00")&amp;":"&amp;TEXT(MINUTE(Matchlista!C67),"00")</f>
        <v>12:20–12:40</v>
      </c>
      <c r="C34" s="20" t="str">
        <f>Matchlista!D67</f>
        <v>Ahlsell</v>
      </c>
    </row>
    <row r="35" spans="1:3" ht="31.5" customHeight="1" x14ac:dyDescent="0.25">
      <c r="A35" s="22" t="str">
        <f>Matchlista!G93&amp;" – "&amp;Matchlista!F93</f>
        <v>Tyresö strand FC 1 – IFK Västervik</v>
      </c>
      <c r="B35" s="23" t="str">
        <f>TEXT(HOUR(Matchlista!B93),"00")&amp;":"&amp;TEXT(MINUTE(Matchlista!B93),"00")&amp;"–"&amp;TEXT(HOUR(Matchlista!C93),"00")&amp;":"&amp;TEXT(MINUTE(Matchlista!C93),"00")</f>
        <v>13:15–13:35</v>
      </c>
      <c r="C35" s="22" t="str">
        <f>Matchlista!D93</f>
        <v>Ahlsell</v>
      </c>
    </row>
    <row r="36" spans="1:3" ht="15" customHeight="1" x14ac:dyDescent="0.25">
      <c r="A36" s="1"/>
      <c r="B36" s="1"/>
      <c r="C36" s="1"/>
    </row>
    <row r="37" spans="1:3" ht="22.5" customHeight="1" x14ac:dyDescent="0.25">
      <c r="A37" s="39" t="s">
        <v>69</v>
      </c>
      <c r="B37" s="35"/>
      <c r="C37" s="36"/>
    </row>
    <row r="38" spans="1:3" ht="33" customHeight="1" x14ac:dyDescent="0.35">
      <c r="A38" s="38" t="s">
        <v>74</v>
      </c>
      <c r="B38" s="32"/>
      <c r="C38" s="32"/>
    </row>
    <row r="39" spans="1:3" ht="31.5" customHeight="1" x14ac:dyDescent="0.25">
      <c r="A39" s="6" t="s">
        <v>3</v>
      </c>
      <c r="B39" s="19" t="s">
        <v>85</v>
      </c>
      <c r="C39" s="6" t="s">
        <v>29</v>
      </c>
    </row>
    <row r="40" spans="1:3" ht="31.5" customHeight="1" x14ac:dyDescent="0.25">
      <c r="A40" s="20" t="str">
        <f>Matchlista!G28&amp;" – "&amp;Matchlista!F28</f>
        <v>Tyresö strand FC 2 – Hultsfred FK</v>
      </c>
      <c r="B40" s="21" t="str">
        <f>TEXT(HOUR(Matchlista!B28),"00")&amp;":"&amp;TEXT(MINUTE(Matchlista!B28),"00")&amp;"–"&amp;TEXT(HOUR(Matchlista!C28),"00")&amp;":"&amp;TEXT(MINUTE(Matchlista!C28),"00")</f>
        <v>10:25–10:45</v>
      </c>
      <c r="C40" s="20" t="str">
        <f>Matchlista!D28</f>
        <v>Ahlsell</v>
      </c>
    </row>
    <row r="41" spans="1:3" ht="31.5" customHeight="1" x14ac:dyDescent="0.25">
      <c r="A41" s="22" t="str">
        <f>Matchlista!F46&amp;" – "&amp;Matchlista!G46</f>
        <v>Tyresö strand FC 2 – Vimmerby IF 2</v>
      </c>
      <c r="B41" s="23" t="str">
        <f>TEXT(HOUR(Matchlista!B46),"00")&amp;":"&amp;TEXT(MINUTE(Matchlista!B46),"00")&amp;"–"&amp;TEXT(HOUR(Matchlista!C46),"00")&amp;":"&amp;TEXT(MINUTE(Matchlista!C46),"00")</f>
        <v>11:15–11:35</v>
      </c>
      <c r="C41" s="22" t="str">
        <f>Matchlista!D46</f>
        <v>Ahlsell</v>
      </c>
    </row>
    <row r="42" spans="1:3" ht="31.5" customHeight="1" x14ac:dyDescent="0.25">
      <c r="A42" s="20" t="str">
        <f>Matchlista!G76&amp;" – "&amp;Matchlista!F76</f>
        <v>Tyresö strand FC 2 – Västerviks FF 2</v>
      </c>
      <c r="B42" s="21" t="str">
        <f>TEXT(HOUR(Matchlista!B76),"00")&amp;":"&amp;TEXT(MINUTE(Matchlista!B76),"00")&amp;"–"&amp;TEXT(HOUR(Matchlista!C76),"00")&amp;":"&amp;TEXT(MINUTE(Matchlista!C76),"00")</f>
        <v>12:45–13:05</v>
      </c>
      <c r="C42" s="20" t="str">
        <f>Matchlista!D76</f>
        <v>Ahlsell</v>
      </c>
    </row>
    <row r="43" spans="1:3" ht="31.5" customHeight="1" x14ac:dyDescent="0.25">
      <c r="A43" s="22" t="str">
        <f>Matchlista!F101&amp;" – "&amp;Matchlista!G101</f>
        <v>Tyresö strand FC 2 – Västerviks FF 1</v>
      </c>
      <c r="B43" s="23" t="str">
        <f>TEXT(HOUR(Matchlista!B101),"00")&amp;":"&amp;TEXT(MINUTE(Matchlista!B101),"00")&amp;"–"&amp;TEXT(HOUR(Matchlista!C101),"00")&amp;":"&amp;TEXT(MINUTE(Matchlista!C101),"00")</f>
        <v>13:40–14:00</v>
      </c>
      <c r="C43" s="22" t="str">
        <f>Matchlista!D101</f>
        <v>Ahlsell</v>
      </c>
    </row>
    <row r="44" spans="1:3" ht="15" customHeight="1" x14ac:dyDescent="0.25">
      <c r="A44" s="1"/>
      <c r="B44" s="1"/>
      <c r="C44" s="1"/>
    </row>
    <row r="45" spans="1:3" ht="22.5" customHeight="1" x14ac:dyDescent="0.25">
      <c r="A45" s="39" t="s">
        <v>69</v>
      </c>
      <c r="B45" s="35"/>
      <c r="C45" s="36"/>
    </row>
    <row r="46" spans="1:3" ht="33" customHeight="1" x14ac:dyDescent="0.35">
      <c r="A46" s="38" t="s">
        <v>35</v>
      </c>
      <c r="B46" s="32"/>
      <c r="C46" s="32"/>
    </row>
    <row r="47" spans="1:3" ht="31.5" customHeight="1" x14ac:dyDescent="0.25">
      <c r="A47" s="6" t="s">
        <v>3</v>
      </c>
      <c r="B47" s="19" t="s">
        <v>85</v>
      </c>
      <c r="C47" s="6" t="s">
        <v>29</v>
      </c>
    </row>
    <row r="48" spans="1:3" ht="31.5" customHeight="1" x14ac:dyDescent="0.25">
      <c r="A48" s="20" t="str">
        <f>Matchlista!G20&amp;" – "&amp;Matchlista!F20</f>
        <v>Vimmerby IF 1 – Tyresö strand FC 1</v>
      </c>
      <c r="B48" s="21" t="str">
        <f>TEXT(HOUR(Matchlista!B20),"00")&amp;":"&amp;TEXT(MINUTE(Matchlista!B20),"00")&amp;"–"&amp;TEXT(HOUR(Matchlista!C20),"00")&amp;":"&amp;TEXT(MINUTE(Matchlista!C20),"00")</f>
        <v>10:00–10:20</v>
      </c>
      <c r="C48" s="20" t="str">
        <f>Matchlista!D20</f>
        <v>Ahlsell</v>
      </c>
    </row>
    <row r="49" spans="1:3" ht="31.5" customHeight="1" x14ac:dyDescent="0.25">
      <c r="A49" s="22" t="str">
        <f>Matchlista!G44&amp;" – "&amp;Matchlista!F44</f>
        <v>Vimmerby IF 1 – IFK Västervik</v>
      </c>
      <c r="B49" s="23" t="str">
        <f>TEXT(HOUR(Matchlista!B44),"00")&amp;":"&amp;TEXT(MINUTE(Matchlista!B44),"00")&amp;"–"&amp;TEXT(HOUR(Matchlista!C44),"00")&amp;":"&amp;TEXT(MINUTE(Matchlista!C44),"00")</f>
        <v>11:05–11:25</v>
      </c>
      <c r="C49" s="22" t="str">
        <f>Matchlista!D44</f>
        <v>Sparbanken Spira</v>
      </c>
    </row>
    <row r="50" spans="1:3" ht="31.5" customHeight="1" x14ac:dyDescent="0.25">
      <c r="A50" s="20" t="str">
        <f>Matchlista!F63&amp;" – "&amp;Matchlista!G63</f>
        <v>Vimmerby IF 1 – Västerviks FF 2</v>
      </c>
      <c r="B50" s="21" t="str">
        <f>TEXT(HOUR(Matchlista!B63),"00")&amp;":"&amp;TEXT(MINUTE(Matchlista!B63),"00")&amp;"–"&amp;TEXT(HOUR(Matchlista!C63),"00")&amp;":"&amp;TEXT(MINUTE(Matchlista!C63),"00")</f>
        <v>11:55–12:15</v>
      </c>
      <c r="C50" s="20" t="str">
        <f>Matchlista!D63</f>
        <v>Sparbanken Spira</v>
      </c>
    </row>
    <row r="51" spans="1:3" ht="31.5" customHeight="1" x14ac:dyDescent="0.25">
      <c r="A51" s="22" t="str">
        <f>Matchlista!F92&amp;" – "&amp;Matchlista!G92</f>
        <v>Vimmerby IF 1 – Hultsfred FK</v>
      </c>
      <c r="B51" s="23" t="str">
        <f>TEXT(HOUR(Matchlista!B92),"00")&amp;":"&amp;TEXT(MINUTE(Matchlista!B92),"00")&amp;"–"&amp;TEXT(HOUR(Matchlista!C92),"00")&amp;":"&amp;TEXT(MINUTE(Matchlista!C92),"00")</f>
        <v>13:10–13:30</v>
      </c>
      <c r="C51" s="22" t="str">
        <f>Matchlista!D92</f>
        <v>Yta</v>
      </c>
    </row>
    <row r="52" spans="1:3" ht="15" customHeight="1" x14ac:dyDescent="0.25">
      <c r="A52" s="1"/>
      <c r="B52" s="1"/>
      <c r="C52" s="1"/>
    </row>
    <row r="53" spans="1:3" ht="22.5" customHeight="1" x14ac:dyDescent="0.25">
      <c r="A53" s="39" t="s">
        <v>69</v>
      </c>
      <c r="B53" s="35"/>
      <c r="C53" s="36"/>
    </row>
    <row r="54" spans="1:3" ht="33" customHeight="1" x14ac:dyDescent="0.35">
      <c r="A54" s="38" t="s">
        <v>66</v>
      </c>
      <c r="B54" s="32"/>
      <c r="C54" s="32"/>
    </row>
    <row r="55" spans="1:3" ht="31.5" customHeight="1" x14ac:dyDescent="0.25">
      <c r="A55" s="6" t="s">
        <v>3</v>
      </c>
      <c r="B55" s="19" t="s">
        <v>85</v>
      </c>
      <c r="C55" s="6" t="s">
        <v>29</v>
      </c>
    </row>
    <row r="56" spans="1:3" ht="31.5" customHeight="1" x14ac:dyDescent="0.25">
      <c r="A56" s="20" t="str">
        <f>Matchlista!F27&amp;" – "&amp;Matchlista!G27</f>
        <v>Vimmerby IF 2 – IFK Västervik</v>
      </c>
      <c r="B56" s="21" t="str">
        <f>TEXT(HOUR(Matchlista!B27),"00")&amp;":"&amp;TEXT(MINUTE(Matchlista!B27),"00")&amp;"–"&amp;TEXT(HOUR(Matchlista!C27),"00")&amp;":"&amp;TEXT(MINUTE(Matchlista!C27),"00")</f>
        <v>10:15–10:35</v>
      </c>
      <c r="C56" s="20" t="str">
        <f>Matchlista!D27</f>
        <v>Yta</v>
      </c>
    </row>
    <row r="57" spans="1:3" ht="31.5" customHeight="1" x14ac:dyDescent="0.25">
      <c r="A57" s="22" t="str">
        <f>Matchlista!G46&amp;" – "&amp;Matchlista!F46</f>
        <v>Vimmerby IF 2 – Tyresö strand FC 2</v>
      </c>
      <c r="B57" s="23" t="str">
        <f>TEXT(HOUR(Matchlista!B46),"00")&amp;":"&amp;TEXT(MINUTE(Matchlista!B46),"00")&amp;"–"&amp;TEXT(HOUR(Matchlista!C46),"00")&amp;":"&amp;TEXT(MINUTE(Matchlista!C46),"00")</f>
        <v>11:15–11:35</v>
      </c>
      <c r="C57" s="22" t="str">
        <f>Matchlista!D46</f>
        <v>Ahlsell</v>
      </c>
    </row>
    <row r="58" spans="1:3" ht="31.5" customHeight="1" x14ac:dyDescent="0.25">
      <c r="A58" s="20" t="str">
        <f>Matchlista!F83&amp;" – "&amp;Matchlista!G83</f>
        <v>Vimmerby IF 2 – Västerviks FF 1</v>
      </c>
      <c r="B58" s="21" t="str">
        <f>TEXT(HOUR(Matchlista!B83),"00")&amp;":"&amp;TEXT(MINUTE(Matchlista!B83),"00")&amp;"–"&amp;TEXT(HOUR(Matchlista!C83),"00")&amp;":"&amp;TEXT(MINUTE(Matchlista!C83),"00")</f>
        <v>12:45–13:05</v>
      </c>
      <c r="C58" s="20" t="str">
        <f>Matchlista!D83</f>
        <v>Yta</v>
      </c>
    </row>
    <row r="59" spans="1:3" ht="31.5" customHeight="1" x14ac:dyDescent="0.25">
      <c r="A59" s="22" t="str">
        <f>Matchlista!G102&amp;" – "&amp;Matchlista!F102</f>
        <v>Vimmerby IF 2 – Tjust IF</v>
      </c>
      <c r="B59" s="23" t="str">
        <f>TEXT(HOUR(Matchlista!B102),"00")&amp;":"&amp;TEXT(MINUTE(Matchlista!B102),"00")&amp;"–"&amp;TEXT(HOUR(Matchlista!C102),"00")&amp;":"&amp;TEXT(MINUTE(Matchlista!C102),"00")</f>
        <v>13:40–14:00</v>
      </c>
      <c r="C59" s="22" t="str">
        <f>Matchlista!D102</f>
        <v>Yta</v>
      </c>
    </row>
    <row r="60" spans="1:3" ht="15" customHeight="1" x14ac:dyDescent="0.25">
      <c r="A60" s="1"/>
      <c r="B60" s="1"/>
      <c r="C60" s="1"/>
    </row>
    <row r="61" spans="1:3" ht="22.5" customHeight="1" x14ac:dyDescent="0.25">
      <c r="A61" s="39" t="s">
        <v>69</v>
      </c>
      <c r="B61" s="35"/>
      <c r="C61" s="36"/>
    </row>
    <row r="62" spans="1:3" ht="33" customHeight="1" x14ac:dyDescent="0.35">
      <c r="A62" s="38" t="s">
        <v>52</v>
      </c>
      <c r="B62" s="32"/>
      <c r="C62" s="32"/>
    </row>
    <row r="63" spans="1:3" ht="31.5" customHeight="1" x14ac:dyDescent="0.25">
      <c r="A63" s="6" t="s">
        <v>3</v>
      </c>
      <c r="B63" s="19" t="s">
        <v>85</v>
      </c>
      <c r="C63" s="6" t="s">
        <v>29</v>
      </c>
    </row>
    <row r="64" spans="1:3" ht="31.5" customHeight="1" x14ac:dyDescent="0.25">
      <c r="A64" s="20" t="str">
        <f>Matchlista!F34&amp;" – "&amp;Matchlista!G34</f>
        <v>Västerviks FF 1 – Tjust IF</v>
      </c>
      <c r="B64" s="21" t="str">
        <f>TEXT(HOUR(Matchlista!B34),"00")&amp;":"&amp;TEXT(MINUTE(Matchlista!B34),"00")&amp;"–"&amp;TEXT(HOUR(Matchlista!C34),"00")&amp;":"&amp;TEXT(MINUTE(Matchlista!C34),"00")</f>
        <v>10:40–11:00</v>
      </c>
      <c r="C64" s="20" t="str">
        <f>Matchlista!D34</f>
        <v>Sparbanken Spira</v>
      </c>
    </row>
    <row r="65" spans="1:3" ht="31.5" customHeight="1" x14ac:dyDescent="0.25">
      <c r="A65" s="22" t="str">
        <f>Matchlista!F60&amp;" – "&amp;Matchlista!G60</f>
        <v>Västerviks FF 1 – IFK Västervik</v>
      </c>
      <c r="B65" s="23" t="str">
        <f>TEXT(HOUR(Matchlista!B60),"00")&amp;":"&amp;TEXT(MINUTE(Matchlista!B60),"00")&amp;"–"&amp;TEXT(HOUR(Matchlista!C60),"00")&amp;":"&amp;TEXT(MINUTE(Matchlista!C60),"00")</f>
        <v>11:55–12:15</v>
      </c>
      <c r="C65" s="22" t="str">
        <f>Matchlista!D60</f>
        <v>Jeansbolaget</v>
      </c>
    </row>
    <row r="66" spans="1:3" ht="31.5" customHeight="1" x14ac:dyDescent="0.25">
      <c r="A66" s="20" t="str">
        <f>Matchlista!G83&amp;" – "&amp;Matchlista!F83</f>
        <v>Västerviks FF 1 – Vimmerby IF 2</v>
      </c>
      <c r="B66" s="21" t="str">
        <f>TEXT(HOUR(Matchlista!B83),"00")&amp;":"&amp;TEXT(MINUTE(Matchlista!B83),"00")&amp;"–"&amp;TEXT(HOUR(Matchlista!C83),"00")&amp;":"&amp;TEXT(MINUTE(Matchlista!C83),"00")</f>
        <v>12:45–13:05</v>
      </c>
      <c r="C66" s="20" t="str">
        <f>Matchlista!D83</f>
        <v>Yta</v>
      </c>
    </row>
    <row r="67" spans="1:3" ht="31.5" customHeight="1" x14ac:dyDescent="0.25">
      <c r="A67" s="22" t="str">
        <f>Matchlista!G101&amp;" – "&amp;Matchlista!F101</f>
        <v>Västerviks FF 1 – Tyresö strand FC 2</v>
      </c>
      <c r="B67" s="23" t="str">
        <f>TEXT(HOUR(Matchlista!B101),"00")&amp;":"&amp;TEXT(MINUTE(Matchlista!B101),"00")&amp;"–"&amp;TEXT(HOUR(Matchlista!C101),"00")&amp;":"&amp;TEXT(MINUTE(Matchlista!C101),"00")</f>
        <v>13:40–14:00</v>
      </c>
      <c r="C67" s="22" t="str">
        <f>Matchlista!D101</f>
        <v>Ahlsell</v>
      </c>
    </row>
    <row r="68" spans="1:3" ht="15" customHeight="1" x14ac:dyDescent="0.25">
      <c r="A68" s="1"/>
      <c r="B68" s="1"/>
      <c r="C68" s="1"/>
    </row>
    <row r="69" spans="1:3" ht="22.5" customHeight="1" x14ac:dyDescent="0.25">
      <c r="A69" s="39" t="s">
        <v>69</v>
      </c>
      <c r="B69" s="35"/>
      <c r="C69" s="36"/>
    </row>
    <row r="70" spans="1:3" ht="33" customHeight="1" x14ac:dyDescent="0.35">
      <c r="A70" s="38" t="s">
        <v>43</v>
      </c>
      <c r="B70" s="32"/>
      <c r="C70" s="32"/>
    </row>
    <row r="71" spans="1:3" ht="31.5" customHeight="1" x14ac:dyDescent="0.25">
      <c r="A71" s="6" t="s">
        <v>3</v>
      </c>
      <c r="B71" s="19" t="s">
        <v>85</v>
      </c>
      <c r="C71" s="6" t="s">
        <v>29</v>
      </c>
    </row>
    <row r="72" spans="1:3" ht="31.5" customHeight="1" x14ac:dyDescent="0.25">
      <c r="A72" s="20" t="str">
        <f>Matchlista!G36&amp;" – "&amp;Matchlista!F36</f>
        <v>Västerviks FF 2 – Tyresö strand FC 1</v>
      </c>
      <c r="B72" s="21" t="str">
        <f>TEXT(HOUR(Matchlista!B36),"00")&amp;":"&amp;TEXT(MINUTE(Matchlista!B36),"00")&amp;"–"&amp;TEXT(HOUR(Matchlista!C36),"00")&amp;":"&amp;TEXT(MINUTE(Matchlista!C36),"00")</f>
        <v>10:50–11:10</v>
      </c>
      <c r="C72" s="20" t="str">
        <f>Matchlista!D36</f>
        <v>Ahlsell</v>
      </c>
    </row>
    <row r="73" spans="1:3" ht="31.5" customHeight="1" x14ac:dyDescent="0.25">
      <c r="A73" s="22" t="str">
        <f>Matchlista!G63&amp;" – "&amp;Matchlista!F63</f>
        <v>Västerviks FF 2 – Vimmerby IF 1</v>
      </c>
      <c r="B73" s="23" t="str">
        <f>TEXT(HOUR(Matchlista!B63),"00")&amp;":"&amp;TEXT(MINUTE(Matchlista!B63),"00")&amp;"–"&amp;TEXT(HOUR(Matchlista!C63),"00")&amp;":"&amp;TEXT(MINUTE(Matchlista!C63),"00")</f>
        <v>11:55–12:15</v>
      </c>
      <c r="C73" s="22" t="str">
        <f>Matchlista!D63</f>
        <v>Sparbanken Spira</v>
      </c>
    </row>
    <row r="74" spans="1:3" ht="31.5" customHeight="1" x14ac:dyDescent="0.25">
      <c r="A74" s="20" t="str">
        <f>Matchlista!F76&amp;" – "&amp;Matchlista!G76</f>
        <v>Västerviks FF 2 – Tyresö strand FC 2</v>
      </c>
      <c r="B74" s="21" t="str">
        <f>TEXT(HOUR(Matchlista!B76),"00")&amp;":"&amp;TEXT(MINUTE(Matchlista!B76),"00")&amp;"–"&amp;TEXT(HOUR(Matchlista!C76),"00")&amp;":"&amp;TEXT(MINUTE(Matchlista!C76),"00")</f>
        <v>12:45–13:05</v>
      </c>
      <c r="C74" s="20" t="str">
        <f>Matchlista!D76</f>
        <v>Ahlsell</v>
      </c>
    </row>
    <row r="75" spans="1:3" ht="31.5" customHeight="1" x14ac:dyDescent="0.25">
      <c r="A75" s="22" t="str">
        <f>Matchlista!F103&amp;" – "&amp;Matchlista!G103</f>
        <v>Västerviks FF 2 – Hultsfred FK</v>
      </c>
      <c r="B75" s="23" t="str">
        <f>TEXT(HOUR(Matchlista!B103),"00")&amp;":"&amp;TEXT(MINUTE(Matchlista!B103),"00")&amp;"–"&amp;TEXT(HOUR(Matchlista!C103),"00")&amp;":"&amp;TEXT(MINUTE(Matchlista!C103),"00")</f>
        <v>14:00–14:20</v>
      </c>
      <c r="C75" s="22" t="str">
        <f>Matchlista!D103</f>
        <v>Bilteknik</v>
      </c>
    </row>
    <row r="76" spans="1:3" ht="15" customHeight="1" x14ac:dyDescent="0.25">
      <c r="A76" s="1"/>
      <c r="B76" s="1"/>
      <c r="C76" s="1"/>
    </row>
    <row r="77" spans="1:3" ht="14.25" customHeight="1" x14ac:dyDescent="0.25"/>
    <row r="78" spans="1:3" ht="14.25" customHeight="1" x14ac:dyDescent="0.25"/>
    <row r="79" spans="1:3" ht="14.25" customHeight="1" x14ac:dyDescent="0.25"/>
    <row r="80" spans="1:3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0">
    <mergeCell ref="A62:C62"/>
    <mergeCell ref="A69:C69"/>
    <mergeCell ref="A70:C70"/>
    <mergeCell ref="A22:C22"/>
    <mergeCell ref="A29:C29"/>
    <mergeCell ref="A30:C30"/>
    <mergeCell ref="A37:C37"/>
    <mergeCell ref="A38:C38"/>
    <mergeCell ref="A45:C45"/>
    <mergeCell ref="A46:C46"/>
    <mergeCell ref="A14:C14"/>
    <mergeCell ref="A21:C21"/>
    <mergeCell ref="A53:C53"/>
    <mergeCell ref="A54:C54"/>
    <mergeCell ref="A61:C61"/>
    <mergeCell ref="A1:C2"/>
    <mergeCell ref="A3:C3"/>
    <mergeCell ref="A5:C5"/>
    <mergeCell ref="A6:C6"/>
    <mergeCell ref="A13:C13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000"/>
  <sheetViews>
    <sheetView showGridLines="0" workbookViewId="0"/>
  </sheetViews>
  <sheetFormatPr defaultColWidth="12.625" defaultRowHeight="15" customHeight="1" x14ac:dyDescent="0.25"/>
  <cols>
    <col min="1" max="1" width="64" customWidth="1"/>
    <col min="2" max="2" width="20" customWidth="1"/>
    <col min="3" max="3" width="25" customWidth="1"/>
    <col min="4" max="26" width="8.625" customWidth="1"/>
  </cols>
  <sheetData>
    <row r="1" spans="1:3" ht="22.5" customHeight="1" x14ac:dyDescent="0.25">
      <c r="A1" s="25" t="s">
        <v>108</v>
      </c>
      <c r="B1" s="26"/>
      <c r="C1" s="27"/>
    </row>
    <row r="2" spans="1:3" ht="22.5" customHeight="1" x14ac:dyDescent="0.25">
      <c r="A2" s="28"/>
      <c r="B2" s="29"/>
      <c r="C2" s="30"/>
    </row>
    <row r="3" spans="1:3" ht="30" customHeight="1" x14ac:dyDescent="0.25">
      <c r="A3" s="31" t="s">
        <v>101</v>
      </c>
      <c r="B3" s="32"/>
      <c r="C3" s="32"/>
    </row>
    <row r="4" spans="1:3" ht="22.5" customHeight="1" x14ac:dyDescent="0.25">
      <c r="A4" s="1"/>
      <c r="B4" s="1"/>
      <c r="C4" s="1"/>
    </row>
    <row r="5" spans="1:3" ht="22.5" customHeight="1" x14ac:dyDescent="0.25">
      <c r="A5" s="40" t="s">
        <v>49</v>
      </c>
      <c r="B5" s="35"/>
      <c r="C5" s="36"/>
    </row>
    <row r="6" spans="1:3" ht="33" customHeight="1" x14ac:dyDescent="0.35">
      <c r="A6" s="38" t="s">
        <v>50</v>
      </c>
      <c r="B6" s="32"/>
      <c r="C6" s="32"/>
    </row>
    <row r="7" spans="1:3" ht="31.5" customHeight="1" x14ac:dyDescent="0.25">
      <c r="A7" s="6" t="s">
        <v>3</v>
      </c>
      <c r="B7" s="19" t="s">
        <v>85</v>
      </c>
      <c r="C7" s="6" t="s">
        <v>29</v>
      </c>
    </row>
    <row r="8" spans="1:3" ht="31.5" customHeight="1" x14ac:dyDescent="0.25">
      <c r="A8" s="20" t="str">
        <f>Matchlista!G24&amp;" – "&amp;Matchlista!F24</f>
        <v>IFK Västervik 1 – Rimforsa IF</v>
      </c>
      <c r="B8" s="21" t="str">
        <f>TEXT(HOUR(Matchlista!B24),"00")&amp;":"&amp;TEXT(MINUTE(Matchlista!B24),"00")&amp;"–"&amp;TEXT(HOUR(Matchlista!C24),"00")&amp;":"&amp;TEXT(MINUTE(Matchlista!C24),"00")</f>
        <v>10:15–10:35</v>
      </c>
      <c r="C8" s="20" t="str">
        <f>Matchlista!D24</f>
        <v>Jeansbolaget</v>
      </c>
    </row>
    <row r="9" spans="1:3" ht="31.5" customHeight="1" x14ac:dyDescent="0.25">
      <c r="A9" s="22" t="str">
        <f>Matchlista!F43&amp;" – "&amp;Matchlista!G43</f>
        <v>IFK Västervik 1 – Söderköpings IK 2</v>
      </c>
      <c r="B9" s="23" t="str">
        <f>TEXT(HOUR(Matchlista!B43),"00")&amp;":"&amp;TEXT(MINUTE(Matchlista!B43),"00")&amp;"–"&amp;TEXT(HOUR(Matchlista!C43),"00")&amp;":"&amp;TEXT(MINUTE(Matchlista!C43),"00")</f>
        <v>11:05–11:25</v>
      </c>
      <c r="C9" s="22" t="str">
        <f>Matchlista!D43</f>
        <v>Intersport</v>
      </c>
    </row>
    <row r="10" spans="1:3" ht="31.5" customHeight="1" x14ac:dyDescent="0.25">
      <c r="A10" s="20" t="str">
        <f>Matchlista!G81&amp;" – "&amp;Matchlista!F81</f>
        <v>IFK Västervik 1 – Oskarshamns AIk 2</v>
      </c>
      <c r="B10" s="21" t="str">
        <f>TEXT(HOUR(Matchlista!B81),"00")&amp;":"&amp;TEXT(MINUTE(Matchlista!B81),"00")&amp;"–"&amp;TEXT(HOUR(Matchlista!C81),"00")&amp;":"&amp;TEXT(MINUTE(Matchlista!C81),"00")</f>
        <v>12:45–13:05</v>
      </c>
      <c r="C10" s="20" t="str">
        <f>Matchlista!D81</f>
        <v>Intersport</v>
      </c>
    </row>
    <row r="11" spans="1:3" ht="31.5" customHeight="1" x14ac:dyDescent="0.25">
      <c r="A11" s="22" t="str">
        <f>Matchlista!F98&amp;" – "&amp;Matchlista!G98</f>
        <v>IFK Västervik 1 – Söderköpings IK 1</v>
      </c>
      <c r="B11" s="23" t="str">
        <f>TEXT(HOUR(Matchlista!B98),"00")&amp;":"&amp;TEXT(MINUTE(Matchlista!B98),"00")&amp;"–"&amp;TEXT(HOUR(Matchlista!C98),"00")&amp;":"&amp;TEXT(MINUTE(Matchlista!C98),"00")</f>
        <v>13:35–13:55</v>
      </c>
      <c r="C11" s="22" t="str">
        <f>Matchlista!D98</f>
        <v>Jojjen</v>
      </c>
    </row>
    <row r="12" spans="1:3" ht="15" customHeight="1" x14ac:dyDescent="0.25">
      <c r="A12" s="1"/>
      <c r="B12" s="1"/>
      <c r="C12" s="1"/>
    </row>
    <row r="13" spans="1:3" ht="22.5" customHeight="1" x14ac:dyDescent="0.25">
      <c r="A13" s="40" t="s">
        <v>49</v>
      </c>
      <c r="B13" s="35"/>
      <c r="C13" s="36"/>
    </row>
    <row r="14" spans="1:3" ht="33" customHeight="1" x14ac:dyDescent="0.35">
      <c r="A14" s="38" t="s">
        <v>40</v>
      </c>
      <c r="B14" s="32"/>
      <c r="C14" s="32"/>
    </row>
    <row r="15" spans="1:3" ht="31.5" customHeight="1" x14ac:dyDescent="0.25">
      <c r="A15" s="6" t="s">
        <v>3</v>
      </c>
      <c r="B15" s="19" t="s">
        <v>85</v>
      </c>
      <c r="C15" s="6" t="s">
        <v>29</v>
      </c>
    </row>
    <row r="16" spans="1:3" ht="31.5" customHeight="1" x14ac:dyDescent="0.25">
      <c r="A16" s="20" t="str">
        <f>Matchlista!G23&amp;" – "&amp;Matchlista!F23</f>
        <v>IFK Västervik 2 – IFK Västervik 3</v>
      </c>
      <c r="B16" s="21" t="str">
        <f>TEXT(HOUR(Matchlista!B23),"00")&amp;":"&amp;TEXT(MINUTE(Matchlista!B23),"00")&amp;"–"&amp;TEXT(HOUR(Matchlista!C23),"00")&amp;":"&amp;TEXT(MINUTE(Matchlista!C23),"00")</f>
        <v>10:15–10:35</v>
      </c>
      <c r="C16" s="20" t="str">
        <f>Matchlista!D23</f>
        <v>Ica Maxi</v>
      </c>
    </row>
    <row r="17" spans="1:3" ht="31.5" customHeight="1" x14ac:dyDescent="0.25">
      <c r="A17" s="22" t="str">
        <f>Matchlista!F41&amp;" – "&amp;Matchlista!G41</f>
        <v>IFK Västervik 2 – Oskarshamns AIk 2</v>
      </c>
      <c r="B17" s="23" t="str">
        <f>TEXT(HOUR(Matchlista!B41),"00")&amp;":"&amp;TEXT(MINUTE(Matchlista!B41),"00")&amp;"–"&amp;TEXT(HOUR(Matchlista!C41),"00")&amp;":"&amp;TEXT(MINUTE(Matchlista!C41),"00")</f>
        <v>11:05–11:25</v>
      </c>
      <c r="C17" s="22" t="str">
        <f>Matchlista!D41</f>
        <v>Jeansbolaget</v>
      </c>
    </row>
    <row r="18" spans="1:3" ht="31.5" customHeight="1" x14ac:dyDescent="0.25">
      <c r="A18" s="20" t="str">
        <f>Matchlista!F78&amp;" – "&amp;Matchlista!G78</f>
        <v>IFK Västervik 2 – Söderköpings IK 2</v>
      </c>
      <c r="B18" s="21" t="str">
        <f>TEXT(HOUR(Matchlista!B78),"00")&amp;":"&amp;TEXT(MINUTE(Matchlista!B78),"00")&amp;"–"&amp;TEXT(HOUR(Matchlista!C78),"00")&amp;":"&amp;TEXT(MINUTE(Matchlista!C78),"00")</f>
        <v>12:45–13:05</v>
      </c>
      <c r="C18" s="20" t="str">
        <f>Matchlista!D78</f>
        <v>Ica Maxi</v>
      </c>
    </row>
    <row r="19" spans="1:3" ht="31.5" customHeight="1" x14ac:dyDescent="0.25">
      <c r="A19" s="22" t="str">
        <f>Matchlista!G100&amp;" – "&amp;Matchlista!F100</f>
        <v>IFK Västervik 2 – Oskarshamns AIk 1</v>
      </c>
      <c r="B19" s="23" t="str">
        <f>TEXT(HOUR(Matchlista!B100),"00")&amp;":"&amp;TEXT(MINUTE(Matchlista!B100),"00")&amp;"–"&amp;TEXT(HOUR(Matchlista!C100),"00")&amp;":"&amp;TEXT(MINUTE(Matchlista!C100),"00")</f>
        <v>13:35–13:55</v>
      </c>
      <c r="C19" s="22" t="str">
        <f>Matchlista!D100</f>
        <v>Sparbanken Spira</v>
      </c>
    </row>
    <row r="20" spans="1:3" ht="15" customHeight="1" x14ac:dyDescent="0.25">
      <c r="A20" s="1"/>
      <c r="B20" s="1"/>
      <c r="C20" s="1"/>
    </row>
    <row r="21" spans="1:3" ht="22.5" customHeight="1" x14ac:dyDescent="0.25">
      <c r="A21" s="40" t="s">
        <v>49</v>
      </c>
      <c r="B21" s="35"/>
      <c r="C21" s="36"/>
    </row>
    <row r="22" spans="1:3" ht="33" customHeight="1" x14ac:dyDescent="0.35">
      <c r="A22" s="38" t="s">
        <v>55</v>
      </c>
      <c r="B22" s="32"/>
      <c r="C22" s="32"/>
    </row>
    <row r="23" spans="1:3" ht="31.5" customHeight="1" x14ac:dyDescent="0.25">
      <c r="A23" s="6" t="s">
        <v>3</v>
      </c>
      <c r="B23" s="19" t="s">
        <v>85</v>
      </c>
      <c r="C23" s="6" t="s">
        <v>29</v>
      </c>
    </row>
    <row r="24" spans="1:3" ht="31.5" customHeight="1" x14ac:dyDescent="0.25">
      <c r="A24" s="20" t="str">
        <f>Matchlista!F23&amp;" – "&amp;Matchlista!G23</f>
        <v>IFK Västervik 3 – IFK Västervik 2</v>
      </c>
      <c r="B24" s="21" t="str">
        <f>TEXT(HOUR(Matchlista!B23),"00")&amp;":"&amp;TEXT(MINUTE(Matchlista!B23),"00")&amp;"–"&amp;TEXT(HOUR(Matchlista!C23),"00")&amp;":"&amp;TEXT(MINUTE(Matchlista!C23),"00")</f>
        <v>10:15–10:35</v>
      </c>
      <c r="C24" s="20" t="str">
        <f>Matchlista!D23</f>
        <v>Ica Maxi</v>
      </c>
    </row>
    <row r="25" spans="1:3" ht="31.5" customHeight="1" x14ac:dyDescent="0.25">
      <c r="A25" s="22" t="str">
        <f>Matchlista!G59&amp;" – "&amp;Matchlista!F59</f>
        <v>IFK Västervik 3 – Oskarshamns AIk 1</v>
      </c>
      <c r="B25" s="23" t="str">
        <f>TEXT(HOUR(Matchlista!B59),"00")&amp;":"&amp;TEXT(MINUTE(Matchlista!B59),"00")&amp;"–"&amp;TEXT(HOUR(Matchlista!C59),"00")&amp;":"&amp;TEXT(MINUTE(Matchlista!C59),"00")</f>
        <v>11:55–12:15</v>
      </c>
      <c r="C25" s="22" t="str">
        <f>Matchlista!D59</f>
        <v>Ica Maxi</v>
      </c>
    </row>
    <row r="26" spans="1:3" ht="31.5" customHeight="1" x14ac:dyDescent="0.25">
      <c r="A26" s="20" t="str">
        <f>Matchlista!G91&amp;" – "&amp;Matchlista!F91</f>
        <v>IFK Västervik 3 – Rimforsa IF</v>
      </c>
      <c r="B26" s="21" t="str">
        <f>TEXT(HOUR(Matchlista!B91),"00")&amp;":"&amp;TEXT(MINUTE(Matchlista!B91),"00")&amp;"–"&amp;TEXT(HOUR(Matchlista!C91),"00")&amp;":"&amp;TEXT(MINUTE(Matchlista!C91),"00")</f>
        <v>13:10–13:30</v>
      </c>
      <c r="C26" s="20" t="str">
        <f>Matchlista!D91</f>
        <v>Sparbanken Spira</v>
      </c>
    </row>
    <row r="27" spans="1:3" ht="31.5" customHeight="1" x14ac:dyDescent="0.25">
      <c r="A27" s="22" t="str">
        <f>Matchlista!F110&amp;" – "&amp;Matchlista!G110</f>
        <v>IFK Västervik 3 – Söderköpings IK 1</v>
      </c>
      <c r="B27" s="23" t="str">
        <f>TEXT(HOUR(Matchlista!B110),"00")&amp;":"&amp;TEXT(MINUTE(Matchlista!B110),"00")&amp;"–"&amp;TEXT(HOUR(Matchlista!C110),"00")&amp;":"&amp;TEXT(MINUTE(Matchlista!C110),"00")</f>
        <v>14:25–14:45</v>
      </c>
      <c r="C27" s="22" t="str">
        <f>Matchlista!D110</f>
        <v>Ahlsell</v>
      </c>
    </row>
    <row r="28" spans="1:3" ht="15" customHeight="1" x14ac:dyDescent="0.25">
      <c r="A28" s="1"/>
      <c r="B28" s="1"/>
      <c r="C28" s="1"/>
    </row>
    <row r="29" spans="1:3" ht="22.5" customHeight="1" x14ac:dyDescent="0.25">
      <c r="A29" s="40" t="s">
        <v>49</v>
      </c>
      <c r="B29" s="35"/>
      <c r="C29" s="36"/>
    </row>
    <row r="30" spans="1:3" ht="33" customHeight="1" x14ac:dyDescent="0.35">
      <c r="A30" s="38" t="s">
        <v>57</v>
      </c>
      <c r="B30" s="32"/>
      <c r="C30" s="32"/>
    </row>
    <row r="31" spans="1:3" ht="31.5" customHeight="1" x14ac:dyDescent="0.25">
      <c r="A31" s="6" t="s">
        <v>3</v>
      </c>
      <c r="B31" s="19" t="s">
        <v>85</v>
      </c>
      <c r="C31" s="6" t="s">
        <v>29</v>
      </c>
    </row>
    <row r="32" spans="1:3" ht="31.5" customHeight="1" x14ac:dyDescent="0.25">
      <c r="A32" s="20" t="str">
        <f>Matchlista!G30&amp;" – "&amp;Matchlista!F30</f>
        <v>Oskarshamns AIk 1 – Söderköpings IK 1</v>
      </c>
      <c r="B32" s="21" t="str">
        <f>TEXT(HOUR(Matchlista!B30),"00")&amp;":"&amp;TEXT(MINUTE(Matchlista!B30),"00")&amp;"–"&amp;TEXT(HOUR(Matchlista!C30),"00")&amp;":"&amp;TEXT(MINUTE(Matchlista!C30),"00")</f>
        <v>10:40–11:00</v>
      </c>
      <c r="C32" s="20" t="str">
        <f>Matchlista!D30</f>
        <v>Ica Maxi</v>
      </c>
    </row>
    <row r="33" spans="1:3" ht="31.5" customHeight="1" x14ac:dyDescent="0.25">
      <c r="A33" s="22" t="str">
        <f>Matchlista!F59&amp;" – "&amp;Matchlista!G59</f>
        <v>Oskarshamns AIk 1 – IFK Västervik 3</v>
      </c>
      <c r="B33" s="23" t="str">
        <f>TEXT(HOUR(Matchlista!B59),"00")&amp;":"&amp;TEXT(MINUTE(Matchlista!B59),"00")&amp;"–"&amp;TEXT(HOUR(Matchlista!C59),"00")&amp;":"&amp;TEXT(MINUTE(Matchlista!C59),"00")</f>
        <v>11:55–12:15</v>
      </c>
      <c r="C33" s="22" t="str">
        <f>Matchlista!D59</f>
        <v>Ica Maxi</v>
      </c>
    </row>
    <row r="34" spans="1:3" ht="31.5" customHeight="1" x14ac:dyDescent="0.25">
      <c r="A34" s="20" t="str">
        <f>Matchlista!F100&amp;" – "&amp;Matchlista!G100</f>
        <v>Oskarshamns AIk 1 – IFK Västervik 2</v>
      </c>
      <c r="B34" s="21" t="str">
        <f>TEXT(HOUR(Matchlista!B100),"00")&amp;":"&amp;TEXT(MINUTE(Matchlista!B100),"00")&amp;"–"&amp;TEXT(HOUR(Matchlista!C100),"00")&amp;":"&amp;TEXT(MINUTE(Matchlista!C100),"00")</f>
        <v>13:35–13:55</v>
      </c>
      <c r="C34" s="20" t="str">
        <f>Matchlista!D100</f>
        <v>Sparbanken Spira</v>
      </c>
    </row>
    <row r="35" spans="1:3" ht="31.5" customHeight="1" x14ac:dyDescent="0.25">
      <c r="A35" s="22" t="str">
        <f>Matchlista!G113&amp;" – "&amp;Matchlista!F113</f>
        <v>Oskarshamns AIk 1 – Söderköpings IK 2</v>
      </c>
      <c r="B35" s="23" t="str">
        <f>TEXT(HOUR(Matchlista!B113),"00")&amp;":"&amp;TEXT(MINUTE(Matchlista!B113),"00")&amp;"–"&amp;TEXT(HOUR(Matchlista!C113),"00")&amp;":"&amp;TEXT(MINUTE(Matchlista!C113),"00")</f>
        <v>14:25–14:45</v>
      </c>
      <c r="C35" s="22" t="str">
        <f>Matchlista!D113</f>
        <v>Sparbanken Spira</v>
      </c>
    </row>
    <row r="36" spans="1:3" ht="15" customHeight="1" x14ac:dyDescent="0.25">
      <c r="A36" s="1"/>
      <c r="B36" s="1"/>
      <c r="C36" s="1"/>
    </row>
    <row r="37" spans="1:3" ht="22.5" customHeight="1" x14ac:dyDescent="0.25">
      <c r="A37" s="40" t="s">
        <v>49</v>
      </c>
      <c r="B37" s="35"/>
      <c r="C37" s="36"/>
    </row>
    <row r="38" spans="1:3" ht="33" customHeight="1" x14ac:dyDescent="0.35">
      <c r="A38" s="38" t="s">
        <v>61</v>
      </c>
      <c r="B38" s="32"/>
      <c r="C38" s="32"/>
    </row>
    <row r="39" spans="1:3" ht="31.5" customHeight="1" x14ac:dyDescent="0.25">
      <c r="A39" s="6" t="s">
        <v>3</v>
      </c>
      <c r="B39" s="19" t="s">
        <v>85</v>
      </c>
      <c r="C39" s="6" t="s">
        <v>29</v>
      </c>
    </row>
    <row r="40" spans="1:3" ht="31.5" customHeight="1" x14ac:dyDescent="0.25">
      <c r="A40" s="20" t="str">
        <f>Matchlista!G41&amp;" – "&amp;Matchlista!F41</f>
        <v>Oskarshamns AIk 2 – IFK Västervik 2</v>
      </c>
      <c r="B40" s="21" t="str">
        <f>TEXT(HOUR(Matchlista!B41),"00")&amp;":"&amp;TEXT(MINUTE(Matchlista!B41),"00")&amp;"–"&amp;TEXT(HOUR(Matchlista!C41),"00")&amp;":"&amp;TEXT(MINUTE(Matchlista!C41),"00")</f>
        <v>11:05–11:25</v>
      </c>
      <c r="C40" s="20" t="str">
        <f>Matchlista!D41</f>
        <v>Jeansbolaget</v>
      </c>
    </row>
    <row r="41" spans="1:3" ht="31.5" customHeight="1" x14ac:dyDescent="0.25">
      <c r="A41" s="22" t="str">
        <f>Matchlista!F81&amp;" – "&amp;Matchlista!G81</f>
        <v>Oskarshamns AIk 2 – IFK Västervik 1</v>
      </c>
      <c r="B41" s="23" t="str">
        <f>TEXT(HOUR(Matchlista!B81),"00")&amp;":"&amp;TEXT(MINUTE(Matchlista!B81),"00")&amp;"–"&amp;TEXT(HOUR(Matchlista!C81),"00")&amp;":"&amp;TEXT(MINUTE(Matchlista!C81),"00")</f>
        <v>12:45–13:05</v>
      </c>
      <c r="C41" s="22" t="str">
        <f>Matchlista!D81</f>
        <v>Intersport</v>
      </c>
    </row>
    <row r="42" spans="1:3" ht="31.5" customHeight="1" x14ac:dyDescent="0.25">
      <c r="A42" s="20" t="str">
        <f>Matchlista!G99&amp;" – "&amp;Matchlista!F99</f>
        <v>Oskarshamns AIk 2 – Söderköpings IK 2</v>
      </c>
      <c r="B42" s="21" t="str">
        <f>TEXT(HOUR(Matchlista!B99),"00")&amp;":"&amp;TEXT(MINUTE(Matchlista!B99),"00")&amp;"–"&amp;TEXT(HOUR(Matchlista!C99),"00")&amp;":"&amp;TEXT(MINUTE(Matchlista!C99),"00")</f>
        <v>13:35–13:55</v>
      </c>
      <c r="C42" s="20" t="str">
        <f>Matchlista!D99</f>
        <v>Intersport</v>
      </c>
    </row>
    <row r="43" spans="1:3" ht="31.5" customHeight="1" x14ac:dyDescent="0.25">
      <c r="A43" s="22" t="str">
        <f>Matchlista!F112&amp;" – "&amp;Matchlista!G112</f>
        <v>Oskarshamns AIk 2 – Rimforsa IF</v>
      </c>
      <c r="B43" s="23" t="str">
        <f>TEXT(HOUR(Matchlista!B112),"00")&amp;":"&amp;TEXT(MINUTE(Matchlista!B112),"00")&amp;"–"&amp;TEXT(HOUR(Matchlista!C112),"00")&amp;":"&amp;TEXT(MINUTE(Matchlista!C112),"00")</f>
        <v>14:25–14:45</v>
      </c>
      <c r="C43" s="22" t="str">
        <f>Matchlista!D112</f>
        <v>Ica Maxi</v>
      </c>
    </row>
    <row r="44" spans="1:3" ht="15" customHeight="1" x14ac:dyDescent="0.25">
      <c r="A44" s="1"/>
      <c r="B44" s="1"/>
      <c r="C44" s="1"/>
    </row>
    <row r="45" spans="1:3" ht="22.5" customHeight="1" x14ac:dyDescent="0.25">
      <c r="A45" s="40" t="s">
        <v>49</v>
      </c>
      <c r="B45" s="35"/>
      <c r="C45" s="36"/>
    </row>
    <row r="46" spans="1:3" ht="33" customHeight="1" x14ac:dyDescent="0.35">
      <c r="A46" s="38" t="s">
        <v>62</v>
      </c>
      <c r="B46" s="32"/>
      <c r="C46" s="32"/>
    </row>
    <row r="47" spans="1:3" ht="31.5" customHeight="1" x14ac:dyDescent="0.25">
      <c r="A47" s="6" t="s">
        <v>3</v>
      </c>
      <c r="B47" s="19" t="s">
        <v>85</v>
      </c>
      <c r="C47" s="6" t="s">
        <v>29</v>
      </c>
    </row>
    <row r="48" spans="1:3" ht="31.5" customHeight="1" x14ac:dyDescent="0.25">
      <c r="A48" s="20" t="str">
        <f>Matchlista!F24&amp;" – "&amp;Matchlista!G24</f>
        <v>Rimforsa IF – IFK Västervik 1</v>
      </c>
      <c r="B48" s="21" t="str">
        <f>TEXT(HOUR(Matchlista!B24),"00")&amp;":"&amp;TEXT(MINUTE(Matchlista!B24),"00")&amp;"–"&amp;TEXT(HOUR(Matchlista!C24),"00")&amp;":"&amp;TEXT(MINUTE(Matchlista!C24),"00")</f>
        <v>10:15–10:35</v>
      </c>
      <c r="C48" s="20" t="str">
        <f>Matchlista!D24</f>
        <v>Jeansbolaget</v>
      </c>
    </row>
    <row r="49" spans="1:3" ht="31.5" customHeight="1" x14ac:dyDescent="0.25">
      <c r="A49" s="22" t="str">
        <f>Matchlista!G57&amp;" – "&amp;Matchlista!F57</f>
        <v>Rimforsa IF – Söderköpings IK 1</v>
      </c>
      <c r="B49" s="23" t="str">
        <f>TEXT(HOUR(Matchlista!B57),"00")&amp;":"&amp;TEXT(MINUTE(Matchlista!B57),"00")&amp;"–"&amp;TEXT(HOUR(Matchlista!C57),"00")&amp;":"&amp;TEXT(MINUTE(Matchlista!C57),"00")</f>
        <v>11:55–12:15</v>
      </c>
      <c r="C49" s="22" t="str">
        <f>Matchlista!D57</f>
        <v>Ahlsell</v>
      </c>
    </row>
    <row r="50" spans="1:3" ht="31.5" customHeight="1" x14ac:dyDescent="0.25">
      <c r="A50" s="20" t="str">
        <f>Matchlista!F91&amp;" – "&amp;Matchlista!G91</f>
        <v>Rimforsa IF – IFK Västervik 3</v>
      </c>
      <c r="B50" s="21" t="str">
        <f>TEXT(HOUR(Matchlista!B91),"00")&amp;":"&amp;TEXT(MINUTE(Matchlista!B91),"00")&amp;"–"&amp;TEXT(HOUR(Matchlista!C91),"00")&amp;":"&amp;TEXT(MINUTE(Matchlista!C91),"00")</f>
        <v>13:10–13:30</v>
      </c>
      <c r="C50" s="20" t="str">
        <f>Matchlista!D91</f>
        <v>Sparbanken Spira</v>
      </c>
    </row>
    <row r="51" spans="1:3" ht="31.5" customHeight="1" x14ac:dyDescent="0.25">
      <c r="A51" s="22" t="str">
        <f>Matchlista!G112&amp;" – "&amp;Matchlista!F112</f>
        <v>Rimforsa IF – Oskarshamns AIk 2</v>
      </c>
      <c r="B51" s="23" t="str">
        <f>TEXT(HOUR(Matchlista!B112),"00")&amp;":"&amp;TEXT(MINUTE(Matchlista!B112),"00")&amp;"–"&amp;TEXT(HOUR(Matchlista!C112),"00")&amp;":"&amp;TEXT(MINUTE(Matchlista!C112),"00")</f>
        <v>14:25–14:45</v>
      </c>
      <c r="C51" s="22" t="str">
        <f>Matchlista!D112</f>
        <v>Ica Maxi</v>
      </c>
    </row>
    <row r="52" spans="1:3" ht="15" customHeight="1" x14ac:dyDescent="0.25">
      <c r="A52" s="1"/>
      <c r="B52" s="1"/>
      <c r="C52" s="1"/>
    </row>
    <row r="53" spans="1:3" ht="22.5" customHeight="1" x14ac:dyDescent="0.25">
      <c r="A53" s="40" t="s">
        <v>49</v>
      </c>
      <c r="B53" s="35"/>
      <c r="C53" s="36"/>
    </row>
    <row r="54" spans="1:3" ht="33" customHeight="1" x14ac:dyDescent="0.35">
      <c r="A54" s="38" t="s">
        <v>67</v>
      </c>
      <c r="B54" s="32"/>
      <c r="C54" s="32"/>
    </row>
    <row r="55" spans="1:3" ht="31.5" customHeight="1" x14ac:dyDescent="0.25">
      <c r="A55" s="6" t="s">
        <v>3</v>
      </c>
      <c r="B55" s="19" t="s">
        <v>85</v>
      </c>
      <c r="C55" s="6" t="s">
        <v>29</v>
      </c>
    </row>
    <row r="56" spans="1:3" ht="31.5" customHeight="1" x14ac:dyDescent="0.25">
      <c r="A56" s="20" t="str">
        <f>Matchlista!F30&amp;" – "&amp;Matchlista!G30</f>
        <v>Söderköpings IK 1 – Oskarshamns AIk 1</v>
      </c>
      <c r="B56" s="21" t="str">
        <f>TEXT(HOUR(Matchlista!B30),"00")&amp;":"&amp;TEXT(MINUTE(Matchlista!B30),"00")&amp;"–"&amp;TEXT(HOUR(Matchlista!C30),"00")&amp;":"&amp;TEXT(MINUTE(Matchlista!C30),"00")</f>
        <v>10:40–11:00</v>
      </c>
      <c r="C56" s="20" t="str">
        <f>Matchlista!D30</f>
        <v>Ica Maxi</v>
      </c>
    </row>
    <row r="57" spans="1:3" ht="31.5" customHeight="1" x14ac:dyDescent="0.25">
      <c r="A57" s="22" t="str">
        <f>Matchlista!F57&amp;" – "&amp;Matchlista!G57</f>
        <v>Söderköpings IK 1 – Rimforsa IF</v>
      </c>
      <c r="B57" s="23" t="str">
        <f>TEXT(HOUR(Matchlista!B57),"00")&amp;":"&amp;TEXT(MINUTE(Matchlista!B57),"00")&amp;"–"&amp;TEXT(HOUR(Matchlista!C57),"00")&amp;":"&amp;TEXT(MINUTE(Matchlista!C57),"00")</f>
        <v>11:55–12:15</v>
      </c>
      <c r="C57" s="22" t="str">
        <f>Matchlista!D57</f>
        <v>Ahlsell</v>
      </c>
    </row>
    <row r="58" spans="1:3" ht="31.5" customHeight="1" x14ac:dyDescent="0.25">
      <c r="A58" s="20" t="str">
        <f>Matchlista!G98&amp;" – "&amp;Matchlista!F98</f>
        <v>Söderköpings IK 1 – IFK Västervik 1</v>
      </c>
      <c r="B58" s="21" t="str">
        <f>TEXT(HOUR(Matchlista!B98),"00")&amp;":"&amp;TEXT(MINUTE(Matchlista!B98),"00")&amp;"–"&amp;TEXT(HOUR(Matchlista!C98),"00")&amp;":"&amp;TEXT(MINUTE(Matchlista!C98),"00")</f>
        <v>13:35–13:55</v>
      </c>
      <c r="C58" s="20" t="str">
        <f>Matchlista!D98</f>
        <v>Jojjen</v>
      </c>
    </row>
    <row r="59" spans="1:3" ht="31.5" customHeight="1" x14ac:dyDescent="0.25">
      <c r="A59" s="22" t="str">
        <f>Matchlista!G110&amp;" – "&amp;Matchlista!F110</f>
        <v>Söderköpings IK 1 – IFK Västervik 3</v>
      </c>
      <c r="B59" s="23" t="str">
        <f>TEXT(HOUR(Matchlista!B110),"00")&amp;":"&amp;TEXT(MINUTE(Matchlista!B110),"00")&amp;"–"&amp;TEXT(HOUR(Matchlista!C110),"00")&amp;":"&amp;TEXT(MINUTE(Matchlista!C110),"00")</f>
        <v>14:25–14:45</v>
      </c>
      <c r="C59" s="22" t="str">
        <f>Matchlista!D110</f>
        <v>Ahlsell</v>
      </c>
    </row>
    <row r="60" spans="1:3" ht="15" customHeight="1" x14ac:dyDescent="0.25">
      <c r="A60" s="1"/>
      <c r="B60" s="1"/>
      <c r="C60" s="1"/>
    </row>
    <row r="61" spans="1:3" ht="22.5" customHeight="1" x14ac:dyDescent="0.25">
      <c r="A61" s="40" t="s">
        <v>49</v>
      </c>
      <c r="B61" s="35"/>
      <c r="C61" s="36"/>
    </row>
    <row r="62" spans="1:3" ht="33" customHeight="1" x14ac:dyDescent="0.35">
      <c r="A62" s="38" t="s">
        <v>68</v>
      </c>
      <c r="B62" s="32"/>
      <c r="C62" s="32"/>
    </row>
    <row r="63" spans="1:3" ht="31.5" customHeight="1" x14ac:dyDescent="0.25">
      <c r="A63" s="6" t="s">
        <v>3</v>
      </c>
      <c r="B63" s="19" t="s">
        <v>85</v>
      </c>
      <c r="C63" s="6" t="s">
        <v>29</v>
      </c>
    </row>
    <row r="64" spans="1:3" ht="31.5" customHeight="1" x14ac:dyDescent="0.25">
      <c r="A64" s="20" t="str">
        <f>Matchlista!G43&amp;" – "&amp;Matchlista!F43</f>
        <v>Söderköpings IK 2 – IFK Västervik 1</v>
      </c>
      <c r="B64" s="21" t="str">
        <f>TEXT(HOUR(Matchlista!B43),"00")&amp;":"&amp;TEXT(MINUTE(Matchlista!B43),"00")&amp;"–"&amp;TEXT(HOUR(Matchlista!C43),"00")&amp;":"&amp;TEXT(MINUTE(Matchlista!C43),"00")</f>
        <v>11:05–11:25</v>
      </c>
      <c r="C64" s="20" t="str">
        <f>Matchlista!D43</f>
        <v>Intersport</v>
      </c>
    </row>
    <row r="65" spans="1:3" ht="31.5" customHeight="1" x14ac:dyDescent="0.25">
      <c r="A65" s="22" t="str">
        <f>Matchlista!G78&amp;" – "&amp;Matchlista!F78</f>
        <v>Söderköpings IK 2 – IFK Västervik 2</v>
      </c>
      <c r="B65" s="23" t="str">
        <f>TEXT(HOUR(Matchlista!B78),"00")&amp;":"&amp;TEXT(MINUTE(Matchlista!B78),"00")&amp;"–"&amp;TEXT(HOUR(Matchlista!C78),"00")&amp;":"&amp;TEXT(MINUTE(Matchlista!C78),"00")</f>
        <v>12:45–13:05</v>
      </c>
      <c r="C65" s="22" t="str">
        <f>Matchlista!D78</f>
        <v>Ica Maxi</v>
      </c>
    </row>
    <row r="66" spans="1:3" ht="31.5" customHeight="1" x14ac:dyDescent="0.25">
      <c r="A66" s="20" t="str">
        <f>Matchlista!F99&amp;" – "&amp;Matchlista!G99</f>
        <v>Söderköpings IK 2 – Oskarshamns AIk 2</v>
      </c>
      <c r="B66" s="21" t="str">
        <f>TEXT(HOUR(Matchlista!B99),"00")&amp;":"&amp;TEXT(MINUTE(Matchlista!B99),"00")&amp;"–"&amp;TEXT(HOUR(Matchlista!C99),"00")&amp;":"&amp;TEXT(MINUTE(Matchlista!C99),"00")</f>
        <v>13:35–13:55</v>
      </c>
      <c r="C66" s="20" t="str">
        <f>Matchlista!D99</f>
        <v>Intersport</v>
      </c>
    </row>
    <row r="67" spans="1:3" ht="31.5" customHeight="1" x14ac:dyDescent="0.25">
      <c r="A67" s="22" t="str">
        <f>Matchlista!F113&amp;" – "&amp;Matchlista!G113</f>
        <v>Söderköpings IK 2 – Oskarshamns AIk 1</v>
      </c>
      <c r="B67" s="23" t="str">
        <f>TEXT(HOUR(Matchlista!B113),"00")&amp;":"&amp;TEXT(MINUTE(Matchlista!B113),"00")&amp;"–"&amp;TEXT(HOUR(Matchlista!C113),"00")&amp;":"&amp;TEXT(MINUTE(Matchlista!C113),"00")</f>
        <v>14:25–14:45</v>
      </c>
      <c r="C67" s="22" t="str">
        <f>Matchlista!D113</f>
        <v>Sparbanken Spira</v>
      </c>
    </row>
    <row r="68" spans="1:3" ht="15" customHeight="1" x14ac:dyDescent="0.25">
      <c r="A68" s="1"/>
      <c r="B68" s="1"/>
      <c r="C68" s="1"/>
    </row>
    <row r="69" spans="1:3" ht="14.25" customHeight="1" x14ac:dyDescent="0.25"/>
    <row r="70" spans="1:3" ht="14.25" customHeight="1" x14ac:dyDescent="0.25"/>
    <row r="71" spans="1:3" ht="14.25" customHeight="1" x14ac:dyDescent="0.25"/>
    <row r="72" spans="1:3" ht="14.25" customHeight="1" x14ac:dyDescent="0.25"/>
    <row r="73" spans="1:3" ht="14.25" customHeight="1" x14ac:dyDescent="0.25"/>
    <row r="74" spans="1:3" ht="14.25" customHeight="1" x14ac:dyDescent="0.25"/>
    <row r="75" spans="1:3" ht="14.25" customHeight="1" x14ac:dyDescent="0.25"/>
    <row r="76" spans="1:3" ht="14.25" customHeight="1" x14ac:dyDescent="0.25"/>
    <row r="77" spans="1:3" ht="14.25" customHeight="1" x14ac:dyDescent="0.25"/>
    <row r="78" spans="1:3" ht="14.25" customHeight="1" x14ac:dyDescent="0.25"/>
    <row r="79" spans="1:3" ht="14.25" customHeight="1" x14ac:dyDescent="0.25"/>
    <row r="80" spans="1:3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8">
    <mergeCell ref="A62:C62"/>
    <mergeCell ref="A22:C22"/>
    <mergeCell ref="A29:C29"/>
    <mergeCell ref="A30:C30"/>
    <mergeCell ref="A37:C37"/>
    <mergeCell ref="A38:C38"/>
    <mergeCell ref="A45:C45"/>
    <mergeCell ref="A46:C46"/>
    <mergeCell ref="A14:C14"/>
    <mergeCell ref="A21:C21"/>
    <mergeCell ref="A53:C53"/>
    <mergeCell ref="A54:C54"/>
    <mergeCell ref="A61:C61"/>
    <mergeCell ref="A1:C2"/>
    <mergeCell ref="A3:C3"/>
    <mergeCell ref="A5:C5"/>
    <mergeCell ref="A6:C6"/>
    <mergeCell ref="A13:C13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00"/>
  <sheetViews>
    <sheetView showGridLines="0" workbookViewId="0">
      <selection activeCell="C19" sqref="C19"/>
    </sheetView>
  </sheetViews>
  <sheetFormatPr defaultColWidth="12.625" defaultRowHeight="15" customHeight="1" x14ac:dyDescent="0.25"/>
  <cols>
    <col min="1" max="1" width="64" customWidth="1"/>
    <col min="2" max="2" width="20" customWidth="1"/>
    <col min="3" max="3" width="25" customWidth="1"/>
    <col min="4" max="26" width="8.625" customWidth="1"/>
  </cols>
  <sheetData>
    <row r="1" spans="1:3" ht="22.5" customHeight="1" x14ac:dyDescent="0.25">
      <c r="A1" s="25" t="s">
        <v>109</v>
      </c>
      <c r="B1" s="26"/>
      <c r="C1" s="27"/>
    </row>
    <row r="2" spans="1:3" ht="22.5" customHeight="1" x14ac:dyDescent="0.25">
      <c r="A2" s="28"/>
      <c r="B2" s="29"/>
      <c r="C2" s="30"/>
    </row>
    <row r="3" spans="1:3" ht="30" customHeight="1" x14ac:dyDescent="0.25">
      <c r="A3" s="31" t="s">
        <v>101</v>
      </c>
      <c r="B3" s="32"/>
      <c r="C3" s="32"/>
    </row>
    <row r="4" spans="1:3" ht="22.5" customHeight="1" x14ac:dyDescent="0.25">
      <c r="A4" s="1"/>
      <c r="B4" s="1"/>
      <c r="C4" s="1"/>
    </row>
    <row r="5" spans="1:3" ht="22.5" customHeight="1" x14ac:dyDescent="0.25">
      <c r="A5" s="40" t="s">
        <v>30</v>
      </c>
      <c r="B5" s="35"/>
      <c r="C5" s="36"/>
    </row>
    <row r="6" spans="1:3" ht="33" customHeight="1" x14ac:dyDescent="0.35">
      <c r="A6" s="38" t="s">
        <v>31</v>
      </c>
      <c r="B6" s="32"/>
      <c r="C6" s="32"/>
    </row>
    <row r="7" spans="1:3" ht="31.5" customHeight="1" x14ac:dyDescent="0.25">
      <c r="A7" s="6" t="s">
        <v>3</v>
      </c>
      <c r="B7" s="19" t="s">
        <v>85</v>
      </c>
      <c r="C7" s="6" t="s">
        <v>29</v>
      </c>
    </row>
    <row r="8" spans="1:3" ht="31.5" customHeight="1" x14ac:dyDescent="0.25">
      <c r="A8" s="20" t="str">
        <f>Matchlista!G22&amp;" – "&amp;Matchlista!F22</f>
        <v>Hultsfreds FK – Rödsle BK</v>
      </c>
      <c r="B8" s="21" t="str">
        <f>TEXT(HOUR(Matchlista!B22),"00")&amp;":"&amp;TEXT(MINUTE(Matchlista!B22),"00")&amp;"–"&amp;TEXT(HOUR(Matchlista!C22),"00")&amp;":"&amp;TEXT(MINUTE(Matchlista!C22),"00")</f>
        <v>10:15–10:35</v>
      </c>
      <c r="C8" s="20" t="str">
        <f>Matchlista!D22</f>
        <v>Bilteknik</v>
      </c>
    </row>
    <row r="9" spans="1:3" ht="31.5" customHeight="1" x14ac:dyDescent="0.25">
      <c r="A9" s="22" t="str">
        <f>Matchlista!F62&amp;" – "&amp;Matchlista!G62</f>
        <v>Hultsfreds FK – Vimmerby IF</v>
      </c>
      <c r="B9" s="23" t="str">
        <f>TEXT(HOUR(Matchlista!B62),"00")&amp;":"&amp;TEXT(MINUTE(Matchlista!B62),"00")&amp;"–"&amp;TEXT(HOUR(Matchlista!C62),"00")&amp;":"&amp;TEXT(MINUTE(Matchlista!C62),"00")</f>
        <v>11:55–12:15</v>
      </c>
      <c r="C9" s="22" t="str">
        <f>Matchlista!D62</f>
        <v>Intersport</v>
      </c>
    </row>
    <row r="10" spans="1:3" ht="31.5" customHeight="1" x14ac:dyDescent="0.25">
      <c r="A10" s="20" t="str">
        <f>Matchlista!F82&amp;" – "&amp;Matchlista!G82</f>
        <v>Hultsfreds FK – IFK Västervik</v>
      </c>
      <c r="B10" s="21" t="str">
        <f>TEXT(HOUR(Matchlista!B82),"00")&amp;":"&amp;TEXT(MINUTE(Matchlista!B82),"00")&amp;"–"&amp;TEXT(HOUR(Matchlista!C82),"00")&amp;":"&amp;TEXT(MINUTE(Matchlista!C82),"00")</f>
        <v>12:45–13:05</v>
      </c>
      <c r="C10" s="20" t="str">
        <f>Matchlista!D82</f>
        <v>Sparbanken Spira</v>
      </c>
    </row>
    <row r="11" spans="1:3" ht="31.5" customHeight="1" x14ac:dyDescent="0.25">
      <c r="A11" s="22" t="str">
        <f>Matchlista!G107&amp;" – "&amp;Matchlista!F107</f>
        <v>Hultsfreds FK – IF Eksjö Fotboll</v>
      </c>
      <c r="B11" s="23" t="str">
        <f>TEXT(HOUR(Matchlista!B107),"00")&amp;":"&amp;TEXT(MINUTE(Matchlista!B107),"00")&amp;"–"&amp;TEXT(HOUR(Matchlista!C107),"00")&amp;":"&amp;TEXT(MINUTE(Matchlista!C107),"00")</f>
        <v>13:35–13:55</v>
      </c>
      <c r="C11" s="22" t="str">
        <f>Matchlista!D107</f>
        <v>Jeansbolaget</v>
      </c>
    </row>
    <row r="12" spans="1:3" ht="15" customHeight="1" x14ac:dyDescent="0.25">
      <c r="A12" s="1"/>
      <c r="B12" s="1"/>
      <c r="C12" s="1"/>
    </row>
    <row r="13" spans="1:3" ht="22.5" customHeight="1" x14ac:dyDescent="0.25">
      <c r="A13" s="40" t="s">
        <v>30</v>
      </c>
      <c r="B13" s="35"/>
      <c r="C13" s="36"/>
    </row>
    <row r="14" spans="1:3" ht="33" customHeight="1" x14ac:dyDescent="0.35">
      <c r="A14" s="38" t="s">
        <v>36</v>
      </c>
      <c r="B14" s="32"/>
      <c r="C14" s="32"/>
    </row>
    <row r="15" spans="1:3" ht="31.5" customHeight="1" x14ac:dyDescent="0.25">
      <c r="A15" s="6" t="s">
        <v>3</v>
      </c>
      <c r="B15" s="19" t="s">
        <v>85</v>
      </c>
      <c r="C15" s="6" t="s">
        <v>29</v>
      </c>
    </row>
    <row r="16" spans="1:3" ht="31.5" customHeight="1" x14ac:dyDescent="0.25">
      <c r="A16" s="20" t="str">
        <f>Matchlista!G26&amp;" – "&amp;Matchlista!F26</f>
        <v>IF Eksjö Fotboll – IFK Västervik</v>
      </c>
      <c r="B16" s="21" t="str">
        <f>TEXT(HOUR(Matchlista!B26),"00")&amp;":"&amp;TEXT(MINUTE(Matchlista!B26),"00")&amp;"–"&amp;TEXT(HOUR(Matchlista!C26),"00")&amp;":"&amp;TEXT(MINUTE(Matchlista!C26),"00")</f>
        <v>10:15–10:35</v>
      </c>
      <c r="C16" s="20" t="str">
        <f>Matchlista!D26</f>
        <v>Sparbanken Spira</v>
      </c>
    </row>
    <row r="17" spans="1:3" ht="31.5" customHeight="1" x14ac:dyDescent="0.25">
      <c r="A17" s="22" t="str">
        <f>Matchlista!G40&amp;" – "&amp;Matchlista!F40</f>
        <v>IF Eksjö Fotboll – Vimmerby IF</v>
      </c>
      <c r="B17" s="23" t="str">
        <f>TEXT(HOUR(Matchlista!B40),"00")&amp;":"&amp;TEXT(MINUTE(Matchlista!B40),"00")&amp;"–"&amp;TEXT(HOUR(Matchlista!C40),"00")&amp;":"&amp;TEXT(MINUTE(Matchlista!C40),"00")</f>
        <v>11:05–11:25</v>
      </c>
      <c r="C17" s="22" t="str">
        <f>Matchlista!D40</f>
        <v>Ica Maxi</v>
      </c>
    </row>
    <row r="18" spans="1:3" ht="31.5" customHeight="1" x14ac:dyDescent="0.25">
      <c r="A18" s="20" t="str">
        <f>Matchlista!F74&amp;" – "&amp;Matchlista!G74</f>
        <v>IF Eksjö Fotboll – Rödsle BK</v>
      </c>
      <c r="B18" s="21" t="str">
        <f>TEXT(HOUR(Matchlista!B74),"00")&amp;":"&amp;TEXT(MINUTE(Matchlista!B74),"00")&amp;"–"&amp;TEXT(HOUR(Matchlista!C74),"00")&amp;":"&amp;TEXT(MINUTE(Matchlista!C74),"00")</f>
        <v>12:20–12:40</v>
      </c>
      <c r="C18" s="20" t="str">
        <f>Matchlista!D74</f>
        <v>Yta</v>
      </c>
    </row>
    <row r="19" spans="1:3" ht="31.5" customHeight="1" x14ac:dyDescent="0.25">
      <c r="A19" s="22" t="str">
        <f>Matchlista!F107&amp;" – "&amp;Matchlista!G107</f>
        <v>IF Eksjö Fotboll – Hultsfreds FK</v>
      </c>
      <c r="B19" s="23" t="str">
        <f>TEXT(HOUR(Matchlista!B107),"00")&amp;":"&amp;TEXT(MINUTE(Matchlista!B107),"00")&amp;"–"&amp;TEXT(HOUR(Matchlista!C107),"00")&amp;":"&amp;TEXT(MINUTE(Matchlista!C107),"00")</f>
        <v>13:35–13:55</v>
      </c>
      <c r="C19" s="22" t="str">
        <f>Matchlista!D107</f>
        <v>Jeansbolaget</v>
      </c>
    </row>
    <row r="20" spans="1:3" ht="15" customHeight="1" x14ac:dyDescent="0.25">
      <c r="A20" s="1"/>
      <c r="B20" s="1"/>
      <c r="C20" s="1"/>
    </row>
    <row r="21" spans="1:3" ht="22.5" customHeight="1" x14ac:dyDescent="0.25">
      <c r="A21" s="40" t="s">
        <v>30</v>
      </c>
      <c r="B21" s="35"/>
      <c r="C21" s="36"/>
    </row>
    <row r="22" spans="1:3" ht="33" customHeight="1" x14ac:dyDescent="0.35">
      <c r="A22" s="38" t="s">
        <v>38</v>
      </c>
      <c r="B22" s="32"/>
      <c r="C22" s="32"/>
    </row>
    <row r="23" spans="1:3" ht="31.5" customHeight="1" x14ac:dyDescent="0.25">
      <c r="A23" s="6" t="s">
        <v>3</v>
      </c>
      <c r="B23" s="19" t="s">
        <v>85</v>
      </c>
      <c r="C23" s="6" t="s">
        <v>29</v>
      </c>
    </row>
    <row r="24" spans="1:3" ht="31.5" customHeight="1" x14ac:dyDescent="0.25">
      <c r="A24" s="20" t="str">
        <f>Matchlista!F26&amp;" – "&amp;Matchlista!G26</f>
        <v>IFK Västervik – IF Eksjö Fotboll</v>
      </c>
      <c r="B24" s="21" t="str">
        <f>TEXT(HOUR(Matchlista!B26),"00")&amp;":"&amp;TEXT(MINUTE(Matchlista!B26),"00")&amp;"–"&amp;TEXT(HOUR(Matchlista!C26),"00")&amp;":"&amp;TEXT(MINUTE(Matchlista!C26),"00")</f>
        <v>10:15–10:35</v>
      </c>
      <c r="C24" s="20" t="str">
        <f>Matchlista!D26</f>
        <v>Sparbanken Spira</v>
      </c>
    </row>
    <row r="25" spans="1:3" ht="31.5" customHeight="1" x14ac:dyDescent="0.25">
      <c r="A25" s="22" t="str">
        <f>Matchlista!F50&amp;" – "&amp;Matchlista!G50</f>
        <v>IFK Västervik – Rödsle BK</v>
      </c>
      <c r="B25" s="23" t="str">
        <f>TEXT(HOUR(Matchlista!B50),"00")&amp;":"&amp;TEXT(MINUTE(Matchlista!B50),"00")&amp;"–"&amp;TEXT(HOUR(Matchlista!C50),"00")&amp;":"&amp;TEXT(MINUTE(Matchlista!C50),"00")</f>
        <v>11:30–11:50</v>
      </c>
      <c r="C25" s="22" t="str">
        <f>Matchlista!D50</f>
        <v>Ica Maxi</v>
      </c>
    </row>
    <row r="26" spans="1:3" ht="31.5" customHeight="1" x14ac:dyDescent="0.25">
      <c r="A26" s="20" t="str">
        <f>Matchlista!G82&amp;" – "&amp;Matchlista!F82</f>
        <v>IFK Västervik – Hultsfreds FK</v>
      </c>
      <c r="B26" s="21" t="str">
        <f>TEXT(HOUR(Matchlista!B82),"00")&amp;":"&amp;TEXT(MINUTE(Matchlista!B82),"00")&amp;"–"&amp;TEXT(HOUR(Matchlista!C82),"00")&amp;":"&amp;TEXT(MINUTE(Matchlista!C82),"00")</f>
        <v>12:45–13:05</v>
      </c>
      <c r="C26" s="20" t="str">
        <f>Matchlista!D82</f>
        <v>Sparbanken Spira</v>
      </c>
    </row>
    <row r="27" spans="1:3" ht="31.5" customHeight="1" x14ac:dyDescent="0.25">
      <c r="A27" s="22" t="str">
        <f>Matchlista!G106&amp;" – "&amp;Matchlista!F106</f>
        <v>IFK Västervik – Vimmerby IF</v>
      </c>
      <c r="B27" s="23" t="str">
        <f>TEXT(HOUR(Matchlista!B106),"00")&amp;":"&amp;TEXT(MINUTE(Matchlista!B106),"00")&amp;"–"&amp;TEXT(HOUR(Matchlista!C106),"00")&amp;":"&amp;TEXT(MINUTE(Matchlista!C106),"00")</f>
        <v>14:00–14:20</v>
      </c>
      <c r="C27" s="22" t="str">
        <f>Matchlista!D106</f>
        <v>Intersport</v>
      </c>
    </row>
    <row r="28" spans="1:3" ht="15" customHeight="1" x14ac:dyDescent="0.25">
      <c r="A28" s="1"/>
      <c r="B28" s="1"/>
      <c r="C28" s="1"/>
    </row>
    <row r="29" spans="1:3" ht="22.5" customHeight="1" x14ac:dyDescent="0.25">
      <c r="A29" s="40" t="s">
        <v>30</v>
      </c>
      <c r="B29" s="35"/>
      <c r="C29" s="36"/>
    </row>
    <row r="30" spans="1:3" ht="33" customHeight="1" x14ac:dyDescent="0.35">
      <c r="A30" s="38" t="s">
        <v>41</v>
      </c>
      <c r="B30" s="32"/>
      <c r="C30" s="32"/>
    </row>
    <row r="31" spans="1:3" ht="31.5" customHeight="1" x14ac:dyDescent="0.25">
      <c r="A31" s="6" t="s">
        <v>3</v>
      </c>
      <c r="B31" s="19" t="s">
        <v>85</v>
      </c>
      <c r="C31" s="6" t="s">
        <v>29</v>
      </c>
    </row>
    <row r="32" spans="1:3" ht="31.5" customHeight="1" x14ac:dyDescent="0.25">
      <c r="A32" s="20" t="str">
        <f>Matchlista!F22&amp;" – "&amp;Matchlista!G22</f>
        <v>Rödsle BK – Hultsfreds FK</v>
      </c>
      <c r="B32" s="21" t="str">
        <f>TEXT(HOUR(Matchlista!B22),"00")&amp;":"&amp;TEXT(MINUTE(Matchlista!B22),"00")&amp;"–"&amp;TEXT(HOUR(Matchlista!C22),"00")&amp;":"&amp;TEXT(MINUTE(Matchlista!C22),"00")</f>
        <v>10:15–10:35</v>
      </c>
      <c r="C32" s="20" t="str">
        <f>Matchlista!D22</f>
        <v>Bilteknik</v>
      </c>
    </row>
    <row r="33" spans="1:3" ht="31.5" customHeight="1" x14ac:dyDescent="0.25">
      <c r="A33" s="22" t="str">
        <f>Matchlista!G50&amp;" – "&amp;Matchlista!F50</f>
        <v>Rödsle BK – IFK Västervik</v>
      </c>
      <c r="B33" s="23" t="str">
        <f>TEXT(HOUR(Matchlista!B50),"00")&amp;":"&amp;TEXT(MINUTE(Matchlista!B50),"00")&amp;"–"&amp;TEXT(HOUR(Matchlista!C50),"00")&amp;":"&amp;TEXT(MINUTE(Matchlista!C50),"00")</f>
        <v>11:30–11:50</v>
      </c>
      <c r="C33" s="22" t="str">
        <f>Matchlista!D50</f>
        <v>Ica Maxi</v>
      </c>
    </row>
    <row r="34" spans="1:3" ht="31.5" customHeight="1" x14ac:dyDescent="0.25">
      <c r="A34" s="20" t="str">
        <f>Matchlista!G74&amp;" – "&amp;Matchlista!F74</f>
        <v>Rödsle BK – IF Eksjö Fotboll</v>
      </c>
      <c r="B34" s="21" t="str">
        <f>TEXT(HOUR(Matchlista!B74),"00")&amp;":"&amp;TEXT(MINUTE(Matchlista!B74),"00")&amp;"–"&amp;TEXT(HOUR(Matchlista!C74),"00")&amp;":"&amp;TEXT(MINUTE(Matchlista!C74),"00")</f>
        <v>12:20–12:40</v>
      </c>
      <c r="C34" s="20" t="str">
        <f>Matchlista!D74</f>
        <v>Yta</v>
      </c>
    </row>
    <row r="35" spans="1:3" ht="31.5" customHeight="1" x14ac:dyDescent="0.25">
      <c r="A35" s="22" t="str">
        <f>Matchlista!F86&amp;" – "&amp;Matchlista!G86</f>
        <v>Rödsle BK – Vimmerby IF</v>
      </c>
      <c r="B35" s="23" t="str">
        <f>TEXT(HOUR(Matchlista!B86),"00")&amp;":"&amp;TEXT(MINUTE(Matchlista!B86),"00")&amp;"–"&amp;TEXT(HOUR(Matchlista!C86),"00")&amp;":"&amp;TEXT(MINUTE(Matchlista!C86),"00")</f>
        <v>13:10–13:30</v>
      </c>
      <c r="C35" s="22" t="str">
        <f>Matchlista!D86</f>
        <v>Bilteknik</v>
      </c>
    </row>
    <row r="36" spans="1:3" ht="15" customHeight="1" x14ac:dyDescent="0.25">
      <c r="A36" s="1"/>
      <c r="B36" s="1"/>
      <c r="C36" s="1"/>
    </row>
    <row r="37" spans="1:3" ht="22.5" customHeight="1" x14ac:dyDescent="0.25">
      <c r="A37" s="40" t="s">
        <v>30</v>
      </c>
      <c r="B37" s="35"/>
      <c r="C37" s="36"/>
    </row>
    <row r="38" spans="1:3" ht="33" customHeight="1" x14ac:dyDescent="0.35">
      <c r="A38" s="38" t="s">
        <v>46</v>
      </c>
      <c r="B38" s="32"/>
      <c r="C38" s="32"/>
    </row>
    <row r="39" spans="1:3" ht="31.5" customHeight="1" x14ac:dyDescent="0.25">
      <c r="A39" s="6" t="s">
        <v>3</v>
      </c>
      <c r="B39" s="19" t="s">
        <v>85</v>
      </c>
      <c r="C39" s="6" t="s">
        <v>29</v>
      </c>
    </row>
    <row r="40" spans="1:3" ht="31.5" customHeight="1" x14ac:dyDescent="0.25">
      <c r="A40" s="20" t="str">
        <f>Matchlista!F40&amp;" – "&amp;Matchlista!G40</f>
        <v>Vimmerby IF – IF Eksjö Fotboll</v>
      </c>
      <c r="B40" s="21" t="str">
        <f>TEXT(HOUR(Matchlista!B40),"00")&amp;":"&amp;TEXT(MINUTE(Matchlista!B40),"00")&amp;"–"&amp;TEXT(HOUR(Matchlista!C40),"00")&amp;":"&amp;TEXT(MINUTE(Matchlista!C40),"00")</f>
        <v>11:05–11:25</v>
      </c>
      <c r="C40" s="20" t="str">
        <f>Matchlista!D40</f>
        <v>Ica Maxi</v>
      </c>
    </row>
    <row r="41" spans="1:3" ht="31.5" customHeight="1" x14ac:dyDescent="0.25">
      <c r="A41" s="22" t="str">
        <f>Matchlista!G62&amp;" – "&amp;Matchlista!F62</f>
        <v>Vimmerby IF – Hultsfreds FK</v>
      </c>
      <c r="B41" s="23" t="str">
        <f>TEXT(HOUR(Matchlista!B62),"00")&amp;":"&amp;TEXT(MINUTE(Matchlista!B62),"00")&amp;"–"&amp;TEXT(HOUR(Matchlista!C62),"00")&amp;":"&amp;TEXT(MINUTE(Matchlista!C62),"00")</f>
        <v>11:55–12:15</v>
      </c>
      <c r="C41" s="22" t="str">
        <f>Matchlista!D62</f>
        <v>Intersport</v>
      </c>
    </row>
    <row r="42" spans="1:3" ht="31.5" customHeight="1" x14ac:dyDescent="0.25">
      <c r="A42" s="20" t="str">
        <f>Matchlista!G86&amp;" – "&amp;Matchlista!F86</f>
        <v>Vimmerby IF – Rödsle BK</v>
      </c>
      <c r="B42" s="21" t="str">
        <f>TEXT(HOUR(Matchlista!B86),"00")&amp;":"&amp;TEXT(MINUTE(Matchlista!B86),"00")&amp;"–"&amp;TEXT(HOUR(Matchlista!C86),"00")&amp;":"&amp;TEXT(MINUTE(Matchlista!C86),"00")</f>
        <v>13:10–13:30</v>
      </c>
      <c r="C42" s="20" t="str">
        <f>Matchlista!D86</f>
        <v>Bilteknik</v>
      </c>
    </row>
    <row r="43" spans="1:3" ht="31.5" customHeight="1" x14ac:dyDescent="0.25">
      <c r="A43" s="22" t="str">
        <f>Matchlista!F106&amp;" – "&amp;Matchlista!G106</f>
        <v>Vimmerby IF – IFK Västervik</v>
      </c>
      <c r="B43" s="23" t="str">
        <f>TEXT(HOUR(Matchlista!B106),"00")&amp;":"&amp;TEXT(MINUTE(Matchlista!B106),"00")&amp;"–"&amp;TEXT(HOUR(Matchlista!C106),"00")&amp;":"&amp;TEXT(MINUTE(Matchlista!C106),"00")</f>
        <v>14:00–14:20</v>
      </c>
      <c r="C43" s="22" t="str">
        <f>Matchlista!D106</f>
        <v>Intersport</v>
      </c>
    </row>
    <row r="44" spans="1:3" ht="15" customHeight="1" x14ac:dyDescent="0.25">
      <c r="A44" s="1"/>
      <c r="B44" s="1"/>
      <c r="C44" s="1"/>
    </row>
    <row r="45" spans="1:3" ht="14.25" customHeight="1" x14ac:dyDescent="0.25"/>
    <row r="46" spans="1:3" ht="14.25" customHeight="1" x14ac:dyDescent="0.25"/>
    <row r="47" spans="1:3" ht="14.25" customHeight="1" x14ac:dyDescent="0.25"/>
    <row r="48" spans="1:3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2">
    <mergeCell ref="A14:C14"/>
    <mergeCell ref="A21:C21"/>
    <mergeCell ref="A1:C2"/>
    <mergeCell ref="A3:C3"/>
    <mergeCell ref="A5:C5"/>
    <mergeCell ref="A6:C6"/>
    <mergeCell ref="A13:C13"/>
    <mergeCell ref="A22:C22"/>
    <mergeCell ref="A29:C29"/>
    <mergeCell ref="A30:C30"/>
    <mergeCell ref="A37:C37"/>
    <mergeCell ref="A38:C3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Översikt</vt:lpstr>
      <vt:lpstr>Matchlista</vt:lpstr>
      <vt:lpstr>Lagöversikt</vt:lpstr>
      <vt:lpstr>Planvis</vt:lpstr>
      <vt:lpstr>P17</vt:lpstr>
      <vt:lpstr>F17</vt:lpstr>
      <vt:lpstr>P18</vt:lpstr>
      <vt:lpstr>F18</vt:lpstr>
      <vt:lpstr>P19</vt:lpstr>
      <vt:lpstr>F19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</dc:creator>
  <cp:lastModifiedBy>Elin</cp:lastModifiedBy>
  <dcterms:created xsi:type="dcterms:W3CDTF">2026-09-08T11:46:43Z</dcterms:created>
  <dcterms:modified xsi:type="dcterms:W3CDTF">2026-09-08T12:08:25Z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2026-09-06T21:12:34Z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b867de08-ded3-437b-82cc-fb9d29eeadc9</vt:lpwstr>
  </property>
  <property fmtid="{D5CDD505-2E9C-101B-9397-08002B2CF9AE}" pid="7" name="MSIP_Label_defa4170-0d19-0005-0004-bc88714345d2_ActionId">
    <vt:lpwstr>88930f33-4bbf-4cca-9a19-e2888c14bc67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