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:\Privat\Privat\Fotboll\"/>
    </mc:Choice>
  </mc:AlternateContent>
  <xr:revisionPtr revIDLastSave="0" documentId="13_ncr:1_{77EFB71F-1672-4E0B-AB78-75ECFA5FB8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C39" i="1"/>
  <c r="C50" i="1"/>
  <c r="C51" i="1" s="1"/>
  <c r="C53" i="1" s="1"/>
  <c r="F22" i="1"/>
  <c r="F25" i="1" s="1"/>
  <c r="C46" i="1"/>
  <c r="E47" i="1"/>
  <c r="D51" i="1"/>
  <c r="D53" i="1" s="1"/>
  <c r="D54" i="1" s="1"/>
  <c r="E51" i="1"/>
  <c r="D47" i="1"/>
  <c r="C47" i="1"/>
  <c r="C2" i="1"/>
  <c r="C25" i="1" s="1"/>
  <c r="C31" i="1" s="1"/>
  <c r="D25" i="1"/>
  <c r="D29" i="1" s="1"/>
  <c r="E25" i="1"/>
  <c r="E31" i="1" s="1"/>
  <c r="D31" i="1" l="1"/>
  <c r="D33" i="1" s="1"/>
  <c r="C38" i="1"/>
  <c r="C54" i="1"/>
  <c r="E53" i="1"/>
  <c r="E54" i="1" s="1"/>
  <c r="C27" i="1"/>
  <c r="C29" i="1"/>
  <c r="E29" i="1"/>
  <c r="E33" i="1" s="1"/>
  <c r="E27" i="1"/>
  <c r="D27" i="1"/>
  <c r="D56" i="1" l="1"/>
  <c r="C35" i="1"/>
  <c r="C33" i="1"/>
  <c r="B29" i="1"/>
  <c r="B31" i="1"/>
  <c r="D57" i="1" l="1"/>
</calcChain>
</file>

<file path=xl/sharedStrings.xml><?xml version="1.0" encoding="utf-8"?>
<sst xmlns="http://schemas.openxmlformats.org/spreadsheetml/2006/main" count="71" uniqueCount="62">
  <si>
    <t>Förälder</t>
  </si>
  <si>
    <t>Barn</t>
  </si>
  <si>
    <t>Emelie Kjellner Hernesten</t>
  </si>
  <si>
    <t>Ebba och Alicia</t>
  </si>
  <si>
    <t>Antal X1</t>
  </si>
  <si>
    <t>Antal X2</t>
  </si>
  <si>
    <t>Antal X3</t>
  </si>
  <si>
    <t>Evelina Ericsson</t>
  </si>
  <si>
    <t>Savannah</t>
  </si>
  <si>
    <t>Elina Andersson</t>
  </si>
  <si>
    <t>Sofia Axelsson</t>
  </si>
  <si>
    <t>Cali</t>
  </si>
  <si>
    <t>Hanna Printz</t>
  </si>
  <si>
    <t>Celine</t>
  </si>
  <si>
    <t>Stina Printz</t>
  </si>
  <si>
    <t>Sonja</t>
  </si>
  <si>
    <t>Linda Nordberg</t>
  </si>
  <si>
    <t>Estrid</t>
  </si>
  <si>
    <t>Anna Johansson</t>
  </si>
  <si>
    <t>Tuva</t>
  </si>
  <si>
    <t>Emil Lindelöf</t>
  </si>
  <si>
    <t>Helmi</t>
  </si>
  <si>
    <t>Summa antal</t>
  </si>
  <si>
    <t>Vera</t>
  </si>
  <si>
    <t>Varav till IFK Luleå</t>
  </si>
  <si>
    <t>Överfört till IFK Luleå</t>
  </si>
  <si>
    <t>BG 870-7358</t>
  </si>
  <si>
    <t>Betalt</t>
  </si>
  <si>
    <t>Summa i kr</t>
  </si>
  <si>
    <t>Emma Nilsson</t>
  </si>
  <si>
    <t>Esther</t>
  </si>
  <si>
    <t>Elin Lundgren</t>
  </si>
  <si>
    <t>Elisa</t>
  </si>
  <si>
    <t>Sofia Larsson</t>
  </si>
  <si>
    <t>Malou</t>
  </si>
  <si>
    <t>Ulrika Lövgren</t>
  </si>
  <si>
    <t>Cornelia</t>
  </si>
  <si>
    <t>Simon Eklund</t>
  </si>
  <si>
    <t>Elsa EH</t>
  </si>
  <si>
    <t>Louise Öhman</t>
  </si>
  <si>
    <t>Ella Ö</t>
  </si>
  <si>
    <t>(Kontroll överskott per lott)</t>
  </si>
  <si>
    <t>Linda Kero</t>
  </si>
  <si>
    <t>Alma A</t>
  </si>
  <si>
    <t>Johanna Selberg</t>
  </si>
  <si>
    <t>Betty</t>
  </si>
  <si>
    <t>Alexandra Kjellberg</t>
  </si>
  <si>
    <t>Maja-Elvira</t>
  </si>
  <si>
    <t>Peter Flymalm</t>
  </si>
  <si>
    <t>Packeterat</t>
  </si>
  <si>
    <t>Levererat</t>
  </si>
  <si>
    <t>Ordinarie</t>
  </si>
  <si>
    <t>Extra</t>
  </si>
  <si>
    <t>Lämnat åter (returer)</t>
  </si>
  <si>
    <t>Hämtat ut antal lotter</t>
  </si>
  <si>
    <t>Avstämning lotter - uthämtade lotter och returer</t>
  </si>
  <si>
    <t>Tot sålda</t>
  </si>
  <si>
    <t>Värde</t>
  </si>
  <si>
    <t>Försäljning Smedjan 2 dec</t>
  </si>
  <si>
    <t>Ella H</t>
  </si>
  <si>
    <t>Varav till Flickor 14</t>
  </si>
  <si>
    <t>Varav till lagkassan F14 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</si>
</sst>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3" fontId="2" fillId="0" borderId="0" xfId="0" applyNumberFormat="1" applyFont="1"/>
    <xf numFmtId="3" fontId="0" fillId="0" borderId="0" xfId="0" applyNumberFormat="1"/>
    <xf numFmtId="164" fontId="0" fillId="0" borderId="0" xfId="1" applyNumberFormat="1" applyFont="1"/>
    <xf numFmtId="3" fontId="4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4" fontId="0" fillId="0" borderId="3" xfId="0" applyNumberFormat="1" applyBorder="1"/>
    <xf numFmtId="0" fontId="0" fillId="0" borderId="3" xfId="0" applyBorder="1"/>
    <xf numFmtId="0" fontId="5" fillId="5" borderId="0" xfId="0" applyFont="1" applyFill="1"/>
    <xf numFmtId="3" fontId="5" fillId="5" borderId="0" xfId="0" applyNumberFormat="1" applyFont="1" applyFill="1"/>
    <xf numFmtId="0" fontId="2" fillId="2" borderId="13" xfId="0" applyFont="1" applyFill="1" applyBorder="1"/>
    <xf numFmtId="0" fontId="2" fillId="2" borderId="14" xfId="0" applyFont="1" applyFill="1" applyBorder="1"/>
    <xf numFmtId="3" fontId="2" fillId="2" borderId="14" xfId="0" applyNumberFormat="1" applyFont="1" applyFill="1" applyBorder="1"/>
    <xf numFmtId="14" fontId="6" fillId="0" borderId="14" xfId="0" applyNumberFormat="1" applyFont="1" applyBorder="1"/>
    <xf numFmtId="0" fontId="0" fillId="0" borderId="14" xfId="0" applyBorder="1"/>
    <xf numFmtId="0" fontId="0" fillId="0" borderId="15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</xdr:colOff>
      <xdr:row>53</xdr:row>
      <xdr:rowOff>179070</xdr:rowOff>
    </xdr:from>
    <xdr:to>
      <xdr:col>5</xdr:col>
      <xdr:colOff>22860</xdr:colOff>
      <xdr:row>54</xdr:row>
      <xdr:rowOff>167640</xdr:rowOff>
    </xdr:to>
    <xdr:sp macro="" textlink="">
      <xdr:nvSpPr>
        <xdr:cNvPr id="3" name="Höger klammerparentes 2">
          <a:extLst>
            <a:ext uri="{FF2B5EF4-FFF2-40B4-BE49-F238E27FC236}">
              <a16:creationId xmlns:a16="http://schemas.microsoft.com/office/drawing/2014/main" id="{B61704D8-F54A-231A-4AD6-1494AF9DAB4F}"/>
            </a:ext>
          </a:extLst>
        </xdr:cNvPr>
        <xdr:cNvSpPr/>
      </xdr:nvSpPr>
      <xdr:spPr>
        <a:xfrm rot="5400000">
          <a:off x="3295650" y="8919210"/>
          <a:ext cx="171450" cy="1847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workbookViewId="0">
      <selection activeCell="E34" sqref="E34"/>
    </sheetView>
  </sheetViews>
  <sheetFormatPr defaultRowHeight="14.4" outlineLevelRow="1" x14ac:dyDescent="0.3"/>
  <cols>
    <col min="1" max="1" width="23.33203125" customWidth="1"/>
    <col min="2" max="2" width="13.33203125" bestFit="1" customWidth="1"/>
    <col min="4" max="4" width="9.33203125" customWidth="1"/>
    <col min="8" max="8" width="9.6640625" bestFit="1" customWidth="1"/>
  </cols>
  <sheetData>
    <row r="1" spans="1:8" x14ac:dyDescent="0.3">
      <c r="A1" s="3" t="s">
        <v>0</v>
      </c>
      <c r="B1" s="3" t="s">
        <v>1</v>
      </c>
      <c r="C1" s="3" t="s">
        <v>4</v>
      </c>
      <c r="D1" s="3" t="s">
        <v>5</v>
      </c>
      <c r="E1" s="3" t="s">
        <v>6</v>
      </c>
      <c r="F1" s="3" t="s">
        <v>27</v>
      </c>
    </row>
    <row r="2" spans="1:8" outlineLevel="1" x14ac:dyDescent="0.3">
      <c r="A2" t="s">
        <v>20</v>
      </c>
      <c r="B2" t="s">
        <v>21</v>
      </c>
      <c r="C2" s="12">
        <f>12+4</f>
        <v>16</v>
      </c>
      <c r="F2" s="13">
        <v>1600</v>
      </c>
    </row>
    <row r="3" spans="1:8" outlineLevel="1" x14ac:dyDescent="0.3">
      <c r="A3" t="s">
        <v>2</v>
      </c>
      <c r="B3" t="s">
        <v>3</v>
      </c>
      <c r="C3" s="12">
        <v>4</v>
      </c>
      <c r="F3" s="13">
        <v>400</v>
      </c>
    </row>
    <row r="4" spans="1:8" outlineLevel="1" x14ac:dyDescent="0.3">
      <c r="A4" t="s">
        <v>7</v>
      </c>
      <c r="B4" t="s">
        <v>59</v>
      </c>
      <c r="C4" s="12">
        <v>12</v>
      </c>
      <c r="F4" s="13">
        <v>1200</v>
      </c>
    </row>
    <row r="5" spans="1:8" outlineLevel="1" x14ac:dyDescent="0.3">
      <c r="A5" t="s">
        <v>48</v>
      </c>
      <c r="B5" t="s">
        <v>8</v>
      </c>
      <c r="C5" s="12">
        <v>11</v>
      </c>
      <c r="F5" s="13">
        <v>1100</v>
      </c>
      <c r="H5" s="11" t="s">
        <v>49</v>
      </c>
    </row>
    <row r="6" spans="1:8" outlineLevel="1" x14ac:dyDescent="0.3">
      <c r="A6" t="s">
        <v>9</v>
      </c>
      <c r="B6" t="s">
        <v>23</v>
      </c>
      <c r="C6" s="12">
        <v>4</v>
      </c>
      <c r="F6" s="13">
        <v>400</v>
      </c>
      <c r="H6" s="12" t="s">
        <v>50</v>
      </c>
    </row>
    <row r="7" spans="1:8" outlineLevel="1" x14ac:dyDescent="0.3">
      <c r="A7" t="s">
        <v>10</v>
      </c>
      <c r="B7" t="s">
        <v>11</v>
      </c>
      <c r="C7" s="12">
        <v>4</v>
      </c>
      <c r="F7" s="13">
        <v>400</v>
      </c>
      <c r="H7" s="13" t="s">
        <v>27</v>
      </c>
    </row>
    <row r="8" spans="1:8" outlineLevel="1" x14ac:dyDescent="0.3">
      <c r="A8" t="s">
        <v>12</v>
      </c>
      <c r="B8" t="s">
        <v>13</v>
      </c>
      <c r="C8" s="12">
        <v>4</v>
      </c>
      <c r="F8" s="13">
        <v>400</v>
      </c>
    </row>
    <row r="9" spans="1:8" outlineLevel="1" x14ac:dyDescent="0.3">
      <c r="A9" t="s">
        <v>14</v>
      </c>
      <c r="B9" t="s">
        <v>15</v>
      </c>
      <c r="C9" s="12">
        <v>6</v>
      </c>
      <c r="F9" s="13">
        <v>600</v>
      </c>
    </row>
    <row r="10" spans="1:8" outlineLevel="1" x14ac:dyDescent="0.3">
      <c r="A10" t="s">
        <v>16</v>
      </c>
      <c r="B10" t="s">
        <v>17</v>
      </c>
      <c r="C10" s="12">
        <v>4</v>
      </c>
      <c r="F10" s="13">
        <v>400</v>
      </c>
    </row>
    <row r="11" spans="1:8" outlineLevel="1" x14ac:dyDescent="0.3">
      <c r="A11" t="s">
        <v>18</v>
      </c>
      <c r="B11" t="s">
        <v>19</v>
      </c>
      <c r="C11" s="12">
        <v>10</v>
      </c>
      <c r="F11" s="13">
        <v>1000</v>
      </c>
    </row>
    <row r="12" spans="1:8" outlineLevel="1" x14ac:dyDescent="0.3">
      <c r="A12" t="s">
        <v>29</v>
      </c>
      <c r="B12" t="s">
        <v>30</v>
      </c>
      <c r="C12" s="12">
        <v>4</v>
      </c>
      <c r="F12" s="13">
        <v>400</v>
      </c>
    </row>
    <row r="13" spans="1:8" outlineLevel="1" x14ac:dyDescent="0.3">
      <c r="A13" t="s">
        <v>31</v>
      </c>
      <c r="B13" t="s">
        <v>32</v>
      </c>
      <c r="C13" s="12">
        <v>10</v>
      </c>
      <c r="F13" s="13">
        <v>1000</v>
      </c>
    </row>
    <row r="14" spans="1:8" outlineLevel="1" x14ac:dyDescent="0.3">
      <c r="A14" t="s">
        <v>33</v>
      </c>
      <c r="B14" t="s">
        <v>34</v>
      </c>
      <c r="C14" s="12">
        <v>15</v>
      </c>
      <c r="F14" s="13">
        <v>1500</v>
      </c>
    </row>
    <row r="15" spans="1:8" outlineLevel="1" x14ac:dyDescent="0.3">
      <c r="A15" t="s">
        <v>35</v>
      </c>
      <c r="B15" t="s">
        <v>36</v>
      </c>
      <c r="D15" s="12">
        <v>4</v>
      </c>
      <c r="F15" s="13">
        <v>800</v>
      </c>
    </row>
    <row r="16" spans="1:8" outlineLevel="1" x14ac:dyDescent="0.3">
      <c r="A16" t="s">
        <v>37</v>
      </c>
      <c r="B16" t="s">
        <v>38</v>
      </c>
      <c r="C16" s="12">
        <v>6</v>
      </c>
      <c r="F16" s="13">
        <v>600</v>
      </c>
    </row>
    <row r="17" spans="1:6" outlineLevel="1" x14ac:dyDescent="0.3">
      <c r="A17" t="s">
        <v>39</v>
      </c>
      <c r="B17" t="s">
        <v>40</v>
      </c>
      <c r="C17" s="12">
        <v>5</v>
      </c>
      <c r="F17" s="13">
        <v>500</v>
      </c>
    </row>
    <row r="18" spans="1:6" outlineLevel="1" x14ac:dyDescent="0.3">
      <c r="A18" t="s">
        <v>42</v>
      </c>
      <c r="B18" t="s">
        <v>43</v>
      </c>
      <c r="C18" s="12">
        <v>6</v>
      </c>
      <c r="F18" s="13">
        <v>600</v>
      </c>
    </row>
    <row r="19" spans="1:6" outlineLevel="1" x14ac:dyDescent="0.3">
      <c r="A19" t="s">
        <v>44</v>
      </c>
      <c r="B19" t="s">
        <v>45</v>
      </c>
      <c r="C19" s="12">
        <v>20</v>
      </c>
      <c r="F19" s="13">
        <v>2000</v>
      </c>
    </row>
    <row r="20" spans="1:6" outlineLevel="1" x14ac:dyDescent="0.3">
      <c r="A20" t="s">
        <v>46</v>
      </c>
      <c r="B20" t="s">
        <v>47</v>
      </c>
      <c r="C20" s="12">
        <v>8</v>
      </c>
      <c r="F20" s="13">
        <v>800</v>
      </c>
    </row>
    <row r="22" spans="1:6" x14ac:dyDescent="0.3">
      <c r="A22" t="s">
        <v>58</v>
      </c>
      <c r="C22" s="12">
        <v>42</v>
      </c>
      <c r="F22" s="13">
        <f>C22*100</f>
        <v>4200</v>
      </c>
    </row>
    <row r="24" spans="1:6" x14ac:dyDescent="0.3">
      <c r="A24" s="1"/>
      <c r="B24" s="1"/>
      <c r="C24" s="1"/>
      <c r="D24" s="1"/>
      <c r="E24" s="1"/>
      <c r="F24" s="1"/>
    </row>
    <row r="25" spans="1:6" x14ac:dyDescent="0.3">
      <c r="A25" s="2" t="s">
        <v>22</v>
      </c>
      <c r="B25" s="2"/>
      <c r="C25" s="4">
        <f>SUM(C2:C24)</f>
        <v>191</v>
      </c>
      <c r="D25" s="4">
        <f t="shared" ref="D25:E25" si="0">SUM(D2:D24)</f>
        <v>4</v>
      </c>
      <c r="E25" s="4">
        <f t="shared" si="0"/>
        <v>0</v>
      </c>
      <c r="F25" s="4">
        <f>SUM(F2:F24)</f>
        <v>19900</v>
      </c>
    </row>
    <row r="26" spans="1:6" x14ac:dyDescent="0.3">
      <c r="A26" s="2"/>
      <c r="B26" s="2"/>
      <c r="C26" s="4"/>
      <c r="D26" s="4"/>
      <c r="E26" s="4"/>
    </row>
    <row r="27" spans="1:6" x14ac:dyDescent="0.3">
      <c r="A27" s="2" t="s">
        <v>28</v>
      </c>
      <c r="B27" s="2"/>
      <c r="C27" s="4">
        <f>C25*100</f>
        <v>19100</v>
      </c>
      <c r="D27" s="4">
        <f>D25*200</f>
        <v>800</v>
      </c>
      <c r="E27" s="4">
        <f>E25*300</f>
        <v>0</v>
      </c>
    </row>
    <row r="28" spans="1:6" x14ac:dyDescent="0.3">
      <c r="C28" s="5"/>
      <c r="D28" s="5"/>
      <c r="E28" s="5"/>
    </row>
    <row r="29" spans="1:6" x14ac:dyDescent="0.3">
      <c r="A29" s="27" t="s">
        <v>24</v>
      </c>
      <c r="B29" s="28">
        <f>SUM(C29:E29)</f>
        <v>4577</v>
      </c>
      <c r="C29" s="28">
        <f>(38-15)*C25</f>
        <v>4393</v>
      </c>
      <c r="D29" s="28">
        <f>(38-15)*2*D25</f>
        <v>184</v>
      </c>
      <c r="E29" s="28">
        <f>(38-15)*3*E25</f>
        <v>0</v>
      </c>
    </row>
    <row r="30" spans="1:6" ht="15" thickBot="1" x14ac:dyDescent="0.35">
      <c r="C30" s="5"/>
      <c r="D30" s="5"/>
      <c r="E30" s="5"/>
    </row>
    <row r="31" spans="1:6" ht="18.600000000000001" thickBot="1" x14ac:dyDescent="0.4">
      <c r="A31" s="10" t="s">
        <v>61</v>
      </c>
      <c r="B31" s="7">
        <f>C31+D31+E31</f>
        <v>2985</v>
      </c>
      <c r="C31" s="8">
        <f>C25*15</f>
        <v>2865</v>
      </c>
      <c r="D31" s="9">
        <f>D25*(15*2)</f>
        <v>120</v>
      </c>
      <c r="E31" s="9">
        <f>E25*(15*3)</f>
        <v>0</v>
      </c>
      <c r="F31" s="1"/>
    </row>
    <row r="33" spans="1:6" x14ac:dyDescent="0.3">
      <c r="A33" t="s">
        <v>41</v>
      </c>
      <c r="C33" s="6">
        <f>(C31+C29)/C25</f>
        <v>38</v>
      </c>
      <c r="D33" s="6">
        <f>IFERROR((D31+D29)/D25,"")</f>
        <v>76</v>
      </c>
      <c r="E33" s="6" t="str">
        <f>IFERROR((E31+E29)/E25,"")</f>
        <v/>
      </c>
    </row>
    <row r="34" spans="1:6" ht="15" thickBot="1" x14ac:dyDescent="0.35">
      <c r="C34" s="6"/>
      <c r="D34" s="6"/>
      <c r="E34" s="6"/>
    </row>
    <row r="35" spans="1:6" ht="15" thickBot="1" x14ac:dyDescent="0.35">
      <c r="A35" s="29" t="s">
        <v>25</v>
      </c>
      <c r="B35" s="30" t="s">
        <v>26</v>
      </c>
      <c r="C35" s="31">
        <f>C27+D27+E27-F22</f>
        <v>15700</v>
      </c>
      <c r="D35" s="32">
        <v>45260</v>
      </c>
      <c r="E35" s="33"/>
      <c r="F35" s="34"/>
    </row>
    <row r="36" spans="1:6" x14ac:dyDescent="0.3">
      <c r="A36" s="38" t="s">
        <v>60</v>
      </c>
      <c r="B36" s="38"/>
      <c r="C36" s="38">
        <f>15*(C25-C22)+(D25*30)+(45*E25)</f>
        <v>2355</v>
      </c>
    </row>
    <row r="37" spans="1:6" ht="15" thickBot="1" x14ac:dyDescent="0.35">
      <c r="C37" s="6"/>
      <c r="D37" s="6"/>
      <c r="E37" s="6"/>
    </row>
    <row r="38" spans="1:6" ht="15" thickBot="1" x14ac:dyDescent="0.35">
      <c r="A38" s="29" t="s">
        <v>25</v>
      </c>
      <c r="B38" s="30" t="s">
        <v>26</v>
      </c>
      <c r="C38" s="31">
        <f>F22</f>
        <v>4200</v>
      </c>
      <c r="D38" s="32">
        <v>45264</v>
      </c>
      <c r="E38" s="33"/>
      <c r="F38" s="34"/>
    </row>
    <row r="39" spans="1:6" x14ac:dyDescent="0.3">
      <c r="A39" s="38" t="s">
        <v>60</v>
      </c>
      <c r="B39" s="38"/>
      <c r="C39" s="38">
        <f>15*C22</f>
        <v>630</v>
      </c>
    </row>
    <row r="41" spans="1:6" ht="15" thickBot="1" x14ac:dyDescent="0.35"/>
    <row r="42" spans="1:6" x14ac:dyDescent="0.3">
      <c r="A42" s="35" t="s">
        <v>55</v>
      </c>
      <c r="B42" s="36"/>
      <c r="C42" s="36"/>
      <c r="D42" s="36"/>
      <c r="E42" s="37"/>
    </row>
    <row r="43" spans="1:6" x14ac:dyDescent="0.3">
      <c r="A43" s="21"/>
      <c r="B43" s="22"/>
      <c r="C43" s="22"/>
      <c r="D43" s="22"/>
      <c r="E43" s="23"/>
    </row>
    <row r="44" spans="1:6" x14ac:dyDescent="0.3">
      <c r="A44" s="14"/>
      <c r="C44" s="2" t="s">
        <v>4</v>
      </c>
      <c r="D44" s="2" t="s">
        <v>5</v>
      </c>
      <c r="E44" s="24" t="s">
        <v>6</v>
      </c>
    </row>
    <row r="45" spans="1:6" x14ac:dyDescent="0.3">
      <c r="A45" s="14" t="s">
        <v>54</v>
      </c>
      <c r="B45" t="s">
        <v>51</v>
      </c>
      <c r="C45">
        <v>143</v>
      </c>
      <c r="D45">
        <v>4</v>
      </c>
      <c r="E45" s="15">
        <v>0</v>
      </c>
    </row>
    <row r="46" spans="1:6" x14ac:dyDescent="0.3">
      <c r="A46" s="25">
        <v>45240</v>
      </c>
      <c r="B46" s="1" t="s">
        <v>52</v>
      </c>
      <c r="C46" s="1">
        <f>60+60</f>
        <v>120</v>
      </c>
      <c r="D46" s="1"/>
      <c r="E46" s="16"/>
    </row>
    <row r="47" spans="1:6" x14ac:dyDescent="0.3">
      <c r="A47" s="14"/>
      <c r="C47">
        <f>SUM(C45:C46)</f>
        <v>263</v>
      </c>
      <c r="D47">
        <f>SUM(D45:D46)</f>
        <v>4</v>
      </c>
      <c r="E47" s="15">
        <f>SUM(E45:E46)</f>
        <v>0</v>
      </c>
    </row>
    <row r="48" spans="1:6" x14ac:dyDescent="0.3">
      <c r="A48" s="14"/>
      <c r="E48" s="15"/>
    </row>
    <row r="49" spans="1:5" x14ac:dyDescent="0.3">
      <c r="A49" s="14" t="s">
        <v>53</v>
      </c>
      <c r="B49" t="s">
        <v>51</v>
      </c>
      <c r="C49">
        <v>0</v>
      </c>
      <c r="D49">
        <v>0</v>
      </c>
      <c r="E49" s="15">
        <v>0</v>
      </c>
    </row>
    <row r="50" spans="1:5" x14ac:dyDescent="0.3">
      <c r="A50" s="26"/>
      <c r="B50" s="1" t="s">
        <v>52</v>
      </c>
      <c r="C50" s="1">
        <f>114-C22</f>
        <v>72</v>
      </c>
      <c r="D50" s="1"/>
      <c r="E50" s="16"/>
    </row>
    <row r="51" spans="1:5" x14ac:dyDescent="0.3">
      <c r="A51" s="14"/>
      <c r="C51">
        <f>SUM(C49:C50)</f>
        <v>72</v>
      </c>
      <c r="D51">
        <f t="shared" ref="D51:E51" si="1">SUM(D49:D50)</f>
        <v>0</v>
      </c>
      <c r="E51" s="15">
        <f t="shared" si="1"/>
        <v>0</v>
      </c>
    </row>
    <row r="52" spans="1:5" x14ac:dyDescent="0.3">
      <c r="A52" s="14"/>
      <c r="E52" s="15"/>
    </row>
    <row r="53" spans="1:5" x14ac:dyDescent="0.3">
      <c r="A53" s="14"/>
      <c r="B53" t="s">
        <v>56</v>
      </c>
      <c r="C53">
        <f>C47-C51</f>
        <v>191</v>
      </c>
      <c r="D53">
        <f t="shared" ref="D53:E53" si="2">D47-D51</f>
        <v>4</v>
      </c>
      <c r="E53" s="15">
        <f t="shared" si="2"/>
        <v>0</v>
      </c>
    </row>
    <row r="54" spans="1:5" x14ac:dyDescent="0.3">
      <c r="A54" s="14"/>
      <c r="B54" t="s">
        <v>57</v>
      </c>
      <c r="C54">
        <f>C53*100</f>
        <v>19100</v>
      </c>
      <c r="D54">
        <f>D53*200</f>
        <v>800</v>
      </c>
      <c r="E54" s="15">
        <f>E53*300</f>
        <v>0</v>
      </c>
    </row>
    <row r="55" spans="1:5" x14ac:dyDescent="0.3">
      <c r="A55" s="14"/>
      <c r="E55" s="15"/>
    </row>
    <row r="56" spans="1:5" x14ac:dyDescent="0.3">
      <c r="A56" s="14"/>
      <c r="D56" s="20">
        <f>C54+D54+E54</f>
        <v>19900</v>
      </c>
      <c r="E56" s="15"/>
    </row>
    <row r="57" spans="1:5" x14ac:dyDescent="0.3">
      <c r="A57" s="14"/>
      <c r="D57" s="22" t="str">
        <f>IF(D56=C35+C38,"OK!","DIFF!")</f>
        <v>OK!</v>
      </c>
      <c r="E57" s="15"/>
    </row>
    <row r="58" spans="1:5" ht="15" thickBot="1" x14ac:dyDescent="0.35">
      <c r="A58" s="17"/>
      <c r="B58" s="18"/>
      <c r="C58" s="18"/>
      <c r="D58" s="18"/>
      <c r="E58" s="19"/>
    </row>
  </sheetData>
  <mergeCells count="1">
    <mergeCell ref="A42:E42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Lindelöf</dc:creator>
  <cp:lastModifiedBy>Emil Lindelöf</cp:lastModifiedBy>
  <cp:lastPrinted>2023-12-02T21:43:42Z</cp:lastPrinted>
  <dcterms:created xsi:type="dcterms:W3CDTF">2015-06-05T18:17:20Z</dcterms:created>
  <dcterms:modified xsi:type="dcterms:W3CDTF">2023-12-02T22:30:30Z</dcterms:modified>
</cp:coreProperties>
</file>