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Marie\Dropbox\Årsmöten och stadgar\"/>
    </mc:Choice>
  </mc:AlternateContent>
  <xr:revisionPtr revIDLastSave="0" documentId="8_{9B8D92AF-757A-44C0-B236-AFFC87272EC0}" xr6:coauthVersionLast="46" xr6:coauthVersionMax="46" xr10:uidLastSave="{00000000-0000-0000-0000-000000000000}"/>
  <bookViews>
    <workbookView xWindow="2808" yWindow="1308" windowWidth="11808" windowHeight="10164" xr2:uid="{00000000-000D-0000-FFFF-FFFF00000000}"/>
  </bookViews>
  <sheets>
    <sheet name="Utfall 2019, Budget 2020" sheetId="1" r:id="rId1"/>
  </sheets>
  <definedNames>
    <definedName name="_xlnm.Print_Area" localSheetId="0">'Utfall 2019, Budget 2020'!$A$1:$G$52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B45" i="1" l="1"/>
  <c r="B31" i="1"/>
  <c r="B28" i="1"/>
  <c r="C37" i="1"/>
  <c r="D37" i="1"/>
  <c r="E37" i="1"/>
  <c r="C41" i="1"/>
  <c r="C42" i="1" s="1"/>
  <c r="C52" i="1" s="1"/>
  <c r="D41" i="1"/>
  <c r="E41" i="1"/>
  <c r="C45" i="1"/>
  <c r="D45" i="1"/>
  <c r="D48" i="1" s="1"/>
  <c r="D50" i="1" s="1"/>
  <c r="E45" i="1"/>
  <c r="E48" i="1" s="1"/>
  <c r="C48" i="1"/>
  <c r="C50" i="1" s="1"/>
  <c r="E49" i="1"/>
  <c r="B48" i="1"/>
  <c r="B50" i="1" s="1"/>
  <c r="B41" i="1"/>
  <c r="B37" i="1"/>
  <c r="C31" i="1"/>
  <c r="B11" i="1"/>
  <c r="C4" i="1"/>
  <c r="C11" i="1" s="1"/>
  <c r="F11" i="1"/>
  <c r="D31" i="1"/>
  <c r="F31" i="1"/>
  <c r="D11" i="1"/>
  <c r="E17" i="1"/>
  <c r="E31" i="1" s="1"/>
  <c r="E4" i="1"/>
  <c r="E11" i="1" s="1"/>
  <c r="B32" i="1" l="1"/>
  <c r="D42" i="1"/>
  <c r="D52" i="1" s="1"/>
  <c r="B42" i="1"/>
  <c r="B52" i="1" s="1"/>
  <c r="C32" i="1"/>
  <c r="E50" i="1"/>
  <c r="D32" i="1"/>
  <c r="E42" i="1"/>
  <c r="E32" i="1"/>
  <c r="F32" i="1"/>
  <c r="E52" i="1" l="1"/>
</calcChain>
</file>

<file path=xl/sharedStrings.xml><?xml version="1.0" encoding="utf-8"?>
<sst xmlns="http://schemas.openxmlformats.org/spreadsheetml/2006/main" count="50" uniqueCount="48">
  <si>
    <t>RESULTATRÄKNING</t>
  </si>
  <si>
    <t>Sponsorintäkter</t>
  </si>
  <si>
    <t>Planhyror</t>
  </si>
  <si>
    <t>Anställningsstöd</t>
  </si>
  <si>
    <t>Medlems- och träningsavgifter</t>
  </si>
  <si>
    <t>Domarkostnader, anmälningsavg m.m.</t>
  </si>
  <si>
    <t>Lagförsäkring</t>
  </si>
  <si>
    <t>Hagadagen, fotbollsskola, idrottslyftet</t>
  </si>
  <si>
    <t>Entréavgifter, Kiosk, lotter m.m.</t>
  </si>
  <si>
    <t>Lokalkostnader, arrende m.m.</t>
  </si>
  <si>
    <t>Bussresor, bilhyror m.m.</t>
  </si>
  <si>
    <t>Lönekostnader</t>
  </si>
  <si>
    <t>Reseersättningar</t>
  </si>
  <si>
    <t>Avskrivningar</t>
  </si>
  <si>
    <t>Förbrukningsinventarier, Haga IP planer</t>
  </si>
  <si>
    <t>Kontor, annonsering, kurser, försäkring m.m.</t>
  </si>
  <si>
    <t>RESULTAT</t>
  </si>
  <si>
    <t>SUMMA INTÄKTER</t>
  </si>
  <si>
    <t>SUMMA KOSTNADER</t>
  </si>
  <si>
    <t>Kommunala och statliga bidrag</t>
  </si>
  <si>
    <t>BALANSRÄKNING</t>
  </si>
  <si>
    <t>Kassa + Bank</t>
  </si>
  <si>
    <t>SUMMA OMS.TILLGÅNGAR</t>
  </si>
  <si>
    <t>Inventarier och verktyg</t>
  </si>
  <si>
    <t>Byggnader</t>
  </si>
  <si>
    <t>Markanläggningar</t>
  </si>
  <si>
    <t>Leverantörskulder</t>
  </si>
  <si>
    <t>Skatteskulder</t>
  </si>
  <si>
    <t>SUMMA ANL.TILLGÅNGAR</t>
  </si>
  <si>
    <t>SUMMA TILLGÅNGAR</t>
  </si>
  <si>
    <t>SUMMA KORTFR. SKULDER</t>
  </si>
  <si>
    <t>SUMMA EGET KAPITAL</t>
  </si>
  <si>
    <t>SUMMA SKULDER, EGET KAPITAL</t>
  </si>
  <si>
    <t>ÅRETS RESULTAT</t>
  </si>
  <si>
    <t>Intersport/Stadium</t>
  </si>
  <si>
    <t>Lotter, kiosk, övriga kostnader</t>
  </si>
  <si>
    <t>Kundfordringar</t>
  </si>
  <si>
    <t>Upplupna kostnader + Förutbetalda intäkter</t>
  </si>
  <si>
    <t>Utfall 2017</t>
  </si>
  <si>
    <t>Utfall 2018</t>
  </si>
  <si>
    <t>Finasiella kostnader</t>
  </si>
  <si>
    <t>Budget 2019</t>
  </si>
  <si>
    <t>Utfall 2019</t>
  </si>
  <si>
    <t>Intern skuld (lagkonto)</t>
  </si>
  <si>
    <t>Budget 2020</t>
  </si>
  <si>
    <t>Utfall 2020</t>
  </si>
  <si>
    <t>Budget 2021</t>
  </si>
  <si>
    <t>Hagadagen, fotbollsskola, idrottslyftet, lotter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</si>
</sst>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3" fontId="1" fillId="2" borderId="1" xfId="0" applyNumberFormat="1" applyFont="1" applyFill="1" applyBorder="1" applyAlignment="1">
      <alignment horizontal="left"/>
    </xf>
    <xf numFmtId="0" fontId="0" fillId="3" borderId="0" xfId="0" applyFill="1"/>
    <xf numFmtId="3" fontId="1" fillId="3" borderId="4" xfId="0" applyNumberFormat="1" applyFont="1" applyFill="1" applyBorder="1" applyAlignment="1">
      <alignment horizontal="left"/>
    </xf>
    <xf numFmtId="49" fontId="0" fillId="3" borderId="4" xfId="0" applyNumberFormat="1" applyFill="1" applyBorder="1"/>
    <xf numFmtId="49" fontId="0" fillId="3" borderId="0" xfId="0" applyNumberFormat="1" applyFill="1"/>
    <xf numFmtId="0" fontId="3" fillId="3" borderId="4" xfId="0" applyFont="1" applyFill="1" applyBorder="1" applyAlignment="1">
      <alignment vertical="center"/>
    </xf>
    <xf numFmtId="0" fontId="0" fillId="3" borderId="4" xfId="0" applyFill="1" applyBorder="1"/>
    <xf numFmtId="0" fontId="4" fillId="4" borderId="5" xfId="0" applyFont="1" applyFill="1" applyBorder="1" applyAlignment="1">
      <alignment vertical="center"/>
    </xf>
    <xf numFmtId="3" fontId="4" fillId="4" borderId="3" xfId="0" applyNumberFormat="1" applyFont="1" applyFill="1" applyBorder="1"/>
    <xf numFmtId="0" fontId="0" fillId="3" borderId="4" xfId="0" applyNumberFormat="1" applyFill="1" applyBorder="1"/>
    <xf numFmtId="0" fontId="4" fillId="5" borderId="5" xfId="0" applyFont="1" applyFill="1" applyBorder="1" applyAlignment="1">
      <alignment vertical="center"/>
    </xf>
    <xf numFmtId="3" fontId="4" fillId="5" borderId="3" xfId="0" applyNumberFormat="1" applyFont="1" applyFill="1" applyBorder="1"/>
    <xf numFmtId="0" fontId="4" fillId="6" borderId="5" xfId="0" applyFont="1" applyFill="1" applyBorder="1" applyAlignment="1">
      <alignment vertical="center"/>
    </xf>
    <xf numFmtId="3" fontId="4" fillId="6" borderId="3" xfId="0" applyNumberFormat="1" applyFont="1" applyFill="1" applyBorder="1"/>
    <xf numFmtId="49" fontId="0" fillId="3" borderId="0" xfId="0" applyNumberFormat="1" applyFill="1" applyBorder="1"/>
    <xf numFmtId="0" fontId="0" fillId="3" borderId="0" xfId="0" applyFill="1" applyBorder="1"/>
    <xf numFmtId="3" fontId="1" fillId="7" borderId="2" xfId="0" applyNumberFormat="1" applyFont="1" applyFill="1" applyBorder="1" applyAlignment="1">
      <alignment horizontal="right"/>
    </xf>
    <xf numFmtId="3" fontId="0" fillId="7" borderId="2" xfId="0" applyNumberFormat="1" applyFill="1" applyBorder="1"/>
    <xf numFmtId="3" fontId="2" fillId="7" borderId="2" xfId="0" applyNumberFormat="1" applyFont="1" applyFill="1" applyBorder="1"/>
    <xf numFmtId="49" fontId="0" fillId="3" borderId="6" xfId="0" applyNumberFormat="1" applyFill="1" applyBorder="1"/>
    <xf numFmtId="3" fontId="0" fillId="7" borderId="7" xfId="0" applyNumberFormat="1" applyFill="1" applyBorder="1"/>
    <xf numFmtId="0" fontId="3" fillId="4" borderId="5" xfId="0" applyFont="1" applyFill="1" applyBorder="1" applyAlignment="1">
      <alignment vertical="center"/>
    </xf>
    <xf numFmtId="3" fontId="3" fillId="4" borderId="3" xfId="0" applyNumberFormat="1" applyFont="1" applyFill="1" applyBorder="1"/>
    <xf numFmtId="49" fontId="2" fillId="3" borderId="4" xfId="0" applyNumberFormat="1" applyFont="1" applyFill="1" applyBorder="1"/>
    <xf numFmtId="0" fontId="2" fillId="3" borderId="0" xfId="0" applyFont="1" applyFill="1"/>
    <xf numFmtId="3" fontId="5" fillId="2" borderId="3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vertical="center"/>
    </xf>
    <xf numFmtId="3" fontId="0" fillId="3" borderId="0" xfId="0" applyNumberFormat="1" applyFill="1"/>
    <xf numFmtId="0" fontId="2" fillId="3" borderId="4" xfId="0" applyFont="1" applyFill="1" applyBorder="1"/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112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AE54"/>
  <sheetViews>
    <sheetView showGridLines="0" tabSelected="1" view="pageBreakPreview" zoomScale="140" zoomScaleNormal="140" zoomScaleSheetLayoutView="140" workbookViewId="0">
      <selection activeCell="F34" sqref="F34"/>
    </sheetView>
  </sheetViews>
  <sheetFormatPr defaultColWidth="9.109375" defaultRowHeight="13.2" x14ac:dyDescent="0.25"/>
  <cols>
    <col min="1" max="1" width="41.33203125" style="2" bestFit="1" customWidth="1"/>
    <col min="2" max="2" width="18.88671875" style="2" bestFit="1" customWidth="1"/>
    <col min="3" max="4" width="15.33203125" style="2" bestFit="1" customWidth="1"/>
    <col min="5" max="5" width="18.88671875" style="2" bestFit="1" customWidth="1"/>
    <col min="6" max="6" width="15.33203125" style="2" bestFit="1" customWidth="1"/>
    <col min="7" max="7" width="2.6640625" style="2" customWidth="1"/>
    <col min="8" max="16384" width="9.109375" style="2"/>
  </cols>
  <sheetData>
    <row r="2" spans="1:7" ht="22.8" x14ac:dyDescent="0.4">
      <c r="A2" s="1" t="s">
        <v>0</v>
      </c>
      <c r="B2" s="26" t="s">
        <v>45</v>
      </c>
      <c r="C2" s="26" t="s">
        <v>44</v>
      </c>
      <c r="D2" s="26" t="s">
        <v>42</v>
      </c>
      <c r="E2" s="26" t="s">
        <v>41</v>
      </c>
      <c r="F2" s="26" t="s">
        <v>46</v>
      </c>
    </row>
    <row r="3" spans="1:7" ht="5.0999999999999996" customHeight="1" x14ac:dyDescent="0.4">
      <c r="A3" s="3"/>
      <c r="B3" s="17"/>
      <c r="C3" s="17"/>
      <c r="D3" s="17"/>
      <c r="E3" s="17"/>
      <c r="F3" s="17"/>
    </row>
    <row r="4" spans="1:7" x14ac:dyDescent="0.25">
      <c r="A4" s="4" t="s">
        <v>8</v>
      </c>
      <c r="B4" s="18">
        <v>6300</v>
      </c>
      <c r="C4" s="18">
        <f>255000+15000</f>
        <v>270000</v>
      </c>
      <c r="D4" s="18">
        <v>150495</v>
      </c>
      <c r="E4" s="18">
        <f>150500+25000+10000</f>
        <v>185500</v>
      </c>
      <c r="F4" s="18">
        <f>420000+15000</f>
        <v>435000</v>
      </c>
      <c r="G4" s="25"/>
    </row>
    <row r="5" spans="1:7" x14ac:dyDescent="0.25">
      <c r="A5" s="24" t="s">
        <v>47</v>
      </c>
      <c r="B5" s="18">
        <v>484421</v>
      </c>
      <c r="C5" s="18">
        <v>235000</v>
      </c>
      <c r="D5" s="18">
        <v>103804</v>
      </c>
      <c r="E5" s="18">
        <v>190000</v>
      </c>
      <c r="F5" s="18">
        <v>235000</v>
      </c>
      <c r="G5" s="25"/>
    </row>
    <row r="6" spans="1:7" x14ac:dyDescent="0.25">
      <c r="A6" s="4" t="s">
        <v>1</v>
      </c>
      <c r="B6" s="18">
        <v>227822</v>
      </c>
      <c r="C6" s="18">
        <v>299000</v>
      </c>
      <c r="D6" s="18">
        <v>203020</v>
      </c>
      <c r="E6" s="18">
        <v>205000</v>
      </c>
      <c r="F6" s="18">
        <v>235000</v>
      </c>
      <c r="G6" s="25"/>
    </row>
    <row r="7" spans="1:7" ht="5.0999999999999996" customHeight="1" x14ac:dyDescent="0.25">
      <c r="A7" s="6"/>
      <c r="B7" s="18"/>
      <c r="C7" s="18"/>
      <c r="D7" s="18"/>
      <c r="E7" s="18"/>
      <c r="F7" s="18"/>
    </row>
    <row r="8" spans="1:7" x14ac:dyDescent="0.25">
      <c r="A8" s="4" t="s">
        <v>19</v>
      </c>
      <c r="B8" s="18">
        <v>520555</v>
      </c>
      <c r="C8" s="18">
        <v>368480</v>
      </c>
      <c r="D8" s="18">
        <v>509214</v>
      </c>
      <c r="E8" s="18">
        <v>450000</v>
      </c>
      <c r="F8" s="18">
        <v>388480</v>
      </c>
      <c r="G8" s="25"/>
    </row>
    <row r="9" spans="1:7" x14ac:dyDescent="0.25">
      <c r="A9" s="4" t="s">
        <v>3</v>
      </c>
      <c r="B9" s="18">
        <v>248438</v>
      </c>
      <c r="C9" s="18">
        <v>252000</v>
      </c>
      <c r="D9" s="18">
        <v>250894</v>
      </c>
      <c r="E9" s="18">
        <v>186000</v>
      </c>
      <c r="F9" s="18">
        <v>260000</v>
      </c>
      <c r="G9" s="25"/>
    </row>
    <row r="10" spans="1:7" x14ac:dyDescent="0.25">
      <c r="A10" s="4" t="s">
        <v>4</v>
      </c>
      <c r="B10" s="18">
        <v>290950</v>
      </c>
      <c r="C10" s="18">
        <v>253900</v>
      </c>
      <c r="D10" s="18">
        <v>237830</v>
      </c>
      <c r="E10" s="18">
        <v>231500</v>
      </c>
      <c r="F10" s="18">
        <v>304700</v>
      </c>
      <c r="G10" s="25"/>
    </row>
    <row r="11" spans="1:7" ht="17.399999999999999" x14ac:dyDescent="0.3">
      <c r="A11" s="8" t="s">
        <v>17</v>
      </c>
      <c r="B11" s="9">
        <f>SUM(B4:B10)</f>
        <v>1778486</v>
      </c>
      <c r="C11" s="9">
        <f>SUM(C4:C10)</f>
        <v>1678380</v>
      </c>
      <c r="D11" s="9">
        <f>SUM(D4:D10)</f>
        <v>1455257</v>
      </c>
      <c r="E11" s="9">
        <f>SUM(E4:E10)</f>
        <v>1448000</v>
      </c>
      <c r="F11" s="9">
        <f>SUM(F4:F10)</f>
        <v>1858180</v>
      </c>
    </row>
    <row r="12" spans="1:7" ht="5.0999999999999996" customHeight="1" x14ac:dyDescent="0.25">
      <c r="A12" s="4"/>
      <c r="B12" s="18"/>
      <c r="C12" s="18"/>
      <c r="D12" s="18"/>
      <c r="E12" s="18"/>
      <c r="F12" s="18"/>
    </row>
    <row r="13" spans="1:7" x14ac:dyDescent="0.25">
      <c r="A13" s="4" t="s">
        <v>2</v>
      </c>
      <c r="B13" s="18">
        <v>-74068</v>
      </c>
      <c r="C13" s="18">
        <v>-119000</v>
      </c>
      <c r="D13" s="18">
        <v>-127092</v>
      </c>
      <c r="E13" s="18">
        <v>-90000</v>
      </c>
      <c r="F13" s="18">
        <v>-107000</v>
      </c>
      <c r="G13" s="25"/>
    </row>
    <row r="14" spans="1:7" x14ac:dyDescent="0.25">
      <c r="A14" s="4" t="s">
        <v>5</v>
      </c>
      <c r="B14" s="19">
        <v>-63271</v>
      </c>
      <c r="C14" s="18">
        <v>-170500</v>
      </c>
      <c r="D14" s="19">
        <v>-97076</v>
      </c>
      <c r="E14" s="18">
        <v>-151990</v>
      </c>
      <c r="F14" s="18">
        <v>-133500</v>
      </c>
      <c r="G14" s="25"/>
    </row>
    <row r="15" spans="1:7" x14ac:dyDescent="0.25">
      <c r="A15" s="4" t="s">
        <v>6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</row>
    <row r="16" spans="1:7" x14ac:dyDescent="0.25">
      <c r="A16" s="4" t="s">
        <v>7</v>
      </c>
      <c r="B16" s="18">
        <v>-188275</v>
      </c>
      <c r="C16" s="18">
        <v>-100000</v>
      </c>
      <c r="D16" s="18">
        <v>-109866</v>
      </c>
      <c r="E16" s="18">
        <v>-95000</v>
      </c>
      <c r="F16" s="18">
        <v>-100000</v>
      </c>
    </row>
    <row r="17" spans="1:9" x14ac:dyDescent="0.25">
      <c r="A17" s="24" t="s">
        <v>35</v>
      </c>
      <c r="B17" s="18">
        <v>-198750</v>
      </c>
      <c r="C17" s="18">
        <v>-14000</v>
      </c>
      <c r="D17" s="18">
        <v>57954</v>
      </c>
      <c r="E17" s="18">
        <f>-44000</f>
        <v>-44000</v>
      </c>
      <c r="F17" s="18">
        <v>-214000</v>
      </c>
      <c r="G17" s="25"/>
    </row>
    <row r="18" spans="1:9" x14ac:dyDescent="0.25">
      <c r="A18" s="24" t="s">
        <v>34</v>
      </c>
      <c r="B18" s="19">
        <v>-9171</v>
      </c>
      <c r="C18" s="18">
        <v>-149900</v>
      </c>
      <c r="D18" s="19">
        <v>-86030</v>
      </c>
      <c r="E18" s="18">
        <v>-117350</v>
      </c>
      <c r="F18" s="18">
        <v>-194000</v>
      </c>
      <c r="G18" s="25"/>
      <c r="I18" s="28"/>
    </row>
    <row r="19" spans="1:9" ht="5.0999999999999996" customHeight="1" x14ac:dyDescent="0.25">
      <c r="A19" s="4"/>
      <c r="B19" s="18"/>
      <c r="C19" s="18"/>
      <c r="D19" s="18"/>
      <c r="E19" s="18"/>
      <c r="F19" s="18"/>
      <c r="H19" s="28"/>
    </row>
    <row r="20" spans="1:9" x14ac:dyDescent="0.25">
      <c r="A20" s="10" t="s">
        <v>9</v>
      </c>
      <c r="B20" s="18">
        <v>-257052</v>
      </c>
      <c r="C20" s="18">
        <v>-238000</v>
      </c>
      <c r="D20" s="18">
        <v>-222000</v>
      </c>
      <c r="E20" s="18">
        <v>-215000</v>
      </c>
      <c r="F20" s="18">
        <v>-255000</v>
      </c>
      <c r="G20" s="25"/>
      <c r="H20" s="28"/>
    </row>
    <row r="21" spans="1:9" x14ac:dyDescent="0.25">
      <c r="A21" s="7" t="s">
        <v>14</v>
      </c>
      <c r="B21" s="18">
        <v>-92411</v>
      </c>
      <c r="C21" s="18">
        <v>-118000</v>
      </c>
      <c r="D21" s="18">
        <v>-246819</v>
      </c>
      <c r="E21" s="18">
        <v>-91000</v>
      </c>
      <c r="F21" s="18">
        <v>-93000</v>
      </c>
      <c r="G21" s="25"/>
    </row>
    <row r="22" spans="1:9" x14ac:dyDescent="0.25">
      <c r="A22" s="4" t="s">
        <v>10</v>
      </c>
      <c r="B22" s="18">
        <v>0</v>
      </c>
      <c r="C22" s="18">
        <v>-10918</v>
      </c>
      <c r="D22" s="18">
        <v>-3990</v>
      </c>
      <c r="E22" s="18">
        <v>-11550</v>
      </c>
      <c r="F22" s="18">
        <v>-29000</v>
      </c>
    </row>
    <row r="23" spans="1:9" x14ac:dyDescent="0.25">
      <c r="A23" s="4" t="s">
        <v>15</v>
      </c>
      <c r="B23" s="18">
        <v>-37403</v>
      </c>
      <c r="C23" s="18">
        <v>-129700</v>
      </c>
      <c r="D23" s="18">
        <v>-42856</v>
      </c>
      <c r="E23" s="18">
        <v>-94000</v>
      </c>
      <c r="F23" s="18">
        <v>-126500</v>
      </c>
      <c r="G23" s="25"/>
    </row>
    <row r="24" spans="1:9" ht="4.5" customHeight="1" x14ac:dyDescent="0.25">
      <c r="A24" s="4"/>
      <c r="B24" s="18"/>
      <c r="C24" s="18"/>
      <c r="D24" s="18"/>
      <c r="E24" s="18"/>
      <c r="F24" s="18"/>
    </row>
    <row r="25" spans="1:9" x14ac:dyDescent="0.25">
      <c r="A25" s="10" t="s">
        <v>11</v>
      </c>
      <c r="B25" s="18">
        <v>-375656</v>
      </c>
      <c r="C25" s="18">
        <v>-447712</v>
      </c>
      <c r="D25" s="18">
        <v>-401802</v>
      </c>
      <c r="E25" s="18">
        <v>-429060</v>
      </c>
      <c r="F25" s="18">
        <v>-401437</v>
      </c>
      <c r="H25" s="28"/>
    </row>
    <row r="26" spans="1:9" x14ac:dyDescent="0.25">
      <c r="A26" s="7" t="s">
        <v>12</v>
      </c>
      <c r="B26" s="18">
        <v>-65051</v>
      </c>
      <c r="C26" s="18">
        <v>-76000</v>
      </c>
      <c r="D26" s="18">
        <v>-140814</v>
      </c>
      <c r="E26" s="18">
        <v>-129500</v>
      </c>
      <c r="F26" s="18">
        <v>-92000</v>
      </c>
      <c r="G26" s="25"/>
      <c r="H26" s="28"/>
    </row>
    <row r="27" spans="1:9" ht="4.5" customHeight="1" x14ac:dyDescent="0.25">
      <c r="A27" s="4"/>
      <c r="B27" s="18"/>
      <c r="C27" s="18"/>
      <c r="D27" s="18"/>
      <c r="E27" s="18"/>
      <c r="F27" s="18"/>
    </row>
    <row r="28" spans="1:9" x14ac:dyDescent="0.25">
      <c r="A28" s="29" t="s">
        <v>40</v>
      </c>
      <c r="B28" s="18">
        <f>-664-2616</f>
        <v>-3280</v>
      </c>
      <c r="C28" s="18">
        <v>-8500</v>
      </c>
      <c r="D28" s="18">
        <v>-8109</v>
      </c>
      <c r="E28" s="18">
        <v>-7000</v>
      </c>
      <c r="F28" s="18">
        <v>-10500</v>
      </c>
      <c r="G28" s="25"/>
    </row>
    <row r="29" spans="1:9" ht="4.5" customHeight="1" x14ac:dyDescent="0.25">
      <c r="A29" s="4"/>
      <c r="B29" s="18"/>
      <c r="C29" s="18"/>
      <c r="D29" s="18"/>
      <c r="E29" s="18"/>
      <c r="F29" s="18"/>
    </row>
    <row r="30" spans="1:9" x14ac:dyDescent="0.25">
      <c r="A30" s="7" t="s">
        <v>13</v>
      </c>
      <c r="B30" s="18">
        <v>-186118</v>
      </c>
      <c r="C30" s="18">
        <v>-95000</v>
      </c>
      <c r="D30" s="18">
        <v>-144410</v>
      </c>
      <c r="E30" s="18">
        <v>-155000</v>
      </c>
      <c r="F30" s="18">
        <v>-100000</v>
      </c>
      <c r="G30" s="25"/>
    </row>
    <row r="31" spans="1:9" ht="17.399999999999999" x14ac:dyDescent="0.3">
      <c r="A31" s="11" t="s">
        <v>18</v>
      </c>
      <c r="B31" s="12">
        <f>SUM(B13:B30)</f>
        <v>-1550506</v>
      </c>
      <c r="C31" s="12">
        <f>SUM(C13:C30)</f>
        <v>-1677230</v>
      </c>
      <c r="D31" s="12">
        <f>SUM(D13:D30)</f>
        <v>-1572910</v>
      </c>
      <c r="E31" s="12">
        <f>SUM(E13:E30)</f>
        <v>-1630450</v>
      </c>
      <c r="F31" s="12">
        <f>SUM(F13:F30)</f>
        <v>-1855937</v>
      </c>
    </row>
    <row r="32" spans="1:9" ht="17.399999999999999" x14ac:dyDescent="0.3">
      <c r="A32" s="13" t="s">
        <v>16</v>
      </c>
      <c r="B32" s="14">
        <f>B11+B31</f>
        <v>227980</v>
      </c>
      <c r="C32" s="14">
        <f>C11+C31</f>
        <v>1150</v>
      </c>
      <c r="D32" s="14">
        <f>D11+D31</f>
        <v>-117653</v>
      </c>
      <c r="E32" s="14">
        <f>E11+E31</f>
        <v>-182450</v>
      </c>
      <c r="F32" s="14">
        <f>F11+F31</f>
        <v>2243</v>
      </c>
    </row>
    <row r="33" spans="1:6" x14ac:dyDescent="0.25">
      <c r="A33" s="15"/>
      <c r="B33" s="15"/>
      <c r="E33" s="15"/>
    </row>
    <row r="34" spans="1:6" ht="22.8" x14ac:dyDescent="0.4">
      <c r="A34" s="1" t="s">
        <v>20</v>
      </c>
      <c r="B34" s="26" t="s">
        <v>45</v>
      </c>
      <c r="C34" s="26" t="s">
        <v>42</v>
      </c>
      <c r="D34" s="26" t="s">
        <v>39</v>
      </c>
      <c r="E34" s="26" t="s">
        <v>38</v>
      </c>
      <c r="F34"/>
    </row>
    <row r="35" spans="1:6" x14ac:dyDescent="0.25">
      <c r="A35" s="4" t="s">
        <v>21</v>
      </c>
      <c r="B35" s="18">
        <v>1372319</v>
      </c>
      <c r="C35" s="18">
        <v>351213.93</v>
      </c>
      <c r="D35" s="18">
        <v>289010</v>
      </c>
      <c r="E35" s="18">
        <v>798110.81</v>
      </c>
      <c r="F35"/>
    </row>
    <row r="36" spans="1:6" x14ac:dyDescent="0.25">
      <c r="A36" s="4" t="s">
        <v>36</v>
      </c>
      <c r="B36" s="18">
        <v>0</v>
      </c>
      <c r="C36" s="18">
        <v>0</v>
      </c>
      <c r="D36" s="18">
        <v>0</v>
      </c>
      <c r="E36" s="18">
        <v>0</v>
      </c>
      <c r="F36"/>
    </row>
    <row r="37" spans="1:6" x14ac:dyDescent="0.25">
      <c r="A37" s="22" t="s">
        <v>22</v>
      </c>
      <c r="B37" s="23">
        <f>SUM(B35:B36)</f>
        <v>1372319</v>
      </c>
      <c r="C37" s="23">
        <f>SUM(C35:C36)</f>
        <v>351213.93</v>
      </c>
      <c r="D37" s="23">
        <f>SUM(D35:D36)</f>
        <v>289010</v>
      </c>
      <c r="E37" s="23">
        <f>SUM(E35:E36)</f>
        <v>798110.81</v>
      </c>
      <c r="F37"/>
    </row>
    <row r="38" spans="1:6" x14ac:dyDescent="0.25">
      <c r="A38" s="4" t="s">
        <v>23</v>
      </c>
      <c r="B38" s="18">
        <v>0</v>
      </c>
      <c r="C38" s="18">
        <v>0</v>
      </c>
      <c r="D38" s="18">
        <v>61500</v>
      </c>
      <c r="E38" s="18">
        <v>123000</v>
      </c>
      <c r="F38"/>
    </row>
    <row r="39" spans="1:6" x14ac:dyDescent="0.25">
      <c r="A39" s="4" t="s">
        <v>24</v>
      </c>
      <c r="B39" s="18">
        <v>0</v>
      </c>
      <c r="C39" s="18">
        <v>20000</v>
      </c>
      <c r="D39" s="18">
        <v>40000</v>
      </c>
      <c r="E39" s="18">
        <v>60000</v>
      </c>
      <c r="F39"/>
    </row>
    <row r="40" spans="1:6" x14ac:dyDescent="0.25">
      <c r="A40" s="4" t="s">
        <v>25</v>
      </c>
      <c r="B40" s="18">
        <v>319492</v>
      </c>
      <c r="C40" s="18">
        <v>578223</v>
      </c>
      <c r="D40" s="18">
        <v>583588</v>
      </c>
      <c r="E40" s="18">
        <v>184475</v>
      </c>
      <c r="F40"/>
    </row>
    <row r="41" spans="1:6" x14ac:dyDescent="0.25">
      <c r="A41" s="22" t="s">
        <v>28</v>
      </c>
      <c r="B41" s="23">
        <f>SUM(B38:B40)</f>
        <v>319492</v>
      </c>
      <c r="C41" s="23">
        <f>SUM(C38:C40)</f>
        <v>598223</v>
      </c>
      <c r="D41" s="23">
        <f>SUM(D38:D40)</f>
        <v>685088</v>
      </c>
      <c r="E41" s="23">
        <f>SUM(E38:E40)</f>
        <v>367475</v>
      </c>
      <c r="F41"/>
    </row>
    <row r="42" spans="1:6" ht="17.399999999999999" x14ac:dyDescent="0.3">
      <c r="A42" s="13" t="s">
        <v>29</v>
      </c>
      <c r="B42" s="14">
        <f>B37+B41</f>
        <v>1691811</v>
      </c>
      <c r="C42" s="14">
        <f>C37+C41</f>
        <v>949436.92999999993</v>
      </c>
      <c r="D42" s="14">
        <f>D37+D41</f>
        <v>974098</v>
      </c>
      <c r="E42" s="14">
        <f>E37+E41</f>
        <v>1165585.81</v>
      </c>
      <c r="F42"/>
    </row>
    <row r="43" spans="1:6" x14ac:dyDescent="0.25">
      <c r="A43"/>
      <c r="B43"/>
      <c r="C43"/>
      <c r="D43"/>
      <c r="E43"/>
      <c r="F43"/>
    </row>
    <row r="44" spans="1:6" x14ac:dyDescent="0.25">
      <c r="A44" s="20" t="s">
        <v>26</v>
      </c>
      <c r="B44" s="21">
        <v>0</v>
      </c>
      <c r="C44" s="21">
        <v>0</v>
      </c>
      <c r="D44" s="21">
        <v>0</v>
      </c>
      <c r="E44" s="21">
        <v>0</v>
      </c>
      <c r="F44"/>
    </row>
    <row r="45" spans="1:6" x14ac:dyDescent="0.25">
      <c r="A45" s="4" t="s">
        <v>27</v>
      </c>
      <c r="B45" s="18">
        <f>1187+1326-15587-930-1000</f>
        <v>-15004</v>
      </c>
      <c r="C45" s="18">
        <f>3767-2354-17776+4127</f>
        <v>-12236</v>
      </c>
      <c r="D45" s="18">
        <f>-30135</f>
        <v>-30135</v>
      </c>
      <c r="E45" s="18">
        <f>-11410-13386+2016</f>
        <v>-22780</v>
      </c>
      <c r="F45"/>
    </row>
    <row r="46" spans="1:6" x14ac:dyDescent="0.25">
      <c r="A46" s="4" t="s">
        <v>37</v>
      </c>
      <c r="B46" s="18">
        <v>-352165</v>
      </c>
      <c r="C46" s="18">
        <v>-69627</v>
      </c>
      <c r="D46" s="18">
        <v>-69627</v>
      </c>
      <c r="E46" s="18">
        <v>-92665</v>
      </c>
      <c r="F46"/>
    </row>
    <row r="47" spans="1:6" x14ac:dyDescent="0.25">
      <c r="A47" s="4" t="s">
        <v>43</v>
      </c>
      <c r="B47" s="18">
        <v>-164975</v>
      </c>
      <c r="C47" s="18">
        <v>-110891.32</v>
      </c>
      <c r="D47" s="18"/>
      <c r="E47" s="18"/>
      <c r="F47"/>
    </row>
    <row r="48" spans="1:6" x14ac:dyDescent="0.25">
      <c r="A48" s="22" t="s">
        <v>30</v>
      </c>
      <c r="B48" s="23">
        <f>SUM(B44:B47)</f>
        <v>-532144</v>
      </c>
      <c r="C48" s="23">
        <f>SUM(C44:C47)</f>
        <v>-192754.32</v>
      </c>
      <c r="D48" s="23">
        <f>SUM(D44:D46)</f>
        <v>-99762</v>
      </c>
      <c r="E48" s="23">
        <f>SUM(E44:E46)</f>
        <v>-115445</v>
      </c>
      <c r="F48"/>
    </row>
    <row r="49" spans="1:31" x14ac:dyDescent="0.25">
      <c r="A49" s="22" t="s">
        <v>31</v>
      </c>
      <c r="B49" s="23">
        <v>-911687</v>
      </c>
      <c r="C49" s="23">
        <v>-874336.01</v>
      </c>
      <c r="D49" s="23">
        <v>-1050140.79</v>
      </c>
      <c r="E49" s="23">
        <f>-771141.1-213085.46</f>
        <v>-984226.55999999994</v>
      </c>
      <c r="F49"/>
    </row>
    <row r="50" spans="1:31" s="16" customFormat="1" ht="17.399999999999999" x14ac:dyDescent="0.3">
      <c r="A50" s="27" t="s">
        <v>32</v>
      </c>
      <c r="B50" s="12">
        <f>B48+B49</f>
        <v>-1443831</v>
      </c>
      <c r="C50" s="12">
        <f>C48+C49</f>
        <v>-1067090.33</v>
      </c>
      <c r="D50" s="12">
        <f>D48+D49</f>
        <v>-1149902.79</v>
      </c>
      <c r="E50" s="12">
        <f>E48+E49</f>
        <v>-1099671.56</v>
      </c>
      <c r="F5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31" s="16" customFormat="1" x14ac:dyDescent="0.25">
      <c r="A51" s="5"/>
      <c r="B51" s="5"/>
      <c r="C51" s="5"/>
      <c r="D51" s="5"/>
      <c r="E51" s="5"/>
      <c r="F5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31" s="16" customFormat="1" ht="17.399999999999999" x14ac:dyDescent="0.3">
      <c r="A52" s="13" t="s">
        <v>33</v>
      </c>
      <c r="B52" s="14">
        <f>B42+B50</f>
        <v>247980</v>
      </c>
      <c r="C52" s="14">
        <f>C42+C50</f>
        <v>-117653.40000000014</v>
      </c>
      <c r="D52" s="14">
        <f>D42+D50</f>
        <v>-175804.79000000004</v>
      </c>
      <c r="E52" s="14">
        <f>E42+E50</f>
        <v>65914.25</v>
      </c>
      <c r="F5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31" s="16" customFormat="1" x14ac:dyDescent="0.25">
      <c r="A53" s="5"/>
      <c r="B53" s="5"/>
      <c r="C53"/>
      <c r="D53"/>
      <c r="E53" s="5"/>
      <c r="F5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s="16" customFormat="1" x14ac:dyDescent="0.25">
      <c r="A54" s="5"/>
      <c r="B54" s="5"/>
      <c r="C54" s="2"/>
      <c r="D54" s="2"/>
      <c r="E54" s="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</sheetData>
  <conditionalFormatting sqref="D12">
    <cfRule type="cellIs" dxfId="111" priority="141" stopIfTrue="1" operator="lessThan">
      <formula>0</formula>
    </cfRule>
  </conditionalFormatting>
  <conditionalFormatting sqref="D2:D3">
    <cfRule type="cellIs" dxfId="110" priority="140" stopIfTrue="1" operator="lessThan">
      <formula>0</formula>
    </cfRule>
  </conditionalFormatting>
  <conditionalFormatting sqref="D20:D27 D13:D18 D29:D30">
    <cfRule type="cellIs" dxfId="109" priority="128" stopIfTrue="1" operator="lessThan">
      <formula>0</formula>
    </cfRule>
  </conditionalFormatting>
  <conditionalFormatting sqref="D19">
    <cfRule type="cellIs" dxfId="108" priority="127" stopIfTrue="1" operator="lessThan">
      <formula>0</formula>
    </cfRule>
  </conditionalFormatting>
  <conditionalFormatting sqref="D28">
    <cfRule type="cellIs" dxfId="107" priority="126" stopIfTrue="1" operator="lessThan">
      <formula>0</formula>
    </cfRule>
  </conditionalFormatting>
  <conditionalFormatting sqref="D4:D10">
    <cfRule type="cellIs" dxfId="106" priority="125" stopIfTrue="1" operator="lessThan">
      <formula>0</formula>
    </cfRule>
  </conditionalFormatting>
  <conditionalFormatting sqref="E11:E12 E31:E32">
    <cfRule type="cellIs" dxfId="105" priority="124" stopIfTrue="1" operator="lessThan">
      <formula>0</formula>
    </cfRule>
  </conditionalFormatting>
  <conditionalFormatting sqref="E2:E3">
    <cfRule type="cellIs" dxfId="104" priority="123" stopIfTrue="1" operator="lessThan">
      <formula>0</formula>
    </cfRule>
  </conditionalFormatting>
  <conditionalFormatting sqref="E4:E10">
    <cfRule type="cellIs" dxfId="103" priority="122" stopIfTrue="1" operator="lessThan">
      <formula>0</formula>
    </cfRule>
  </conditionalFormatting>
  <conditionalFormatting sqref="E13:E30">
    <cfRule type="cellIs" dxfId="102" priority="121" stopIfTrue="1" operator="lessThan">
      <formula>0</formula>
    </cfRule>
  </conditionalFormatting>
  <conditionalFormatting sqref="E35:E36">
    <cfRule type="cellIs" dxfId="101" priority="109" stopIfTrue="1" operator="lessThan">
      <formula>0</formula>
    </cfRule>
  </conditionalFormatting>
  <conditionalFormatting sqref="E34">
    <cfRule type="cellIs" dxfId="100" priority="108" stopIfTrue="1" operator="lessThan">
      <formula>0</formula>
    </cfRule>
  </conditionalFormatting>
  <conditionalFormatting sqref="E37">
    <cfRule type="cellIs" dxfId="99" priority="107" stopIfTrue="1" operator="lessThan">
      <formula>0</formula>
    </cfRule>
  </conditionalFormatting>
  <conditionalFormatting sqref="E38:E40">
    <cfRule type="cellIs" dxfId="98" priority="106" stopIfTrue="1" operator="lessThan">
      <formula>0</formula>
    </cfRule>
  </conditionalFormatting>
  <conditionalFormatting sqref="E41">
    <cfRule type="cellIs" dxfId="97" priority="105" stopIfTrue="1" operator="lessThan">
      <formula>0</formula>
    </cfRule>
  </conditionalFormatting>
  <conditionalFormatting sqref="E44:E46">
    <cfRule type="cellIs" dxfId="96" priority="104" stopIfTrue="1" operator="lessThan">
      <formula>0</formula>
    </cfRule>
  </conditionalFormatting>
  <conditionalFormatting sqref="E48">
    <cfRule type="cellIs" dxfId="95" priority="103" stopIfTrue="1" operator="lessThan">
      <formula>0</formula>
    </cfRule>
  </conditionalFormatting>
  <conditionalFormatting sqref="E42">
    <cfRule type="cellIs" dxfId="94" priority="102" stopIfTrue="1" operator="lessThan">
      <formula>0</formula>
    </cfRule>
  </conditionalFormatting>
  <conditionalFormatting sqref="E49">
    <cfRule type="cellIs" dxfId="93" priority="101" stopIfTrue="1" operator="lessThan">
      <formula>0</formula>
    </cfRule>
  </conditionalFormatting>
  <conditionalFormatting sqref="E50">
    <cfRule type="cellIs" dxfId="92" priority="100" stopIfTrue="1" operator="lessThan">
      <formula>0</formula>
    </cfRule>
  </conditionalFormatting>
  <conditionalFormatting sqref="E52">
    <cfRule type="cellIs" dxfId="91" priority="99" stopIfTrue="1" operator="lessThan">
      <formula>0</formula>
    </cfRule>
  </conditionalFormatting>
  <conditionalFormatting sqref="E47">
    <cfRule type="cellIs" dxfId="90" priority="96" stopIfTrue="1" operator="lessThan">
      <formula>0</formula>
    </cfRule>
  </conditionalFormatting>
  <conditionalFormatting sqref="D11">
    <cfRule type="cellIs" dxfId="89" priority="95" stopIfTrue="1" operator="lessThan">
      <formula>0</formula>
    </cfRule>
  </conditionalFormatting>
  <conditionalFormatting sqref="F11:F12 F31:F32">
    <cfRule type="cellIs" dxfId="88" priority="94" stopIfTrue="1" operator="lessThan">
      <formula>0</formula>
    </cfRule>
  </conditionalFormatting>
  <conditionalFormatting sqref="F2:F3">
    <cfRule type="cellIs" dxfId="87" priority="93" stopIfTrue="1" operator="lessThan">
      <formula>0</formula>
    </cfRule>
  </conditionalFormatting>
  <conditionalFormatting sqref="F4:F10">
    <cfRule type="cellIs" dxfId="86" priority="92" stopIfTrue="1" operator="lessThan">
      <formula>0</formula>
    </cfRule>
  </conditionalFormatting>
  <conditionalFormatting sqref="F13:F30">
    <cfRule type="cellIs" dxfId="85" priority="91" stopIfTrue="1" operator="lessThan">
      <formula>0</formula>
    </cfRule>
  </conditionalFormatting>
  <conditionalFormatting sqref="D31:D32">
    <cfRule type="cellIs" dxfId="84" priority="90" stopIfTrue="1" operator="lessThan">
      <formula>0</formula>
    </cfRule>
  </conditionalFormatting>
  <conditionalFormatting sqref="C35:C36">
    <cfRule type="cellIs" dxfId="83" priority="89" stopIfTrue="1" operator="lessThan">
      <formula>0</formula>
    </cfRule>
  </conditionalFormatting>
  <conditionalFormatting sqref="C34">
    <cfRule type="cellIs" dxfId="82" priority="88" stopIfTrue="1" operator="lessThan">
      <formula>0</formula>
    </cfRule>
  </conditionalFormatting>
  <conditionalFormatting sqref="C37">
    <cfRule type="cellIs" dxfId="81" priority="87" stopIfTrue="1" operator="lessThan">
      <formula>0</formula>
    </cfRule>
  </conditionalFormatting>
  <conditionalFormatting sqref="C38:C40">
    <cfRule type="cellIs" dxfId="80" priority="86" stopIfTrue="1" operator="lessThan">
      <formula>0</formula>
    </cfRule>
  </conditionalFormatting>
  <conditionalFormatting sqref="C41">
    <cfRule type="cellIs" dxfId="79" priority="85" stopIfTrue="1" operator="lessThan">
      <formula>0</formula>
    </cfRule>
  </conditionalFormatting>
  <conditionalFormatting sqref="C44:C46">
    <cfRule type="cellIs" dxfId="78" priority="84" stopIfTrue="1" operator="lessThan">
      <formula>0</formula>
    </cfRule>
  </conditionalFormatting>
  <conditionalFormatting sqref="C48">
    <cfRule type="cellIs" dxfId="77" priority="83" stopIfTrue="1" operator="lessThan">
      <formula>0</formula>
    </cfRule>
  </conditionalFormatting>
  <conditionalFormatting sqref="C42">
    <cfRule type="cellIs" dxfId="76" priority="82" stopIfTrue="1" operator="lessThan">
      <formula>0</formula>
    </cfRule>
  </conditionalFormatting>
  <conditionalFormatting sqref="C52">
    <cfRule type="cellIs" dxfId="75" priority="80" stopIfTrue="1" operator="lessThan">
      <formula>0</formula>
    </cfRule>
  </conditionalFormatting>
  <conditionalFormatting sqref="C49">
    <cfRule type="cellIs" dxfId="74" priority="81" stopIfTrue="1" operator="lessThan">
      <formula>0</formula>
    </cfRule>
  </conditionalFormatting>
  <conditionalFormatting sqref="C50">
    <cfRule type="cellIs" dxfId="73" priority="79" stopIfTrue="1" operator="lessThan">
      <formula>0</formula>
    </cfRule>
  </conditionalFormatting>
  <conditionalFormatting sqref="D35:D36">
    <cfRule type="cellIs" dxfId="72" priority="78" stopIfTrue="1" operator="lessThan">
      <formula>0</formula>
    </cfRule>
  </conditionalFormatting>
  <conditionalFormatting sqref="D34">
    <cfRule type="cellIs" dxfId="71" priority="77" stopIfTrue="1" operator="lessThan">
      <formula>0</formula>
    </cfRule>
  </conditionalFormatting>
  <conditionalFormatting sqref="D37">
    <cfRule type="cellIs" dxfId="70" priority="76" stopIfTrue="1" operator="lessThan">
      <formula>0</formula>
    </cfRule>
  </conditionalFormatting>
  <conditionalFormatting sqref="D38:D40">
    <cfRule type="cellIs" dxfId="69" priority="75" stopIfTrue="1" operator="lessThan">
      <formula>0</formula>
    </cfRule>
  </conditionalFormatting>
  <conditionalFormatting sqref="D41">
    <cfRule type="cellIs" dxfId="68" priority="74" stopIfTrue="1" operator="lessThan">
      <formula>0</formula>
    </cfRule>
  </conditionalFormatting>
  <conditionalFormatting sqref="D44:D46">
    <cfRule type="cellIs" dxfId="67" priority="73" stopIfTrue="1" operator="lessThan">
      <formula>0</formula>
    </cfRule>
  </conditionalFormatting>
  <conditionalFormatting sqref="D48">
    <cfRule type="cellIs" dxfId="66" priority="72" stopIfTrue="1" operator="lessThan">
      <formula>0</formula>
    </cfRule>
  </conditionalFormatting>
  <conditionalFormatting sqref="D42">
    <cfRule type="cellIs" dxfId="65" priority="71" stopIfTrue="1" operator="lessThan">
      <formula>0</formula>
    </cfRule>
  </conditionalFormatting>
  <conditionalFormatting sqref="D52">
    <cfRule type="cellIs" dxfId="64" priority="69" stopIfTrue="1" operator="lessThan">
      <formula>0</formula>
    </cfRule>
  </conditionalFormatting>
  <conditionalFormatting sqref="D49">
    <cfRule type="cellIs" dxfId="63" priority="70" stopIfTrue="1" operator="lessThan">
      <formula>0</formula>
    </cfRule>
  </conditionalFormatting>
  <conditionalFormatting sqref="D50">
    <cfRule type="cellIs" dxfId="62" priority="68" stopIfTrue="1" operator="lessThan">
      <formula>0</formula>
    </cfRule>
  </conditionalFormatting>
  <conditionalFormatting sqref="B12">
    <cfRule type="cellIs" dxfId="61" priority="67" stopIfTrue="1" operator="lessThan">
      <formula>0</formula>
    </cfRule>
  </conditionalFormatting>
  <conditionalFormatting sqref="B2:B3">
    <cfRule type="cellIs" dxfId="60" priority="66" stopIfTrue="1" operator="lessThan">
      <formula>0</formula>
    </cfRule>
  </conditionalFormatting>
  <conditionalFormatting sqref="B20:B24 B13:B18 B29:B30">
    <cfRule type="cellIs" dxfId="59" priority="65" stopIfTrue="1" operator="lessThan">
      <formula>0</formula>
    </cfRule>
  </conditionalFormatting>
  <conditionalFormatting sqref="B19">
    <cfRule type="cellIs" dxfId="58" priority="64" stopIfTrue="1" operator="lessThan">
      <formula>0</formula>
    </cfRule>
  </conditionalFormatting>
  <conditionalFormatting sqref="B4:B10">
    <cfRule type="cellIs" dxfId="57" priority="62" stopIfTrue="1" operator="lessThan">
      <formula>0</formula>
    </cfRule>
  </conditionalFormatting>
  <conditionalFormatting sqref="B35:B36">
    <cfRule type="cellIs" dxfId="56" priority="57" stopIfTrue="1" operator="lessThan">
      <formula>0</formula>
    </cfRule>
  </conditionalFormatting>
  <conditionalFormatting sqref="B34">
    <cfRule type="cellIs" dxfId="55" priority="56" stopIfTrue="1" operator="lessThan">
      <formula>0</formula>
    </cfRule>
  </conditionalFormatting>
  <conditionalFormatting sqref="B37">
    <cfRule type="cellIs" dxfId="54" priority="55" stopIfTrue="1" operator="lessThan">
      <formula>0</formula>
    </cfRule>
  </conditionalFormatting>
  <conditionalFormatting sqref="B38:B40">
    <cfRule type="cellIs" dxfId="53" priority="54" stopIfTrue="1" operator="lessThan">
      <formula>0</formula>
    </cfRule>
  </conditionalFormatting>
  <conditionalFormatting sqref="B41">
    <cfRule type="cellIs" dxfId="52" priority="53" stopIfTrue="1" operator="lessThan">
      <formula>0</formula>
    </cfRule>
  </conditionalFormatting>
  <conditionalFormatting sqref="B44:B46">
    <cfRule type="cellIs" dxfId="51" priority="52" stopIfTrue="1" operator="lessThan">
      <formula>0</formula>
    </cfRule>
  </conditionalFormatting>
  <conditionalFormatting sqref="B48">
    <cfRule type="cellIs" dxfId="50" priority="51" stopIfTrue="1" operator="lessThan">
      <formula>0</formula>
    </cfRule>
  </conditionalFormatting>
  <conditionalFormatting sqref="B42">
    <cfRule type="cellIs" dxfId="49" priority="50" stopIfTrue="1" operator="lessThan">
      <formula>0</formula>
    </cfRule>
  </conditionalFormatting>
  <conditionalFormatting sqref="B49">
    <cfRule type="cellIs" dxfId="48" priority="49" stopIfTrue="1" operator="lessThan">
      <formula>0</formula>
    </cfRule>
  </conditionalFormatting>
  <conditionalFormatting sqref="B50">
    <cfRule type="cellIs" dxfId="47" priority="48" stopIfTrue="1" operator="lessThan">
      <formula>0</formula>
    </cfRule>
  </conditionalFormatting>
  <conditionalFormatting sqref="B52">
    <cfRule type="cellIs" dxfId="46" priority="47" stopIfTrue="1" operator="lessThan">
      <formula>0</formula>
    </cfRule>
  </conditionalFormatting>
  <conditionalFormatting sqref="C47">
    <cfRule type="cellIs" dxfId="45" priority="46" stopIfTrue="1" operator="lessThan">
      <formula>0</formula>
    </cfRule>
  </conditionalFormatting>
  <conditionalFormatting sqref="D47">
    <cfRule type="cellIs" dxfId="44" priority="45" stopIfTrue="1" operator="lessThan">
      <formula>0</formula>
    </cfRule>
  </conditionalFormatting>
  <conditionalFormatting sqref="B47">
    <cfRule type="cellIs" dxfId="43" priority="44" stopIfTrue="1" operator="lessThan">
      <formula>0</formula>
    </cfRule>
  </conditionalFormatting>
  <conditionalFormatting sqref="B11">
    <cfRule type="cellIs" dxfId="42" priority="43" stopIfTrue="1" operator="lessThan">
      <formula>0</formula>
    </cfRule>
  </conditionalFormatting>
  <conditionalFormatting sqref="C11:C12 C31:C32">
    <cfRule type="cellIs" dxfId="41" priority="42" stopIfTrue="1" operator="lessThan">
      <formula>0</formula>
    </cfRule>
  </conditionalFormatting>
  <conditionalFormatting sqref="C2:C3">
    <cfRule type="cellIs" dxfId="40" priority="41" stopIfTrue="1" operator="lessThan">
      <formula>0</formula>
    </cfRule>
  </conditionalFormatting>
  <conditionalFormatting sqref="C4:C10">
    <cfRule type="cellIs" dxfId="39" priority="40" stopIfTrue="1" operator="lessThan">
      <formula>0</formula>
    </cfRule>
  </conditionalFormatting>
  <conditionalFormatting sqref="C13:C30">
    <cfRule type="cellIs" dxfId="38" priority="39" stopIfTrue="1" operator="lessThan">
      <formula>0</formula>
    </cfRule>
  </conditionalFormatting>
  <conditionalFormatting sqref="B31:B32">
    <cfRule type="cellIs" dxfId="37" priority="38" stopIfTrue="1" operator="lessThan">
      <formula>0</formula>
    </cfRule>
  </conditionalFormatting>
  <conditionalFormatting sqref="D35:D36">
    <cfRule type="cellIs" dxfId="36" priority="37" stopIfTrue="1" operator="lessThan">
      <formula>0</formula>
    </cfRule>
  </conditionalFormatting>
  <conditionalFormatting sqref="D34">
    <cfRule type="cellIs" dxfId="35" priority="36" stopIfTrue="1" operator="lessThan">
      <formula>0</formula>
    </cfRule>
  </conditionalFormatting>
  <conditionalFormatting sqref="D37">
    <cfRule type="cellIs" dxfId="34" priority="35" stopIfTrue="1" operator="lessThan">
      <formula>0</formula>
    </cfRule>
  </conditionalFormatting>
  <conditionalFormatting sqref="D38:D40">
    <cfRule type="cellIs" dxfId="33" priority="34" stopIfTrue="1" operator="lessThan">
      <formula>0</formula>
    </cfRule>
  </conditionalFormatting>
  <conditionalFormatting sqref="D41">
    <cfRule type="cellIs" dxfId="32" priority="33" stopIfTrue="1" operator="lessThan">
      <formula>0</formula>
    </cfRule>
  </conditionalFormatting>
  <conditionalFormatting sqref="D44:D46">
    <cfRule type="cellIs" dxfId="31" priority="32" stopIfTrue="1" operator="lessThan">
      <formula>0</formula>
    </cfRule>
  </conditionalFormatting>
  <conditionalFormatting sqref="D48">
    <cfRule type="cellIs" dxfId="30" priority="31" stopIfTrue="1" operator="lessThan">
      <formula>0</formula>
    </cfRule>
  </conditionalFormatting>
  <conditionalFormatting sqref="D42">
    <cfRule type="cellIs" dxfId="29" priority="30" stopIfTrue="1" operator="lessThan">
      <formula>0</formula>
    </cfRule>
  </conditionalFormatting>
  <conditionalFormatting sqref="D52">
    <cfRule type="cellIs" dxfId="28" priority="28" stopIfTrue="1" operator="lessThan">
      <formula>0</formula>
    </cfRule>
  </conditionalFormatting>
  <conditionalFormatting sqref="D49">
    <cfRule type="cellIs" dxfId="27" priority="29" stopIfTrue="1" operator="lessThan">
      <formula>0</formula>
    </cfRule>
  </conditionalFormatting>
  <conditionalFormatting sqref="D50">
    <cfRule type="cellIs" dxfId="26" priority="27" stopIfTrue="1" operator="lessThan">
      <formula>0</formula>
    </cfRule>
  </conditionalFormatting>
  <conditionalFormatting sqref="E35:E36">
    <cfRule type="cellIs" dxfId="25" priority="26" stopIfTrue="1" operator="lessThan">
      <formula>0</formula>
    </cfRule>
  </conditionalFormatting>
  <conditionalFormatting sqref="E34">
    <cfRule type="cellIs" dxfId="24" priority="25" stopIfTrue="1" operator="lessThan">
      <formula>0</formula>
    </cfRule>
  </conditionalFormatting>
  <conditionalFormatting sqref="E37">
    <cfRule type="cellIs" dxfId="23" priority="24" stopIfTrue="1" operator="lessThan">
      <formula>0</formula>
    </cfRule>
  </conditionalFormatting>
  <conditionalFormatting sqref="E38:E40">
    <cfRule type="cellIs" dxfId="22" priority="23" stopIfTrue="1" operator="lessThan">
      <formula>0</formula>
    </cfRule>
  </conditionalFormatting>
  <conditionalFormatting sqref="E41">
    <cfRule type="cellIs" dxfId="21" priority="22" stopIfTrue="1" operator="lessThan">
      <formula>0</formula>
    </cfRule>
  </conditionalFormatting>
  <conditionalFormatting sqref="E44:E46">
    <cfRule type="cellIs" dxfId="20" priority="21" stopIfTrue="1" operator="lessThan">
      <formula>0</formula>
    </cfRule>
  </conditionalFormatting>
  <conditionalFormatting sqref="E48">
    <cfRule type="cellIs" dxfId="19" priority="20" stopIfTrue="1" operator="lessThan">
      <formula>0</formula>
    </cfRule>
  </conditionalFormatting>
  <conditionalFormatting sqref="E42">
    <cfRule type="cellIs" dxfId="18" priority="19" stopIfTrue="1" operator="lessThan">
      <formula>0</formula>
    </cfRule>
  </conditionalFormatting>
  <conditionalFormatting sqref="E52">
    <cfRule type="cellIs" dxfId="17" priority="17" stopIfTrue="1" operator="lessThan">
      <formula>0</formula>
    </cfRule>
  </conditionalFormatting>
  <conditionalFormatting sqref="E49">
    <cfRule type="cellIs" dxfId="16" priority="18" stopIfTrue="1" operator="lessThan">
      <formula>0</formula>
    </cfRule>
  </conditionalFormatting>
  <conditionalFormatting sqref="E50">
    <cfRule type="cellIs" dxfId="15" priority="16" stopIfTrue="1" operator="lessThan">
      <formula>0</formula>
    </cfRule>
  </conditionalFormatting>
  <conditionalFormatting sqref="C35:C36">
    <cfRule type="cellIs" dxfId="14" priority="15" stopIfTrue="1" operator="lessThan">
      <formula>0</formula>
    </cfRule>
  </conditionalFormatting>
  <conditionalFormatting sqref="C34">
    <cfRule type="cellIs" dxfId="13" priority="14" stopIfTrue="1" operator="lessThan">
      <formula>0</formula>
    </cfRule>
  </conditionalFormatting>
  <conditionalFormatting sqref="C37">
    <cfRule type="cellIs" dxfId="12" priority="13" stopIfTrue="1" operator="lessThan">
      <formula>0</formula>
    </cfRule>
  </conditionalFormatting>
  <conditionalFormatting sqref="C38:C40">
    <cfRule type="cellIs" dxfId="11" priority="12" stopIfTrue="1" operator="lessThan">
      <formula>0</formula>
    </cfRule>
  </conditionalFormatting>
  <conditionalFormatting sqref="C41">
    <cfRule type="cellIs" dxfId="10" priority="11" stopIfTrue="1" operator="lessThan">
      <formula>0</formula>
    </cfRule>
  </conditionalFormatting>
  <conditionalFormatting sqref="C44:C46">
    <cfRule type="cellIs" dxfId="9" priority="10" stopIfTrue="1" operator="lessThan">
      <formula>0</formula>
    </cfRule>
  </conditionalFormatting>
  <conditionalFormatting sqref="C48">
    <cfRule type="cellIs" dxfId="8" priority="9" stopIfTrue="1" operator="lessThan">
      <formula>0</formula>
    </cfRule>
  </conditionalFormatting>
  <conditionalFormatting sqref="C42">
    <cfRule type="cellIs" dxfId="7" priority="8" stopIfTrue="1" operator="lessThan">
      <formula>0</formula>
    </cfRule>
  </conditionalFormatting>
  <conditionalFormatting sqref="C49">
    <cfRule type="cellIs" dxfId="6" priority="7" stopIfTrue="1" operator="lessThan">
      <formula>0</formula>
    </cfRule>
  </conditionalFormatting>
  <conditionalFormatting sqref="C50">
    <cfRule type="cellIs" dxfId="5" priority="6" stopIfTrue="1" operator="lessThan">
      <formula>0</formula>
    </cfRule>
  </conditionalFormatting>
  <conditionalFormatting sqref="C52">
    <cfRule type="cellIs" dxfId="4" priority="5" stopIfTrue="1" operator="lessThan">
      <formula>0</formula>
    </cfRule>
  </conditionalFormatting>
  <conditionalFormatting sqref="D47">
    <cfRule type="cellIs" dxfId="3" priority="4" stopIfTrue="1" operator="lessThan">
      <formula>0</formula>
    </cfRule>
  </conditionalFormatting>
  <conditionalFormatting sqref="E47">
    <cfRule type="cellIs" dxfId="2" priority="3" stopIfTrue="1" operator="lessThan">
      <formula>0</formula>
    </cfRule>
  </conditionalFormatting>
  <conditionalFormatting sqref="C47">
    <cfRule type="cellIs" dxfId="1" priority="2" stopIfTrue="1" operator="lessThan">
      <formula>0</formula>
    </cfRule>
  </conditionalFormatting>
  <conditionalFormatting sqref="B25:B28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8" fitToWidth="0" fitToHeight="0" orientation="landscape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Utfall 2019, Budget 2020</vt:lpstr>
      <vt:lpstr>'Utfall 2019, Budget 2020'!Utskriftsområde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Svensson</dc:creator>
  <cp:lastModifiedBy>Marie Helgesson</cp:lastModifiedBy>
  <cp:lastPrinted>2020-01-26T21:32:27Z</cp:lastPrinted>
  <dcterms:created xsi:type="dcterms:W3CDTF">2014-10-26T16:40:07Z</dcterms:created>
  <dcterms:modified xsi:type="dcterms:W3CDTF">2021-02-28T18:29:04Z</dcterms:modified>
</cp:coreProperties>
</file>