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FiskDalek\Downloads\"/>
    </mc:Choice>
  </mc:AlternateContent>
  <xr:revisionPtr revIDLastSave="0" documentId="13_ncr:1_{06D4A6F5-31F8-4FAB-8BA7-A30C932454E7}" xr6:coauthVersionLast="47" xr6:coauthVersionMax="47" xr10:uidLastSave="{00000000-0000-0000-0000-000000000000}"/>
  <bookViews>
    <workbookView xWindow="-108" yWindow="-108" windowWidth="23256" windowHeight="12576" activeTab="1" xr2:uid="{B1312465-1AB7-496F-9CB7-1987330F07C4}"/>
  </bookViews>
  <sheets>
    <sheet name="Indata" sheetId="5" r:id="rId1"/>
    <sheet name="Fördelning" sheetId="10" r:id="rId2"/>
    <sheet name="flickorschema" sheetId="7" state="hidden" r:id="rId3"/>
    <sheet name="pojkarschema" sheetId="8" state="hidden" r:id="rId4"/>
  </sheets>
  <definedNames>
    <definedName name="Hemmamatcher" localSheetId="2">flickorschema!$C$2:$L$19</definedName>
    <definedName name="Hemmamatcher" localSheetId="1">Fördelning!#REF!</definedName>
    <definedName name="Hemmamatcher" localSheetId="3">pojkarschema!$C$2:$L$19</definedName>
    <definedName name="_xlnm.Print_Area" localSheetId="1">Fördelning!#REF!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0" l="1"/>
  <c r="N28" i="10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5" i="5"/>
  <c r="N30" i="5"/>
  <c r="N31" i="5"/>
  <c r="N32" i="5"/>
  <c r="N33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23" i="5"/>
  <c r="N24" i="5"/>
  <c r="N25" i="5"/>
  <c r="N26" i="5"/>
  <c r="N27" i="5"/>
  <c r="N28" i="5"/>
  <c r="N29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5" i="5"/>
  <c r="C22" i="10" l="1"/>
  <c r="C18" i="10"/>
  <c r="C19" i="10"/>
  <c r="C20" i="10"/>
  <c r="C21" i="10"/>
  <c r="C23" i="10"/>
  <c r="C24" i="10"/>
  <c r="C25" i="10"/>
  <c r="C26" i="10"/>
  <c r="C17" i="10"/>
  <c r="C47" i="5"/>
  <c r="C28" i="10" l="1"/>
  <c r="O28" i="10" l="1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D33" i="5"/>
  <c r="B33" i="5"/>
  <c r="C33" i="5" s="1"/>
  <c r="D24" i="5"/>
  <c r="B24" i="5"/>
  <c r="C24" i="5" s="1"/>
  <c r="B10" i="5"/>
  <c r="C10" i="5" s="1"/>
  <c r="D10" i="5"/>
  <c r="A26" i="10"/>
  <c r="A25" i="10"/>
  <c r="A24" i="10"/>
  <c r="A23" i="10"/>
  <c r="A22" i="10"/>
  <c r="A21" i="10"/>
  <c r="A20" i="10"/>
  <c r="A19" i="10"/>
  <c r="A18" i="10"/>
  <c r="A17" i="10"/>
  <c r="K34" i="5"/>
  <c r="M29" i="10"/>
  <c r="I17" i="10"/>
  <c r="J18" i="10"/>
  <c r="J19" i="10"/>
  <c r="J20" i="10"/>
  <c r="J21" i="10"/>
  <c r="J22" i="10"/>
  <c r="J23" i="10"/>
  <c r="J24" i="10"/>
  <c r="J25" i="10"/>
  <c r="J26" i="10"/>
  <c r="J17" i="10"/>
  <c r="I18" i="10"/>
  <c r="I19" i="10"/>
  <c r="I20" i="10"/>
  <c r="I21" i="10"/>
  <c r="I22" i="10"/>
  <c r="I23" i="10"/>
  <c r="I24" i="10"/>
  <c r="I25" i="10"/>
  <c r="I26" i="10"/>
  <c r="D18" i="10"/>
  <c r="E18" i="10" s="1"/>
  <c r="D19" i="10"/>
  <c r="E19" i="10" s="1"/>
  <c r="D20" i="10"/>
  <c r="E20" i="10" s="1"/>
  <c r="D21" i="10"/>
  <c r="E21" i="10" s="1"/>
  <c r="D22" i="10"/>
  <c r="E22" i="10" s="1"/>
  <c r="D23" i="10"/>
  <c r="E23" i="10" s="1"/>
  <c r="D24" i="10"/>
  <c r="E24" i="10" s="1"/>
  <c r="B6" i="5"/>
  <c r="C6" i="5" s="1"/>
  <c r="B7" i="5"/>
  <c r="C7" i="5" s="1"/>
  <c r="B8" i="5"/>
  <c r="C8" i="5" s="1"/>
  <c r="B9" i="5"/>
  <c r="C9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 s="1"/>
  <c r="B45" i="5"/>
  <c r="C45" i="5" s="1"/>
  <c r="B46" i="5"/>
  <c r="C46" i="5" s="1"/>
  <c r="B5" i="5"/>
  <c r="C5" i="5" s="1"/>
  <c r="M28" i="10"/>
  <c r="D5" i="5"/>
  <c r="D6" i="5"/>
  <c r="D7" i="5"/>
  <c r="D8" i="5"/>
  <c r="D9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5" i="5"/>
  <c r="D26" i="5"/>
  <c r="D27" i="5"/>
  <c r="D28" i="5"/>
  <c r="D29" i="5"/>
  <c r="D30" i="5"/>
  <c r="D31" i="5"/>
  <c r="D32" i="5"/>
  <c r="D35" i="5"/>
  <c r="D36" i="5"/>
  <c r="D37" i="5"/>
  <c r="D38" i="5"/>
  <c r="D39" i="5"/>
  <c r="D40" i="5"/>
  <c r="D41" i="5"/>
  <c r="D42" i="5"/>
  <c r="D43" i="5"/>
  <c r="D44" i="5"/>
  <c r="D45" i="5"/>
  <c r="D46" i="5"/>
  <c r="D34" i="5"/>
  <c r="B25" i="10"/>
  <c r="B28" i="10" s="1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36" i="8"/>
  <c r="B35" i="8"/>
  <c r="B34" i="8"/>
  <c r="B33" i="8"/>
  <c r="B32" i="8"/>
  <c r="B31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S7" i="8"/>
  <c r="P7" i="8"/>
  <c r="L7" i="8"/>
  <c r="J7" i="8"/>
  <c r="S5" i="8"/>
  <c r="M5" i="8"/>
  <c r="L5" i="8"/>
  <c r="K5" i="8"/>
  <c r="J5" i="8"/>
  <c r="S4" i="8"/>
  <c r="M4" i="8"/>
  <c r="L4" i="8"/>
  <c r="K4" i="8"/>
  <c r="S3" i="8"/>
  <c r="S2" i="8"/>
  <c r="S1" i="8"/>
  <c r="Q1" i="8"/>
  <c r="P1" i="8"/>
  <c r="M1" i="8"/>
  <c r="L1" i="8"/>
  <c r="K1" i="8"/>
  <c r="J1" i="8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S1" i="7"/>
  <c r="S2" i="7"/>
  <c r="S3" i="7"/>
  <c r="S4" i="7"/>
  <c r="S5" i="7"/>
  <c r="S7" i="7"/>
  <c r="P1" i="7"/>
  <c r="Q1" i="7"/>
  <c r="L1" i="7"/>
  <c r="M1" i="7"/>
  <c r="L4" i="7"/>
  <c r="M4" i="7"/>
  <c r="L5" i="7"/>
  <c r="M5" i="7"/>
  <c r="L7" i="7"/>
  <c r="P7" i="7"/>
  <c r="J7" i="7"/>
  <c r="K5" i="7"/>
  <c r="J5" i="7"/>
  <c r="K4" i="7"/>
  <c r="K1" i="7"/>
  <c r="J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6" i="7"/>
  <c r="B35" i="7"/>
  <c r="B34" i="7"/>
  <c r="B33" i="7"/>
  <c r="B32" i="7"/>
  <c r="B31" i="7"/>
  <c r="B30" i="7"/>
  <c r="B29" i="7"/>
  <c r="B28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U1" i="8"/>
  <c r="V1" i="8"/>
  <c r="W1" i="7"/>
  <c r="X1" i="7"/>
  <c r="U2" i="8"/>
  <c r="W2" i="7"/>
  <c r="U3" i="8"/>
  <c r="V3" i="8"/>
  <c r="U7" i="8"/>
  <c r="V7" i="8"/>
  <c r="W7" i="8"/>
  <c r="X7" i="8"/>
  <c r="S6" i="8"/>
  <c r="T7" i="8"/>
  <c r="T3" i="8"/>
  <c r="T2" i="7"/>
  <c r="T1" i="7"/>
  <c r="R7" i="7"/>
  <c r="R3" i="8"/>
  <c r="R2" i="8"/>
  <c r="R1" i="8"/>
  <c r="M6" i="7"/>
  <c r="L6" i="7"/>
  <c r="J2" i="7"/>
  <c r="O7" i="7"/>
  <c r="O2" i="7"/>
  <c r="O1" i="8"/>
  <c r="N7" i="7"/>
  <c r="N3" i="7"/>
  <c r="N2" i="8"/>
  <c r="N1" i="7"/>
  <c r="I7" i="8"/>
  <c r="H7" i="7"/>
  <c r="G7" i="8"/>
  <c r="F7" i="7"/>
  <c r="I3" i="8"/>
  <c r="G3" i="7"/>
  <c r="F3" i="7"/>
  <c r="I2" i="8"/>
  <c r="H2" i="7"/>
  <c r="G2" i="8"/>
  <c r="F2" i="8"/>
  <c r="I1" i="8"/>
  <c r="H1" i="8"/>
  <c r="G1" i="8"/>
  <c r="F1" i="8"/>
  <c r="E7" i="8"/>
  <c r="E3" i="7"/>
  <c r="E2" i="8"/>
  <c r="E1" i="8"/>
  <c r="Q6" i="8"/>
  <c r="P6" i="7"/>
  <c r="K6" i="8"/>
  <c r="J6" i="8"/>
  <c r="D17" i="10" l="1"/>
  <c r="E17" i="10" s="1"/>
  <c r="J28" i="10"/>
  <c r="I28" i="10"/>
  <c r="D25" i="10"/>
  <c r="E25" i="10" s="1"/>
  <c r="L6" i="8"/>
  <c r="S6" i="7"/>
  <c r="U4" i="7"/>
  <c r="M6" i="8"/>
  <c r="U3" i="7"/>
  <c r="H3" i="8"/>
  <c r="T2" i="8"/>
  <c r="X3" i="7"/>
  <c r="E3" i="8"/>
  <c r="U1" i="7"/>
  <c r="W7" i="7"/>
  <c r="U2" i="7"/>
  <c r="Q6" i="7"/>
  <c r="X2" i="8"/>
  <c r="T7" i="7"/>
  <c r="H2" i="8"/>
  <c r="I3" i="7"/>
  <c r="J6" i="7"/>
  <c r="U7" i="7"/>
  <c r="X1" i="8"/>
  <c r="O1" i="7"/>
  <c r="T1" i="8"/>
  <c r="X2" i="7"/>
  <c r="N2" i="7"/>
  <c r="N7" i="8"/>
  <c r="F1" i="7"/>
  <c r="I1" i="7"/>
  <c r="R7" i="8"/>
  <c r="E7" i="7"/>
  <c r="T3" i="7"/>
  <c r="R3" i="7"/>
  <c r="X3" i="8"/>
  <c r="F3" i="8"/>
  <c r="H7" i="8"/>
  <c r="I2" i="7"/>
  <c r="J2" i="8"/>
  <c r="V7" i="7"/>
  <c r="O5" i="8"/>
  <c r="O5" i="7"/>
  <c r="H4" i="8"/>
  <c r="H4" i="7"/>
  <c r="E1" i="7"/>
  <c r="G3" i="8"/>
  <c r="O3" i="7"/>
  <c r="V1" i="7"/>
  <c r="O2" i="8"/>
  <c r="F2" i="7"/>
  <c r="H3" i="7"/>
  <c r="R2" i="7"/>
  <c r="O3" i="8"/>
  <c r="W2" i="8"/>
  <c r="I7" i="7"/>
  <c r="G1" i="7"/>
  <c r="K6" i="7"/>
  <c r="G7" i="7"/>
  <c r="W1" i="8"/>
  <c r="G2" i="7"/>
  <c r="P6" i="8"/>
  <c r="L2" i="8"/>
  <c r="L2" i="7"/>
  <c r="K2" i="7"/>
  <c r="K2" i="8"/>
  <c r="X4" i="8"/>
  <c r="X4" i="7"/>
  <c r="W4" i="7"/>
  <c r="W4" i="8"/>
  <c r="W3" i="8"/>
  <c r="X7" i="7"/>
  <c r="W3" i="7"/>
  <c r="R1" i="7"/>
  <c r="E2" i="7"/>
  <c r="N1" i="8"/>
  <c r="F7" i="8"/>
  <c r="V2" i="8"/>
  <c r="N3" i="8"/>
  <c r="V2" i="7"/>
  <c r="V3" i="7"/>
  <c r="O7" i="8"/>
  <c r="H1" i="7"/>
  <c r="M2" i="7" l="1"/>
  <c r="D28" i="10"/>
  <c r="E28" i="10" s="1"/>
  <c r="F20" i="10" s="1"/>
  <c r="H20" i="10" s="1"/>
  <c r="U4" i="8"/>
  <c r="R4" i="8"/>
  <c r="E5" i="8"/>
  <c r="R4" i="7"/>
  <c r="T4" i="8"/>
  <c r="G5" i="8"/>
  <c r="N4" i="8"/>
  <c r="T5" i="8"/>
  <c r="E4" i="7"/>
  <c r="H5" i="8"/>
  <c r="U5" i="8"/>
  <c r="F5" i="7"/>
  <c r="O4" i="7"/>
  <c r="T4" i="7"/>
  <c r="T5" i="7"/>
  <c r="U6" i="7"/>
  <c r="H5" i="7"/>
  <c r="U5" i="7"/>
  <c r="G5" i="7"/>
  <c r="G4" i="7"/>
  <c r="G4" i="8"/>
  <c r="E5" i="7"/>
  <c r="O4" i="8"/>
  <c r="E6" i="8"/>
  <c r="N4" i="7"/>
  <c r="F5" i="8"/>
  <c r="V4" i="7"/>
  <c r="V4" i="8"/>
  <c r="I5" i="8"/>
  <c r="I5" i="7"/>
  <c r="E4" i="8"/>
  <c r="I4" i="8"/>
  <c r="I4" i="7"/>
  <c r="N5" i="7"/>
  <c r="N5" i="8"/>
  <c r="F4" i="7"/>
  <c r="F4" i="8"/>
  <c r="X5" i="8"/>
  <c r="X5" i="7"/>
  <c r="R5" i="8"/>
  <c r="R5" i="7"/>
  <c r="W5" i="8"/>
  <c r="W5" i="7"/>
  <c r="V5" i="7"/>
  <c r="V5" i="8"/>
  <c r="M2" i="8" l="1"/>
  <c r="Q2" i="7"/>
  <c r="G19" i="10"/>
  <c r="G21" i="10"/>
  <c r="G18" i="10"/>
  <c r="G23" i="10"/>
  <c r="G22" i="10"/>
  <c r="G20" i="10"/>
  <c r="F18" i="10"/>
  <c r="H18" i="10" s="1"/>
  <c r="F23" i="10"/>
  <c r="H23" i="10" s="1"/>
  <c r="G24" i="10"/>
  <c r="G17" i="10"/>
  <c r="G25" i="10"/>
  <c r="F19" i="10"/>
  <c r="H19" i="10" s="1"/>
  <c r="F22" i="10"/>
  <c r="H22" i="10" s="1"/>
  <c r="F25" i="10"/>
  <c r="H25" i="10" s="1"/>
  <c r="F21" i="10"/>
  <c r="H21" i="10" s="1"/>
  <c r="F24" i="10"/>
  <c r="H24" i="10" s="1"/>
  <c r="F17" i="10"/>
  <c r="H17" i="10" s="1"/>
  <c r="G6" i="8"/>
  <c r="N6" i="8"/>
  <c r="O6" i="7"/>
  <c r="U6" i="8"/>
  <c r="E6" i="7"/>
  <c r="H6" i="7"/>
  <c r="H6" i="8"/>
  <c r="O6" i="8"/>
  <c r="G6" i="7"/>
  <c r="T6" i="8"/>
  <c r="T6" i="7"/>
  <c r="N6" i="7"/>
  <c r="I6" i="7"/>
  <c r="I6" i="8"/>
  <c r="F6" i="7"/>
  <c r="F6" i="8"/>
  <c r="V6" i="7"/>
  <c r="V6" i="8"/>
  <c r="W6" i="8"/>
  <c r="W6" i="7"/>
  <c r="R6" i="8"/>
  <c r="R6" i="7"/>
  <c r="P2" i="8"/>
  <c r="P2" i="7"/>
  <c r="X6" i="7"/>
  <c r="X6" i="8"/>
  <c r="Q2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Hemmamatcher111" type="6" refreshedVersion="3" background="1" saveData="1">
    <textPr sourceFile="F:\Documents\Gripen bandy\Föräldraengagemang 22-23\Hemmamatcher.txt" decimal="," thousands=" " space="1" consecutive="1">
      <textFields count="5">
        <textField/>
        <textField/>
        <textField/>
        <textField/>
        <textField/>
      </textFields>
    </textPr>
  </connection>
  <connection id="2" xr16:uid="{00000000-0015-0000-FFFF-FFFF02000000}" name="Hemmamatcher1111" type="6" refreshedVersion="3" background="1" saveData="1">
    <textPr sourceFile="F:\Documents\Gripen bandy\Föräldraengagemang 22-23\Hemmamatcher.txt" decimal="," thousands=" 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<sst xmlns="http://schemas.openxmlformats.org/spreadsheetml/2006/main" count="618" uniqueCount="149">
  <si>
    <t>Edsbyn</t>
  </si>
  <si>
    <t>Hammarby</t>
  </si>
  <si>
    <t>Motala</t>
  </si>
  <si>
    <t>Sandviken</t>
  </si>
  <si>
    <t>Vetlanda</t>
  </si>
  <si>
    <t>Villa</t>
  </si>
  <si>
    <t>Broberg</t>
  </si>
  <si>
    <t>Sirius</t>
  </si>
  <si>
    <t>Västerås</t>
  </si>
  <si>
    <t>Frillesås</t>
  </si>
  <si>
    <t>Vänersborg</t>
  </si>
  <si>
    <t>Bollnäs</t>
  </si>
  <si>
    <t>Matchstart</t>
  </si>
  <si>
    <t>Start</t>
  </si>
  <si>
    <t>Slut</t>
  </si>
  <si>
    <t>Uppdrag</t>
  </si>
  <si>
    <t>Tid</t>
  </si>
  <si>
    <t>Ansvarigt lag</t>
  </si>
  <si>
    <t>P9</t>
  </si>
  <si>
    <t>P10</t>
  </si>
  <si>
    <t>F10</t>
  </si>
  <si>
    <t>P11</t>
  </si>
  <si>
    <t>F12</t>
  </si>
  <si>
    <t>F14</t>
  </si>
  <si>
    <t>Antal</t>
  </si>
  <si>
    <t>Diff</t>
  </si>
  <si>
    <t>Antal som behövs</t>
  </si>
  <si>
    <t>Lag</t>
  </si>
  <si>
    <t>Meja Olsson</t>
  </si>
  <si>
    <t>Beda Berggren</t>
  </si>
  <si>
    <t>Ebba Gustafsson</t>
  </si>
  <si>
    <t>Freja Massey</t>
  </si>
  <si>
    <t>Lily Printz</t>
  </si>
  <si>
    <t>Hedvig Sjöqvist</t>
  </si>
  <si>
    <t>Elsa Slogén</t>
  </si>
  <si>
    <t>Elsa Wadenstein</t>
  </si>
  <si>
    <t>Matilda Widh</t>
  </si>
  <si>
    <t>Alice Björsson</t>
  </si>
  <si>
    <t>Edith Jonsson</t>
  </si>
  <si>
    <t>Nellie Olsson</t>
  </si>
  <si>
    <t>Thea Sandblom</t>
  </si>
  <si>
    <t>Siri Slogen</t>
  </si>
  <si>
    <t>Nelia Svensson</t>
  </si>
  <si>
    <t>Ceclina Westberg Frej</t>
  </si>
  <si>
    <t>Nova Vinnerholt</t>
  </si>
  <si>
    <t>Gabriella Almqvist</t>
  </si>
  <si>
    <t>Signe Wallgren</t>
  </si>
  <si>
    <t>Lia Edin</t>
  </si>
  <si>
    <t>Ingrid Högnert</t>
  </si>
  <si>
    <t>Agnes Lindberg</t>
  </si>
  <si>
    <t>Joline Gunnarsson</t>
  </si>
  <si>
    <t>Lovis Frederiksen</t>
  </si>
  <si>
    <t>Alice Gödebu-Ronlind</t>
  </si>
  <si>
    <t>Sophie Alloza</t>
  </si>
  <si>
    <t>Lovisa Wennberg</t>
  </si>
  <si>
    <t>Elin Andersson</t>
  </si>
  <si>
    <t>Jonna Svensson</t>
  </si>
  <si>
    <t>Vecka</t>
  </si>
  <si>
    <t>F10+12</t>
  </si>
  <si>
    <t>Bollkallar (4st/match)</t>
  </si>
  <si>
    <t>Maskotar (hela laget)</t>
  </si>
  <si>
    <t>Datum</t>
  </si>
  <si>
    <t>V-dag</t>
  </si>
  <si>
    <t>Klockslag</t>
  </si>
  <si>
    <t>Hemma</t>
  </si>
  <si>
    <t>Borta</t>
  </si>
  <si>
    <t>fredag</t>
  </si>
  <si>
    <t>tisdag</t>
  </si>
  <si>
    <t>onsdag</t>
  </si>
  <si>
    <t>lördag</t>
  </si>
  <si>
    <t>söndag</t>
  </si>
  <si>
    <t>Rättvik</t>
  </si>
  <si>
    <t>Gripen</t>
  </si>
  <si>
    <t>P19</t>
  </si>
  <si>
    <t>F16</t>
  </si>
  <si>
    <t>P14</t>
  </si>
  <si>
    <t>P12</t>
  </si>
  <si>
    <t>födel</t>
  </si>
  <si>
    <t>namm</t>
  </si>
  <si>
    <t>Lindha Andersson</t>
  </si>
  <si>
    <t>Ebba Edstjerna</t>
  </si>
  <si>
    <t>Bianca Fryk-Granat</t>
  </si>
  <si>
    <t>Sara Furulind</t>
  </si>
  <si>
    <t>Hanna Mattson</t>
  </si>
  <si>
    <t>Milla Svendberg</t>
  </si>
  <si>
    <t>Meja Svendberg</t>
  </si>
  <si>
    <t>U9</t>
  </si>
  <si>
    <t>P13/12</t>
  </si>
  <si>
    <t>P16B</t>
  </si>
  <si>
    <t>F14 (09 o ä)</t>
  </si>
  <si>
    <t>F14 (10 o y)</t>
  </si>
  <si>
    <t>Behov</t>
  </si>
  <si>
    <t>-</t>
  </si>
  <si>
    <t>??</t>
  </si>
  <si>
    <t>Timmar</t>
  </si>
  <si>
    <t>Etage - Bingolotter</t>
  </si>
  <si>
    <t>Skridskodisco</t>
  </si>
  <si>
    <t>Tid före match</t>
  </si>
  <si>
    <t>Tid från matchstart</t>
  </si>
  <si>
    <t>Veckodag</t>
  </si>
  <si>
    <t>Aktivitet start</t>
  </si>
  <si>
    <t>Aktivitet slut</t>
  </si>
  <si>
    <t>Aktivitet längd</t>
  </si>
  <si>
    <t>Motståndare</t>
  </si>
  <si>
    <t xml:space="preserve"> </t>
  </si>
  <si>
    <t>Antal uppgifter</t>
  </si>
  <si>
    <t>Bollservice</t>
  </si>
  <si>
    <t>Bollservice - behov</t>
  </si>
  <si>
    <t>Diff %</t>
  </si>
  <si>
    <t>Antal bollservice-/maskottillfällen</t>
  </si>
  <si>
    <t>Antal spelare att tillgå / lag</t>
  </si>
  <si>
    <t>Avvikelse</t>
  </si>
  <si>
    <t>Slättbergshallen Cup</t>
  </si>
  <si>
    <t>År</t>
  </si>
  <si>
    <t>2023 44</t>
  </si>
  <si>
    <t>2023 45</t>
  </si>
  <si>
    <t>2023 47</t>
  </si>
  <si>
    <t>2023 48</t>
  </si>
  <si>
    <t>2023 49</t>
  </si>
  <si>
    <t>2023 50</t>
  </si>
  <si>
    <t>2023 51</t>
  </si>
  <si>
    <t>2023 52</t>
  </si>
  <si>
    <t>2024 1</t>
  </si>
  <si>
    <t>2024 2</t>
  </si>
  <si>
    <t>2024 4</t>
  </si>
  <si>
    <t>2024 5</t>
  </si>
  <si>
    <t>2024 6</t>
  </si>
  <si>
    <t>2023 41</t>
  </si>
  <si>
    <t>Antal kiosk-/Etagetillfällen</t>
  </si>
  <si>
    <t>Diff för mest rättvis fördelning</t>
  </si>
  <si>
    <t>Funktionärer - behov</t>
  </si>
  <si>
    <t>Funktionärer - ansvarigt lag</t>
  </si>
  <si>
    <t>Bollservice - ansvarigt lag</t>
  </si>
  <si>
    <t>Maskotar - ansvarigt lag</t>
  </si>
  <si>
    <t>Avvikelse (%)</t>
  </si>
  <si>
    <t>Funktionärer - antal ansvariga lag</t>
  </si>
  <si>
    <t>Funktionärskvot fylld?</t>
  </si>
  <si>
    <t>Tranås</t>
  </si>
  <si>
    <t>Gripens Damlag</t>
  </si>
  <si>
    <t>2024 8</t>
  </si>
  <si>
    <t>jan?</t>
  </si>
  <si>
    <t>2024 1?</t>
  </si>
  <si>
    <t>Kiosk/Maskot/Bollservice</t>
  </si>
  <si>
    <t>Maskot</t>
  </si>
  <si>
    <t>Herr/Dam</t>
  </si>
  <si>
    <t>Herr</t>
  </si>
  <si>
    <t>Dam</t>
  </si>
  <si>
    <t>(blank)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</si>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</sst>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[$-F400]h:mm:ss\ AM/PM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20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225">
        <stop position="0">
          <color rgb="FF7030A0"/>
        </stop>
        <stop position="1">
          <color rgb="FF008080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20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right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20" fontId="1" fillId="0" borderId="0" xfId="0" applyNumberFormat="1" applyFont="1"/>
    <xf numFmtId="0" fontId="1" fillId="0" borderId="0" xfId="0" applyFont="1"/>
    <xf numFmtId="16" fontId="0" fillId="10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" fontId="1" fillId="10" borderId="1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20" fontId="0" fillId="1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10" borderId="0" xfId="0" applyNumberFormat="1" applyFill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6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0" fillId="7" borderId="0" xfId="0" applyFont="1" applyFill="1"/>
    <xf numFmtId="0" fontId="11" fillId="7" borderId="0" xfId="0" applyFont="1" applyFill="1"/>
    <xf numFmtId="0" fontId="10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 vertical="center"/>
    </xf>
    <xf numFmtId="164" fontId="8" fillId="7" borderId="0" xfId="0" applyNumberFormat="1" applyFont="1" applyFill="1" applyAlignment="1">
      <alignment horizontal="center" vertical="center"/>
    </xf>
    <xf numFmtId="20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right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wrapTex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/>
    </xf>
    <xf numFmtId="9" fontId="10" fillId="4" borderId="1" xfId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10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0" fillId="7" borderId="0" xfId="0" applyFont="1" applyFill="1" applyAlignment="1">
      <alignment vertical="center" wrapText="1"/>
    </xf>
    <xf numFmtId="9" fontId="10" fillId="7" borderId="0" xfId="1" applyFont="1" applyFill="1" applyAlignment="1">
      <alignment horizontal="center" vertical="center"/>
    </xf>
    <xf numFmtId="0" fontId="8" fillId="7" borderId="0" xfId="0" applyFont="1" applyFill="1" applyAlignment="1">
      <alignment horizontal="right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0" xfId="0" quotePrefix="1" applyFont="1" applyFill="1" applyAlignment="1">
      <alignment horizontal="center"/>
    </xf>
    <xf numFmtId="9" fontId="10" fillId="7" borderId="0" xfId="0" applyNumberFormat="1" applyFont="1" applyFill="1"/>
    <xf numFmtId="0" fontId="14" fillId="12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16" fontId="7" fillId="7" borderId="0" xfId="0" applyNumberFormat="1" applyFont="1" applyFill="1" applyAlignment="1">
      <alignment horizontal="center" vertical="center"/>
    </xf>
    <xf numFmtId="16" fontId="6" fillId="7" borderId="0" xfId="0" applyNumberFormat="1" applyFont="1" applyFill="1" applyAlignment="1">
      <alignment horizontal="center" vertical="center"/>
    </xf>
    <xf numFmtId="16" fontId="15" fillId="7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64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0" fontId="16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right" vertical="center" wrapText="1"/>
    </xf>
    <xf numFmtId="166" fontId="10" fillId="4" borderId="4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9" fontId="10" fillId="4" borderId="4" xfId="1" applyFont="1" applyFill="1" applyBorder="1" applyAlignment="1">
      <alignment horizontal="center" vertical="center"/>
    </xf>
    <xf numFmtId="9" fontId="10" fillId="4" borderId="5" xfId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20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00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00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alignment wrapText="1"/>
    </dxf>
    <dxf>
      <alignment wrapText="1"/>
    </dxf>
    <dxf>
      <alignment wrapText="1"/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ont>
        <sz val="18"/>
      </font>
    </dxf>
    <dxf>
      <font>
        <sz val="18"/>
      </font>
    </dxf>
    <dxf>
      <font>
        <sz val="18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center"/>
    </dxf>
    <dxf>
      <alignment vertical="center"/>
    </dxf>
    <dxf>
      <alignment vertical="center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wrapText="1"/>
    </dxf>
    <dxf>
      <alignment wrapText="1"/>
    </dxf>
    <dxf>
      <alignment wrapText="1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/>
    </dxf>
    <dxf>
      <alignment vertical="top"/>
    </dxf>
    <dxf>
      <alignment vertical="top"/>
    </dxf>
    <dxf>
      <numFmt numFmtId="164" formatCode="hh:mm;@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4" formatCode="hh:mm;@"/>
    </dxf>
    <dxf>
      <numFmt numFmtId="164" formatCode="hh:mm;@"/>
    </dxf>
    <dxf>
      <numFmt numFmtId="164" formatCode="hh:mm;@"/>
    </dxf>
    <dxf>
      <numFmt numFmtId="164" formatCode="hh:mm;@"/>
    </dxf>
    <dxf>
      <numFmt numFmtId="164" formatCode="hh:mm;@"/>
    </dxf>
    <dxf>
      <numFmt numFmtId="164" formatCode="hh:mm;@"/>
    </dxf>
    <dxf>
      <numFmt numFmtId="164" formatCode="hh:mm;@"/>
    </dxf>
    <dxf>
      <numFmt numFmtId="164" formatCode="hh:mm;@"/>
    </dxf>
    <dxf>
      <numFmt numFmtId="164" formatCode="hh:mm;@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9" defaultPivotStyle="PivotStyleLight16"/>
  <colors>
    <mruColors>
      <color rgb="FF7030A0"/>
      <color rgb="FF31869B"/>
      <color rgb="FF006666"/>
      <color rgb="FFFF99FF"/>
      <color rgb="FF00FFFF"/>
      <color rgb="FFD8E4BC"/>
      <color rgb="FF00B0F0"/>
      <color rgb="FFDFC9EF"/>
      <color rgb="FFEDDBC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arina Fisk Dalek" refreshedDate="45214.931667939818" missingItemsLimit="0" createdVersion="8" refreshedVersion="8" minRefreshableVersion="3" recordCount="43" xr:uid="{ACFCBB96-23CB-4125-A4B3-32A91A21EB53}">
  <cacheSource type="worksheet">
    <worksheetSource ref="C4:O47" sheet="Indata"/>
  </cacheSource>
  <cacheFields count="13">
    <cacheField name="Vecka" numFmtId="0">
      <sharedItems count="18">
        <s v="2023 43"/>
        <s v="2023 44"/>
        <s v="2023 45"/>
        <s v="2023 46"/>
        <s v="2023 47"/>
        <s v="2023 48"/>
        <s v="2023 49"/>
        <s v="2023 50"/>
        <s v="2023 51"/>
        <s v="2023 52"/>
        <s v="2024 1"/>
        <s v="2024 2"/>
        <s v="2024 4"/>
        <s v="2024 5"/>
        <s v="2024 6"/>
        <s v="2024 8"/>
        <s v="2023 41"/>
        <s v="2024 1?"/>
      </sharedItems>
    </cacheField>
    <cacheField name="V-dag" numFmtId="0">
      <sharedItems count="7">
        <s v="fredag"/>
        <s v="tisdag"/>
        <s v="lördag"/>
        <s v="onsdag"/>
        <s v="torsdag"/>
        <s v="söndag"/>
        <s v="??"/>
      </sharedItems>
    </cacheField>
    <cacheField name="Datum" numFmtId="16">
      <sharedItems containsDate="1" containsMixedTypes="1" minDate="2023-10-14T00:00:00" maxDate="2024-02-25T00:00:00" count="36">
        <d v="2023-10-27T00:00:00"/>
        <d v="2023-10-31T00:00:00"/>
        <d v="2023-11-04T00:00:00"/>
        <d v="2023-11-07T00:00:00"/>
        <d v="2023-11-10T00:00:00"/>
        <d v="2023-11-11T00:00:00"/>
        <d v="2023-11-14T00:00:00"/>
        <d v="2023-11-17T00:00:00"/>
        <d v="2023-11-24T00:00:00"/>
        <d v="2023-11-28T00:00:00"/>
        <d v="2023-12-01T00:00:00"/>
        <d v="2023-12-08T00:00:00"/>
        <d v="2023-12-13T00:00:00"/>
        <d v="2023-12-16T00:00:00"/>
        <d v="2023-12-20T00:00:00"/>
        <d v="2023-12-26T00:00:00"/>
        <d v="2023-12-28T00:00:00"/>
        <d v="2023-12-30T00:00:00"/>
        <d v="2024-01-02T00:00:00"/>
        <d v="2024-01-05T00:00:00"/>
        <d v="2024-01-06T00:00:00"/>
        <d v="2024-01-09T00:00:00"/>
        <d v="2024-01-12T00:00:00"/>
        <d v="2024-01-27T00:00:00"/>
        <d v="2024-01-30T00:00:00"/>
        <d v="2024-02-02T00:00:00"/>
        <d v="2024-02-06T00:00:00"/>
        <d v="2024-02-09T00:00:00"/>
        <d v="2024-02-24T00:00:00"/>
        <d v="2023-10-14T00:00:00"/>
        <d v="2023-12-02T00:00:00"/>
        <d v="2023-12-03T00:00:00"/>
        <d v="2023-12-09T00:00:00"/>
        <d v="2023-12-10T00:00:00"/>
        <d v="2023-12-17T00:00:00"/>
        <s v="jan?"/>
      </sharedItems>
    </cacheField>
    <cacheField name="Klockslag" numFmtId="164">
      <sharedItems containsSemiMixedTypes="0" containsNonDate="0" containsDate="1" containsString="0" minDate="1899-12-30T09:00:00" maxDate="1899-12-30T19:30:00" count="10">
        <d v="1899-12-30T19:00:00"/>
        <d v="1899-12-30T17:00:00"/>
        <d v="1899-12-30T16:00:00"/>
        <d v="1899-12-30T18:00:00"/>
        <d v="1899-12-30T19:30:00"/>
        <d v="1899-12-30T15:00:00"/>
        <d v="1899-12-30T09:00:00"/>
        <d v="1899-12-30T11:00:00"/>
        <d v="1899-12-30T13:30:00"/>
        <d v="1899-12-30T15:30:00"/>
      </sharedItems>
    </cacheField>
    <cacheField name="Herr/Dam" numFmtId="164">
      <sharedItems containsBlank="1" count="3">
        <s v="Herr"/>
        <s v="Dam"/>
        <m/>
      </sharedItems>
    </cacheField>
    <cacheField name="Hemma" numFmtId="0">
      <sharedItems count="15">
        <s v="Vetlanda"/>
        <s v="Gripen"/>
        <s v="Vänersborg"/>
        <s v="Gripens Damlag"/>
        <s v="Frillesås"/>
        <s v="Sandviken"/>
        <s v="Rättvik"/>
        <s v="Västerås"/>
        <s v="Sirius"/>
        <s v="Hammarby"/>
        <s v="Motala"/>
        <s v="Bollnäs"/>
        <s v="Villa"/>
        <s v="Edsbyn"/>
        <s v="Broberg"/>
      </sharedItems>
    </cacheField>
    <cacheField name="Borta" numFmtId="0">
      <sharedItems containsBlank="1" count="16">
        <s v="Gripen"/>
        <s v="Motala"/>
        <s v="Broberg"/>
        <s v="Edsbyn"/>
        <s v="Vänersborg"/>
        <s v="Villa"/>
        <s v="Bollnäs"/>
        <s v="Hammarby"/>
        <s v="Sirius"/>
        <s v="Frillesås"/>
        <s v="Västerås"/>
        <s v="Vetlanda"/>
        <s v="Sandviken"/>
        <s v="Rättvik"/>
        <s v="Tranås"/>
        <m/>
      </sharedItems>
    </cacheField>
    <cacheField name="Uppdrag" numFmtId="0">
      <sharedItems count="6">
        <s v="-"/>
        <s v="Kiosk/Maskot/Bollservice"/>
        <s v="Maskot"/>
        <s v="Slättbergshallen Cup"/>
        <s v="Etage - Bingolotter"/>
        <s v="Skridskodisco"/>
      </sharedItems>
    </cacheField>
    <cacheField name="Behov" numFmtId="0">
      <sharedItems containsMixedTypes="1" containsNumber="1" containsInteger="1" minValue="0" maxValue="11" count="7">
        <s v="-"/>
        <n v="7"/>
        <n v="0"/>
        <n v="10"/>
        <n v="11"/>
        <n v="2"/>
        <n v="5"/>
      </sharedItems>
    </cacheField>
    <cacheField name="Bollservice" numFmtId="0">
      <sharedItems containsString="0" containsBlank="1" containsNumber="1" containsInteger="1" minValue="0" maxValue="4" count="3">
        <n v="4"/>
        <n v="0"/>
        <m/>
      </sharedItems>
    </cacheField>
    <cacheField name="Timmar" numFmtId="0">
      <sharedItems containsNonDate="0" containsDate="1" containsString="0" containsBlank="1" minDate="1899-12-30T00:15:00" maxDate="1899-12-30T04:30:00" count="4">
        <d v="1899-12-30T04:30:00"/>
        <d v="1899-12-30T00:15:00"/>
        <m/>
        <d v="1899-12-30T02:30:00"/>
      </sharedItems>
    </cacheField>
    <cacheField name="Start" numFmtId="164">
      <sharedItems containsNonDate="0" containsDate="1" containsString="0" containsBlank="1" minDate="1899-12-30T11:00:00" maxDate="1899-12-30T19:30:00" count="11">
        <d v="1899-12-30T19:00:00"/>
        <d v="1899-12-30T17:00:00"/>
        <d v="1899-12-30T16:00:00"/>
        <d v="1899-12-30T18:00:00"/>
        <d v="1899-12-30T14:00:00"/>
        <d v="1899-12-30T15:00:00"/>
        <d v="1899-12-30T19:30:00"/>
        <m/>
        <d v="1899-12-30T11:00:00"/>
        <d v="1899-12-30T13:30:00"/>
        <d v="1899-12-30T15:30:00"/>
      </sharedItems>
    </cacheField>
    <cacheField name="Slut" numFmtId="164">
      <sharedItems containsNonDate="0" containsDate="1" containsString="0" containsBlank="1" minDate="1899-12-30T13:30:00" maxDate="1899-12-30T23:30:00" count="12">
        <d v="1899-12-30T23:30:00"/>
        <d v="1899-12-30T21:30:00"/>
        <d v="1899-12-30T16:15:00"/>
        <d v="1899-12-30T22:30:00"/>
        <d v="1899-12-30T18:30:00"/>
        <d v="1899-12-30T19:30:00"/>
        <d v="1899-12-30T19:45:00"/>
        <d v="1899-12-30T15:15:00"/>
        <m/>
        <d v="1899-12-30T13:30:00"/>
        <d v="1899-12-30T16:00:00"/>
        <d v="1899-12-30T2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x v="0"/>
    <x v="0"/>
    <x v="0"/>
    <x v="0"/>
    <x v="0"/>
    <x v="0"/>
    <x v="0"/>
    <x v="0"/>
    <x v="0"/>
    <x v="0"/>
    <x v="0"/>
    <x v="0"/>
    <x v="0"/>
  </r>
  <r>
    <x v="1"/>
    <x v="1"/>
    <x v="1"/>
    <x v="0"/>
    <x v="0"/>
    <x v="1"/>
    <x v="1"/>
    <x v="1"/>
    <x v="1"/>
    <x v="0"/>
    <x v="0"/>
    <x v="1"/>
    <x v="1"/>
  </r>
  <r>
    <x v="1"/>
    <x v="2"/>
    <x v="2"/>
    <x v="1"/>
    <x v="0"/>
    <x v="2"/>
    <x v="0"/>
    <x v="0"/>
    <x v="0"/>
    <x v="0"/>
    <x v="0"/>
    <x v="1"/>
    <x v="1"/>
  </r>
  <r>
    <x v="2"/>
    <x v="1"/>
    <x v="3"/>
    <x v="0"/>
    <x v="0"/>
    <x v="1"/>
    <x v="2"/>
    <x v="1"/>
    <x v="1"/>
    <x v="0"/>
    <x v="0"/>
    <x v="1"/>
    <x v="1"/>
  </r>
  <r>
    <x v="2"/>
    <x v="0"/>
    <x v="4"/>
    <x v="0"/>
    <x v="0"/>
    <x v="1"/>
    <x v="3"/>
    <x v="1"/>
    <x v="1"/>
    <x v="0"/>
    <x v="0"/>
    <x v="1"/>
    <x v="1"/>
  </r>
  <r>
    <x v="2"/>
    <x v="2"/>
    <x v="5"/>
    <x v="2"/>
    <x v="1"/>
    <x v="3"/>
    <x v="4"/>
    <x v="2"/>
    <x v="2"/>
    <x v="1"/>
    <x v="1"/>
    <x v="2"/>
    <x v="2"/>
  </r>
  <r>
    <x v="3"/>
    <x v="1"/>
    <x v="6"/>
    <x v="0"/>
    <x v="0"/>
    <x v="4"/>
    <x v="0"/>
    <x v="0"/>
    <x v="0"/>
    <x v="0"/>
    <x v="0"/>
    <x v="0"/>
    <x v="0"/>
  </r>
  <r>
    <x v="3"/>
    <x v="0"/>
    <x v="7"/>
    <x v="0"/>
    <x v="0"/>
    <x v="5"/>
    <x v="0"/>
    <x v="0"/>
    <x v="0"/>
    <x v="0"/>
    <x v="0"/>
    <x v="0"/>
    <x v="0"/>
  </r>
  <r>
    <x v="4"/>
    <x v="0"/>
    <x v="8"/>
    <x v="0"/>
    <x v="0"/>
    <x v="1"/>
    <x v="5"/>
    <x v="1"/>
    <x v="3"/>
    <x v="0"/>
    <x v="0"/>
    <x v="1"/>
    <x v="1"/>
  </r>
  <r>
    <x v="5"/>
    <x v="1"/>
    <x v="9"/>
    <x v="0"/>
    <x v="0"/>
    <x v="6"/>
    <x v="0"/>
    <x v="0"/>
    <x v="0"/>
    <x v="0"/>
    <x v="0"/>
    <x v="0"/>
    <x v="0"/>
  </r>
  <r>
    <x v="5"/>
    <x v="0"/>
    <x v="10"/>
    <x v="0"/>
    <x v="0"/>
    <x v="1"/>
    <x v="6"/>
    <x v="1"/>
    <x v="1"/>
    <x v="0"/>
    <x v="0"/>
    <x v="1"/>
    <x v="1"/>
  </r>
  <r>
    <x v="6"/>
    <x v="0"/>
    <x v="11"/>
    <x v="3"/>
    <x v="0"/>
    <x v="7"/>
    <x v="0"/>
    <x v="0"/>
    <x v="0"/>
    <x v="0"/>
    <x v="0"/>
    <x v="3"/>
    <x v="3"/>
  </r>
  <r>
    <x v="7"/>
    <x v="3"/>
    <x v="12"/>
    <x v="0"/>
    <x v="0"/>
    <x v="1"/>
    <x v="7"/>
    <x v="1"/>
    <x v="3"/>
    <x v="0"/>
    <x v="0"/>
    <x v="1"/>
    <x v="1"/>
  </r>
  <r>
    <x v="7"/>
    <x v="2"/>
    <x v="13"/>
    <x v="2"/>
    <x v="0"/>
    <x v="1"/>
    <x v="8"/>
    <x v="1"/>
    <x v="1"/>
    <x v="0"/>
    <x v="0"/>
    <x v="4"/>
    <x v="4"/>
  </r>
  <r>
    <x v="8"/>
    <x v="3"/>
    <x v="14"/>
    <x v="0"/>
    <x v="0"/>
    <x v="8"/>
    <x v="0"/>
    <x v="0"/>
    <x v="0"/>
    <x v="0"/>
    <x v="0"/>
    <x v="0"/>
    <x v="0"/>
  </r>
  <r>
    <x v="9"/>
    <x v="1"/>
    <x v="15"/>
    <x v="1"/>
    <x v="0"/>
    <x v="1"/>
    <x v="4"/>
    <x v="1"/>
    <x v="3"/>
    <x v="0"/>
    <x v="0"/>
    <x v="5"/>
    <x v="5"/>
  </r>
  <r>
    <x v="9"/>
    <x v="4"/>
    <x v="16"/>
    <x v="0"/>
    <x v="0"/>
    <x v="9"/>
    <x v="0"/>
    <x v="0"/>
    <x v="0"/>
    <x v="0"/>
    <x v="0"/>
    <x v="0"/>
    <x v="0"/>
  </r>
  <r>
    <x v="9"/>
    <x v="2"/>
    <x v="17"/>
    <x v="0"/>
    <x v="0"/>
    <x v="10"/>
    <x v="0"/>
    <x v="0"/>
    <x v="0"/>
    <x v="0"/>
    <x v="0"/>
    <x v="0"/>
    <x v="0"/>
  </r>
  <r>
    <x v="10"/>
    <x v="1"/>
    <x v="18"/>
    <x v="0"/>
    <x v="0"/>
    <x v="1"/>
    <x v="9"/>
    <x v="1"/>
    <x v="1"/>
    <x v="0"/>
    <x v="0"/>
    <x v="1"/>
    <x v="1"/>
  </r>
  <r>
    <x v="10"/>
    <x v="0"/>
    <x v="19"/>
    <x v="4"/>
    <x v="1"/>
    <x v="3"/>
    <x v="5"/>
    <x v="2"/>
    <x v="2"/>
    <x v="1"/>
    <x v="1"/>
    <x v="6"/>
    <x v="6"/>
  </r>
  <r>
    <x v="10"/>
    <x v="2"/>
    <x v="20"/>
    <x v="1"/>
    <x v="0"/>
    <x v="11"/>
    <x v="0"/>
    <x v="0"/>
    <x v="0"/>
    <x v="0"/>
    <x v="0"/>
    <x v="1"/>
    <x v="1"/>
  </r>
  <r>
    <x v="11"/>
    <x v="1"/>
    <x v="21"/>
    <x v="0"/>
    <x v="0"/>
    <x v="1"/>
    <x v="10"/>
    <x v="1"/>
    <x v="1"/>
    <x v="0"/>
    <x v="0"/>
    <x v="1"/>
    <x v="1"/>
  </r>
  <r>
    <x v="11"/>
    <x v="0"/>
    <x v="22"/>
    <x v="0"/>
    <x v="0"/>
    <x v="12"/>
    <x v="0"/>
    <x v="0"/>
    <x v="0"/>
    <x v="0"/>
    <x v="0"/>
    <x v="0"/>
    <x v="0"/>
  </r>
  <r>
    <x v="12"/>
    <x v="2"/>
    <x v="23"/>
    <x v="2"/>
    <x v="0"/>
    <x v="1"/>
    <x v="11"/>
    <x v="1"/>
    <x v="1"/>
    <x v="0"/>
    <x v="0"/>
    <x v="4"/>
    <x v="4"/>
  </r>
  <r>
    <x v="13"/>
    <x v="1"/>
    <x v="24"/>
    <x v="0"/>
    <x v="0"/>
    <x v="13"/>
    <x v="0"/>
    <x v="0"/>
    <x v="0"/>
    <x v="0"/>
    <x v="0"/>
    <x v="0"/>
    <x v="0"/>
  </r>
  <r>
    <x v="13"/>
    <x v="0"/>
    <x v="25"/>
    <x v="0"/>
    <x v="0"/>
    <x v="1"/>
    <x v="12"/>
    <x v="1"/>
    <x v="1"/>
    <x v="0"/>
    <x v="0"/>
    <x v="1"/>
    <x v="1"/>
  </r>
  <r>
    <x v="14"/>
    <x v="1"/>
    <x v="26"/>
    <x v="0"/>
    <x v="0"/>
    <x v="14"/>
    <x v="0"/>
    <x v="0"/>
    <x v="0"/>
    <x v="0"/>
    <x v="0"/>
    <x v="0"/>
    <x v="0"/>
  </r>
  <r>
    <x v="14"/>
    <x v="0"/>
    <x v="27"/>
    <x v="0"/>
    <x v="0"/>
    <x v="1"/>
    <x v="13"/>
    <x v="1"/>
    <x v="1"/>
    <x v="0"/>
    <x v="0"/>
    <x v="1"/>
    <x v="1"/>
  </r>
  <r>
    <x v="15"/>
    <x v="2"/>
    <x v="28"/>
    <x v="5"/>
    <x v="1"/>
    <x v="3"/>
    <x v="14"/>
    <x v="2"/>
    <x v="2"/>
    <x v="1"/>
    <x v="1"/>
    <x v="5"/>
    <x v="7"/>
  </r>
  <r>
    <x v="16"/>
    <x v="2"/>
    <x v="29"/>
    <x v="6"/>
    <x v="2"/>
    <x v="1"/>
    <x v="15"/>
    <x v="3"/>
    <x v="4"/>
    <x v="2"/>
    <x v="2"/>
    <x v="7"/>
    <x v="8"/>
  </r>
  <r>
    <x v="5"/>
    <x v="2"/>
    <x v="30"/>
    <x v="7"/>
    <x v="2"/>
    <x v="1"/>
    <x v="15"/>
    <x v="4"/>
    <x v="5"/>
    <x v="2"/>
    <x v="3"/>
    <x v="8"/>
    <x v="9"/>
  </r>
  <r>
    <x v="5"/>
    <x v="2"/>
    <x v="30"/>
    <x v="8"/>
    <x v="2"/>
    <x v="1"/>
    <x v="15"/>
    <x v="4"/>
    <x v="5"/>
    <x v="2"/>
    <x v="3"/>
    <x v="9"/>
    <x v="10"/>
  </r>
  <r>
    <x v="6"/>
    <x v="5"/>
    <x v="31"/>
    <x v="7"/>
    <x v="2"/>
    <x v="1"/>
    <x v="15"/>
    <x v="4"/>
    <x v="5"/>
    <x v="2"/>
    <x v="3"/>
    <x v="8"/>
    <x v="9"/>
  </r>
  <r>
    <x v="6"/>
    <x v="5"/>
    <x v="31"/>
    <x v="8"/>
    <x v="2"/>
    <x v="1"/>
    <x v="15"/>
    <x v="4"/>
    <x v="5"/>
    <x v="2"/>
    <x v="3"/>
    <x v="9"/>
    <x v="10"/>
  </r>
  <r>
    <x v="6"/>
    <x v="2"/>
    <x v="32"/>
    <x v="7"/>
    <x v="2"/>
    <x v="1"/>
    <x v="15"/>
    <x v="4"/>
    <x v="5"/>
    <x v="2"/>
    <x v="3"/>
    <x v="8"/>
    <x v="9"/>
  </r>
  <r>
    <x v="6"/>
    <x v="2"/>
    <x v="32"/>
    <x v="8"/>
    <x v="2"/>
    <x v="1"/>
    <x v="15"/>
    <x v="4"/>
    <x v="5"/>
    <x v="2"/>
    <x v="3"/>
    <x v="9"/>
    <x v="10"/>
  </r>
  <r>
    <x v="7"/>
    <x v="5"/>
    <x v="33"/>
    <x v="7"/>
    <x v="2"/>
    <x v="1"/>
    <x v="15"/>
    <x v="4"/>
    <x v="5"/>
    <x v="2"/>
    <x v="3"/>
    <x v="8"/>
    <x v="9"/>
  </r>
  <r>
    <x v="7"/>
    <x v="5"/>
    <x v="33"/>
    <x v="8"/>
    <x v="2"/>
    <x v="1"/>
    <x v="15"/>
    <x v="4"/>
    <x v="5"/>
    <x v="2"/>
    <x v="3"/>
    <x v="9"/>
    <x v="10"/>
  </r>
  <r>
    <x v="7"/>
    <x v="2"/>
    <x v="13"/>
    <x v="7"/>
    <x v="2"/>
    <x v="1"/>
    <x v="15"/>
    <x v="4"/>
    <x v="5"/>
    <x v="2"/>
    <x v="3"/>
    <x v="8"/>
    <x v="9"/>
  </r>
  <r>
    <x v="7"/>
    <x v="2"/>
    <x v="13"/>
    <x v="8"/>
    <x v="2"/>
    <x v="1"/>
    <x v="15"/>
    <x v="4"/>
    <x v="5"/>
    <x v="2"/>
    <x v="3"/>
    <x v="9"/>
    <x v="10"/>
  </r>
  <r>
    <x v="8"/>
    <x v="5"/>
    <x v="34"/>
    <x v="7"/>
    <x v="2"/>
    <x v="1"/>
    <x v="15"/>
    <x v="4"/>
    <x v="5"/>
    <x v="2"/>
    <x v="3"/>
    <x v="8"/>
    <x v="9"/>
  </r>
  <r>
    <x v="8"/>
    <x v="5"/>
    <x v="34"/>
    <x v="8"/>
    <x v="2"/>
    <x v="1"/>
    <x v="15"/>
    <x v="4"/>
    <x v="5"/>
    <x v="2"/>
    <x v="3"/>
    <x v="9"/>
    <x v="10"/>
  </r>
  <r>
    <x v="17"/>
    <x v="6"/>
    <x v="35"/>
    <x v="9"/>
    <x v="2"/>
    <x v="1"/>
    <x v="15"/>
    <x v="5"/>
    <x v="6"/>
    <x v="2"/>
    <x v="0"/>
    <x v="1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32013B-2BF5-4683-B8E2-4A6ACE949B07}" name="PivotTable3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8" indent="0" compact="0" compactData="0" multipleFieldFilters="0">
  <location ref="M3:AP15" firstHeaderRow="1" firstDataRow="13" firstDataCol="0" rowPageCount="1" colPageCount="1"/>
  <pivotFields count="13">
    <pivotField axis="axisCol" compact="0" outline="0" subtotalTop="0" showAll="0" sortType="ascending" defaultSubtotal="0">
      <items count="18"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7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7">
        <item x="1"/>
        <item x="3"/>
        <item x="4"/>
        <item x="0"/>
        <item x="2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6" outline="0" showAll="0" sortType="ascending" defaultSubtotal="0">
      <items count="36">
        <item x="35"/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30"/>
        <item x="31"/>
        <item x="11"/>
        <item x="32"/>
        <item x="33"/>
        <item x="12"/>
        <item x="13"/>
        <item x="34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65" outline="0" showAll="0" defaultSubtotal="0">
      <items count="10">
        <item x="2"/>
        <item x="7"/>
        <item x="1"/>
        <item x="3"/>
        <item x="0"/>
        <item x="9"/>
        <item x="8"/>
        <item x="6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efaultSubtotal="0">
      <items count="3">
        <item x="1"/>
        <item x="0"/>
        <item n=" 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5">
        <item h="1" x="11"/>
        <item h="1" x="14"/>
        <item h="1" x="13"/>
        <item h="1" x="4"/>
        <item x="1"/>
        <item h="1" x="9"/>
        <item h="1" x="10"/>
        <item h="1" x="6"/>
        <item h="1" x="5"/>
        <item h="1" x="8"/>
        <item h="1" x="0"/>
        <item h="1" x="12"/>
        <item h="1" x="2"/>
        <item h="1"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6">
        <item x="6"/>
        <item x="2"/>
        <item x="3"/>
        <item x="9"/>
        <item x="0"/>
        <item x="7"/>
        <item x="1"/>
        <item x="13"/>
        <item x="12"/>
        <item x="8"/>
        <item x="11"/>
        <item x="5"/>
        <item x="4"/>
        <item x="10"/>
        <item n=" " x="15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efaultSubtotal="0">
      <items count="6">
        <item x="4"/>
        <item x="5"/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efaultSubtotal="0">
      <items count="7">
        <item x="6"/>
        <item x="1"/>
        <item x="3"/>
        <item x="0"/>
        <item x="5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efaultSubtotal="0">
      <items count="3">
        <item x="0"/>
        <item n=" "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20" outline="0" subtotalTop="0" showAll="0" defaultSubtotal="0">
      <items count="4">
        <item x="0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64" outline="0" subtotalTop="0" showAll="0" defaultSubtotal="0">
      <items count="11">
        <item x="8"/>
        <item x="4"/>
        <item x="5"/>
        <item x="2"/>
        <item x="1"/>
        <item x="10"/>
        <item x="9"/>
        <item x="6"/>
        <item x="0"/>
        <item x="3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64" outline="0" subtotalTop="0" showAll="0" defaultSubtotal="0">
      <items count="12">
        <item x="9"/>
        <item x="4"/>
        <item x="5"/>
        <item x="1"/>
        <item x="10"/>
        <item x="11"/>
        <item x="2"/>
        <item x="6"/>
        <item x="7"/>
        <item x="0"/>
        <item x="3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Items count="1">
    <i/>
  </rowItems>
  <colFields count="12">
    <field x="0"/>
    <field x="2"/>
    <field x="1"/>
    <field x="4"/>
    <field x="6"/>
    <field x="7"/>
    <field x="3"/>
    <field x="11"/>
    <field x="12"/>
    <field x="10"/>
    <field x="8"/>
    <field x="9"/>
  </colFields>
  <colItems count="30">
    <i>
      <x/>
      <x v="1"/>
      <x v="4"/>
      <x v="2"/>
      <x v="14"/>
      <x v="2"/>
      <x v="7"/>
      <x v="10"/>
      <x v="11"/>
      <x v="3"/>
      <x v="5"/>
      <x v="1"/>
    </i>
    <i>
      <x v="2"/>
      <x v="3"/>
      <x/>
      <x v="1"/>
      <x v="6"/>
      <x v="4"/>
      <x v="4"/>
      <x v="4"/>
      <x v="3"/>
      <x/>
      <x v="1"/>
      <x/>
    </i>
    <i>
      <x v="3"/>
      <x v="5"/>
      <x/>
      <x v="1"/>
      <x v="1"/>
      <x v="4"/>
      <x v="4"/>
      <x v="4"/>
      <x v="3"/>
      <x/>
      <x v="1"/>
      <x/>
    </i>
    <i r="1">
      <x v="6"/>
      <x v="3"/>
      <x v="1"/>
      <x v="2"/>
      <x v="4"/>
      <x v="4"/>
      <x v="4"/>
      <x v="3"/>
      <x/>
      <x v="1"/>
      <x/>
    </i>
    <i r="1">
      <x v="7"/>
      <x v="4"/>
      <x/>
      <x v="12"/>
      <x v="5"/>
      <x/>
      <x v="3"/>
      <x v="6"/>
      <x v="2"/>
      <x v="6"/>
      <x v="2"/>
    </i>
    <i>
      <x v="5"/>
      <x v="10"/>
      <x v="3"/>
      <x v="1"/>
      <x v="11"/>
      <x v="4"/>
      <x v="4"/>
      <x v="4"/>
      <x v="3"/>
      <x/>
      <x v="2"/>
      <x/>
    </i>
    <i>
      <x v="6"/>
      <x v="12"/>
      <x v="3"/>
      <x v="1"/>
      <x/>
      <x v="4"/>
      <x v="4"/>
      <x v="4"/>
      <x v="3"/>
      <x/>
      <x v="1"/>
      <x/>
    </i>
    <i r="1">
      <x v="13"/>
      <x v="4"/>
      <x v="2"/>
      <x v="14"/>
      <x/>
      <x v="1"/>
      <x/>
      <x/>
      <x v="1"/>
      <x v="4"/>
      <x v="1"/>
    </i>
    <i r="6">
      <x v="6"/>
      <x v="6"/>
      <x v="4"/>
      <x v="1"/>
      <x v="4"/>
      <x v="1"/>
    </i>
    <i>
      <x v="7"/>
      <x v="14"/>
      <x v="5"/>
      <x v="2"/>
      <x v="14"/>
      <x/>
      <x v="1"/>
      <x/>
      <x/>
      <x v="1"/>
      <x v="4"/>
      <x v="1"/>
    </i>
    <i r="6">
      <x v="6"/>
      <x v="6"/>
      <x v="4"/>
      <x v="1"/>
      <x v="4"/>
      <x v="1"/>
    </i>
    <i r="1">
      <x v="16"/>
      <x v="4"/>
      <x v="2"/>
      <x v="14"/>
      <x/>
      <x v="1"/>
      <x/>
      <x/>
      <x v="1"/>
      <x v="4"/>
      <x v="1"/>
    </i>
    <i r="6">
      <x v="6"/>
      <x v="6"/>
      <x v="4"/>
      <x v="1"/>
      <x v="4"/>
      <x v="1"/>
    </i>
    <i>
      <x v="8"/>
      <x v="17"/>
      <x v="5"/>
      <x v="2"/>
      <x v="14"/>
      <x/>
      <x v="1"/>
      <x/>
      <x/>
      <x v="1"/>
      <x v="4"/>
      <x v="1"/>
    </i>
    <i r="6">
      <x v="6"/>
      <x v="6"/>
      <x v="4"/>
      <x v="1"/>
      <x v="4"/>
      <x v="1"/>
    </i>
    <i r="1">
      <x v="18"/>
      <x v="1"/>
      <x v="1"/>
      <x v="5"/>
      <x v="4"/>
      <x v="4"/>
      <x v="4"/>
      <x v="3"/>
      <x/>
      <x v="2"/>
      <x/>
    </i>
    <i r="1">
      <x v="19"/>
      <x v="4"/>
      <x v="1"/>
      <x v="9"/>
      <x v="4"/>
      <x/>
      <x v="1"/>
      <x v="1"/>
      <x/>
      <x v="1"/>
      <x/>
    </i>
    <i r="3">
      <x v="2"/>
      <x v="14"/>
      <x/>
      <x v="1"/>
      <x/>
      <x/>
      <x v="1"/>
      <x v="4"/>
      <x v="1"/>
    </i>
    <i r="6">
      <x v="6"/>
      <x v="6"/>
      <x v="4"/>
      <x v="1"/>
      <x v="4"/>
      <x v="1"/>
    </i>
    <i>
      <x v="9"/>
      <x v="20"/>
      <x v="5"/>
      <x v="2"/>
      <x v="14"/>
      <x/>
      <x v="1"/>
      <x/>
      <x/>
      <x v="1"/>
      <x v="4"/>
      <x v="1"/>
    </i>
    <i r="6">
      <x v="6"/>
      <x v="6"/>
      <x v="4"/>
      <x v="1"/>
      <x v="4"/>
      <x v="1"/>
    </i>
    <i>
      <x v="10"/>
      <x v="22"/>
      <x/>
      <x v="1"/>
      <x v="12"/>
      <x v="4"/>
      <x v="2"/>
      <x v="2"/>
      <x v="2"/>
      <x/>
      <x v="2"/>
      <x/>
    </i>
    <i>
      <x v="11"/>
      <x v="25"/>
      <x/>
      <x v="1"/>
      <x v="3"/>
      <x v="4"/>
      <x v="4"/>
      <x v="4"/>
      <x v="3"/>
      <x/>
      <x v="1"/>
      <x/>
    </i>
    <i r="1">
      <x v="26"/>
      <x v="3"/>
      <x/>
      <x v="11"/>
      <x v="5"/>
      <x v="8"/>
      <x v="7"/>
      <x v="7"/>
      <x v="2"/>
      <x v="6"/>
      <x v="2"/>
    </i>
    <i>
      <x v="12"/>
      <x/>
      <x v="6"/>
      <x v="2"/>
      <x v="14"/>
      <x v="1"/>
      <x v="5"/>
      <x v="5"/>
      <x v="5"/>
      <x/>
      <x/>
      <x v="1"/>
    </i>
    <i>
      <x v="13"/>
      <x v="28"/>
      <x/>
      <x v="1"/>
      <x v="13"/>
      <x v="4"/>
      <x v="4"/>
      <x v="4"/>
      <x v="3"/>
      <x/>
      <x v="1"/>
      <x/>
    </i>
    <i>
      <x v="14"/>
      <x v="30"/>
      <x v="4"/>
      <x v="1"/>
      <x v="10"/>
      <x v="4"/>
      <x/>
      <x v="1"/>
      <x v="1"/>
      <x/>
      <x v="1"/>
      <x/>
    </i>
    <i>
      <x v="15"/>
      <x v="32"/>
      <x v="3"/>
      <x v="1"/>
      <x v="8"/>
      <x v="4"/>
      <x v="4"/>
      <x v="4"/>
      <x v="3"/>
      <x/>
      <x v="1"/>
      <x/>
    </i>
    <i>
      <x v="16"/>
      <x v="34"/>
      <x v="3"/>
      <x v="1"/>
      <x v="7"/>
      <x v="4"/>
      <x v="4"/>
      <x v="4"/>
      <x v="3"/>
      <x/>
      <x v="1"/>
      <x/>
    </i>
    <i>
      <x v="17"/>
      <x v="35"/>
      <x v="4"/>
      <x/>
      <x v="15"/>
      <x v="5"/>
      <x v="9"/>
      <x v="2"/>
      <x v="8"/>
      <x v="2"/>
      <x v="6"/>
      <x v="2"/>
    </i>
  </colItems>
  <pageFields count="1">
    <pageField fld="5" hier="-1"/>
  </pageFields>
  <formats count="1132">
    <format dxfId="1204">
      <pivotArea type="all" dataOnly="0" outline="0" fieldPosition="0"/>
    </format>
    <format dxfId="1203">
      <pivotArea field="2" type="button" dataOnly="0" labelOnly="1" outline="0" axis="axisCol" fieldPosition="1"/>
    </format>
    <format dxfId="1202">
      <pivotArea field="1" type="button" dataOnly="0" labelOnly="1" outline="0" axis="axisCol" fieldPosition="2"/>
    </format>
    <format dxfId="1201">
      <pivotArea field="6" type="button" dataOnly="0" labelOnly="1" outline="0" axis="axisCol" fieldPosition="4"/>
    </format>
    <format dxfId="1200">
      <pivotArea type="topRight" dataOnly="0" labelOnly="1" outline="0" fieldPosition="0"/>
    </format>
    <format dxfId="1199">
      <pivotArea dataOnly="0" labelOnly="1" outline="0" fieldPosition="0">
        <references count="1">
          <reference field="2" count="18">
            <x v="3"/>
            <x v="5"/>
            <x v="6"/>
            <x v="10"/>
            <x v="12"/>
            <x v="13"/>
            <x v="14"/>
            <x v="16"/>
            <x v="17"/>
            <x v="18"/>
            <x v="19"/>
            <x v="20"/>
            <x v="22"/>
            <x v="25"/>
            <x v="28"/>
            <x v="30"/>
            <x v="32"/>
            <x v="34"/>
          </reference>
        </references>
      </pivotArea>
    </format>
    <format dxfId="1198">
      <pivotArea dataOnly="0" labelOnly="1" outline="0" fieldPosition="0">
        <references count="2">
          <reference field="1" count="1">
            <x v="0"/>
          </reference>
          <reference field="2" count="1" selected="0">
            <x v="3"/>
          </reference>
        </references>
      </pivotArea>
    </format>
    <format dxfId="1197">
      <pivotArea dataOnly="0" labelOnly="1" outline="0" fieldPosition="0">
        <references count="2">
          <reference field="1" count="1">
            <x v="3"/>
          </reference>
          <reference field="2" count="1" selected="0">
            <x v="6"/>
          </reference>
        </references>
      </pivotArea>
    </format>
    <format dxfId="1196">
      <pivotArea dataOnly="0" labelOnly="1" outline="0" fieldPosition="0">
        <references count="2">
          <reference field="1" count="1">
            <x v="1"/>
          </reference>
          <reference field="2" count="1" selected="0">
            <x v="18"/>
          </reference>
        </references>
      </pivotArea>
    </format>
    <format dxfId="1195">
      <pivotArea dataOnly="0" labelOnly="1" outline="0" fieldPosition="0">
        <references count="2">
          <reference field="1" count="1">
            <x v="4"/>
          </reference>
          <reference field="2" count="1" selected="0">
            <x v="19"/>
          </reference>
        </references>
      </pivotArea>
    </format>
    <format dxfId="1194">
      <pivotArea dataOnly="0" labelOnly="1" outline="0" fieldPosition="0">
        <references count="2">
          <reference field="1" count="1">
            <x v="0"/>
          </reference>
          <reference field="2" count="1" selected="0">
            <x v="22"/>
          </reference>
        </references>
      </pivotArea>
    </format>
    <format dxfId="1193">
      <pivotArea dataOnly="0" labelOnly="1" outline="0" fieldPosition="0">
        <references count="2">
          <reference field="1" count="1">
            <x v="4"/>
          </reference>
          <reference field="2" count="1" selected="0">
            <x v="30"/>
          </reference>
        </references>
      </pivotArea>
    </format>
    <format dxfId="1192">
      <pivotArea dataOnly="0" labelOnly="1" outline="0" fieldPosition="0">
        <references count="2">
          <reference field="1" count="1">
            <x v="3"/>
          </reference>
          <reference field="2" count="1" selected="0">
            <x v="32"/>
          </reference>
        </references>
      </pivotArea>
    </format>
    <format dxfId="1191">
      <pivotArea dataOnly="0" labelOnly="1" outline="0" fieldPosition="0">
        <references count="2">
          <reference field="1" count="1">
            <x v="4"/>
          </reference>
          <reference field="2" count="1" selected="0">
            <x v="13"/>
          </reference>
        </references>
      </pivotArea>
    </format>
    <format dxfId="1190">
      <pivotArea dataOnly="0" labelOnly="1" outline="0" fieldPosition="0">
        <references count="2">
          <reference field="1" count="1">
            <x v="5"/>
          </reference>
          <reference field="2" count="1" selected="0">
            <x v="14"/>
          </reference>
        </references>
      </pivotArea>
    </format>
    <format dxfId="1189">
      <pivotArea dataOnly="0" labelOnly="1" outline="0" fieldPosition="0">
        <references count="2">
          <reference field="1" count="1">
            <x v="4"/>
          </reference>
          <reference field="2" count="1" selected="0">
            <x v="16"/>
          </reference>
        </references>
      </pivotArea>
    </format>
    <format dxfId="1188">
      <pivotArea dataOnly="0" labelOnly="1" outline="0" fieldPosition="0">
        <references count="2">
          <reference field="1" count="1">
            <x v="5"/>
          </reference>
          <reference field="2" count="1" selected="0">
            <x v="17"/>
          </reference>
        </references>
      </pivotArea>
    </format>
    <format dxfId="11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  <reference field="6" count="1" selected="0">
            <x v="6"/>
          </reference>
        </references>
      </pivotArea>
    </format>
    <format dxfId="118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3"/>
          </reference>
          <reference field="3" count="1">
            <x v="1"/>
          </reference>
          <reference field="6" count="1" selected="0">
            <x v="14"/>
          </reference>
        </references>
      </pivotArea>
    </format>
    <format dxfId="118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>
            <x v="4"/>
          </reference>
          <reference field="6" count="1" selected="0">
            <x v="5"/>
          </reference>
        </references>
      </pivotArea>
    </format>
    <format dxfId="118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3" count="1">
            <x v="0"/>
          </reference>
          <reference field="6" count="1" selected="0">
            <x v="9"/>
          </reference>
        </references>
      </pivotArea>
    </format>
    <format dxfId="118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3" count="1">
            <x v="1"/>
          </reference>
          <reference field="6" count="1" selected="0">
            <x v="14"/>
          </reference>
        </references>
      </pivotArea>
    </format>
    <format dxfId="11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22"/>
          </reference>
          <reference field="3" count="1">
            <x v="2"/>
          </reference>
          <reference field="6" count="1" selected="0">
            <x v="12"/>
          </reference>
        </references>
      </pivotArea>
    </format>
    <format dxfId="11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25"/>
          </reference>
          <reference field="3" count="1">
            <x v="4"/>
          </reference>
          <reference field="6" count="1" selected="0">
            <x v="3"/>
          </reference>
        </references>
      </pivotArea>
    </format>
    <format dxfId="1180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30"/>
          </reference>
          <reference field="3" count="1">
            <x v="0"/>
          </reference>
          <reference field="6" count="1" selected="0">
            <x v="10"/>
          </reference>
        </references>
      </pivotArea>
    </format>
    <format dxfId="117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2"/>
          </reference>
          <reference field="3" count="1">
            <x v="4"/>
          </reference>
          <reference field="6" count="1" selected="0">
            <x v="8"/>
          </reference>
        </references>
      </pivotArea>
    </format>
    <format dxfId="1178">
      <pivotArea type="all" dataOnly="0" outline="0" fieldPosition="0"/>
    </format>
    <format dxfId="1177">
      <pivotArea field="2" type="button" dataOnly="0" labelOnly="1" outline="0" axis="axisCol" fieldPosition="1"/>
    </format>
    <format dxfId="1176">
      <pivotArea field="1" type="button" dataOnly="0" labelOnly="1" outline="0" axis="axisCol" fieldPosition="2"/>
    </format>
    <format dxfId="1175">
      <pivotArea field="6" type="button" dataOnly="0" labelOnly="1" outline="0" axis="axisCol" fieldPosition="4"/>
    </format>
    <format dxfId="1174">
      <pivotArea field="7" type="button" dataOnly="0" labelOnly="1" outline="0" axis="axisCol" fieldPosition="5"/>
    </format>
    <format dxfId="1173">
      <pivotArea field="3" type="button" dataOnly="0" labelOnly="1" outline="0" axis="axisCol" fieldPosition="6"/>
    </format>
    <format dxfId="1172">
      <pivotArea field="11" type="button" dataOnly="0" labelOnly="1" outline="0" axis="axisCol" fieldPosition="7"/>
    </format>
    <format dxfId="1171">
      <pivotArea field="12" type="button" dataOnly="0" labelOnly="1" outline="0" axis="axisCol" fieldPosition="8"/>
    </format>
    <format dxfId="1170">
      <pivotArea field="10" type="button" dataOnly="0" labelOnly="1" outline="0" axis="axisCol" fieldPosition="9"/>
    </format>
    <format dxfId="1169">
      <pivotArea field="8" type="button" dataOnly="0" labelOnly="1" outline="0" axis="axisCol" fieldPosition="10"/>
    </format>
    <format dxfId="1168">
      <pivotArea type="topRight" dataOnly="0" labelOnly="1" outline="0" fieldPosition="0"/>
    </format>
    <format dxfId="1167">
      <pivotArea dataOnly="0" labelOnly="1" outline="0" fieldPosition="0">
        <references count="1">
          <reference field="2" count="18">
            <x v="3"/>
            <x v="5"/>
            <x v="6"/>
            <x v="10"/>
            <x v="12"/>
            <x v="13"/>
            <x v="14"/>
            <x v="16"/>
            <x v="17"/>
            <x v="18"/>
            <x v="19"/>
            <x v="20"/>
            <x v="22"/>
            <x v="25"/>
            <x v="28"/>
            <x v="30"/>
            <x v="32"/>
            <x v="34"/>
          </reference>
        </references>
      </pivotArea>
    </format>
    <format dxfId="1166">
      <pivotArea dataOnly="0" labelOnly="1" outline="0" fieldPosition="0">
        <references count="2">
          <reference field="1" count="1">
            <x v="0"/>
          </reference>
          <reference field="2" count="1" selected="0">
            <x v="3"/>
          </reference>
        </references>
      </pivotArea>
    </format>
    <format dxfId="1165">
      <pivotArea dataOnly="0" labelOnly="1" outline="0" fieldPosition="0">
        <references count="2">
          <reference field="1" count="1">
            <x v="3"/>
          </reference>
          <reference field="2" count="1" selected="0">
            <x v="6"/>
          </reference>
        </references>
      </pivotArea>
    </format>
    <format dxfId="1164">
      <pivotArea dataOnly="0" labelOnly="1" outline="0" fieldPosition="0">
        <references count="2">
          <reference field="1" count="1">
            <x v="4"/>
          </reference>
          <reference field="2" count="1" selected="0">
            <x v="13"/>
          </reference>
        </references>
      </pivotArea>
    </format>
    <format dxfId="1163">
      <pivotArea dataOnly="0" labelOnly="1" outline="0" fieldPosition="0">
        <references count="2">
          <reference field="1" count="1">
            <x v="5"/>
          </reference>
          <reference field="2" count="1" selected="0">
            <x v="14"/>
          </reference>
        </references>
      </pivotArea>
    </format>
    <format dxfId="1162">
      <pivotArea dataOnly="0" labelOnly="1" outline="0" fieldPosition="0">
        <references count="2">
          <reference field="1" count="1">
            <x v="4"/>
          </reference>
          <reference field="2" count="1" selected="0">
            <x v="16"/>
          </reference>
        </references>
      </pivotArea>
    </format>
    <format dxfId="1161">
      <pivotArea dataOnly="0" labelOnly="1" outline="0" fieldPosition="0">
        <references count="2">
          <reference field="1" count="1">
            <x v="5"/>
          </reference>
          <reference field="2" count="1" selected="0">
            <x v="17"/>
          </reference>
        </references>
      </pivotArea>
    </format>
    <format dxfId="1160">
      <pivotArea dataOnly="0" labelOnly="1" outline="0" fieldPosition="0">
        <references count="2">
          <reference field="1" count="1">
            <x v="1"/>
          </reference>
          <reference field="2" count="1" selected="0">
            <x v="18"/>
          </reference>
        </references>
      </pivotArea>
    </format>
    <format dxfId="1159">
      <pivotArea dataOnly="0" labelOnly="1" outline="0" fieldPosition="0">
        <references count="2">
          <reference field="1" count="1">
            <x v="4"/>
          </reference>
          <reference field="2" count="1" selected="0">
            <x v="19"/>
          </reference>
        </references>
      </pivotArea>
    </format>
    <format dxfId="1158">
      <pivotArea dataOnly="0" labelOnly="1" outline="0" fieldPosition="0">
        <references count="2">
          <reference field="1" count="1">
            <x v="5"/>
          </reference>
          <reference field="2" count="1" selected="0">
            <x v="20"/>
          </reference>
        </references>
      </pivotArea>
    </format>
    <format dxfId="1157">
      <pivotArea dataOnly="0" labelOnly="1" outline="0" fieldPosition="0">
        <references count="2">
          <reference field="1" count="1">
            <x v="0"/>
          </reference>
          <reference field="2" count="1" selected="0">
            <x v="22"/>
          </reference>
        </references>
      </pivotArea>
    </format>
    <format dxfId="1156">
      <pivotArea dataOnly="0" labelOnly="1" outline="0" fieldPosition="0">
        <references count="2">
          <reference field="1" count="1">
            <x v="0"/>
          </reference>
          <reference field="2" count="1" selected="0">
            <x v="25"/>
          </reference>
        </references>
      </pivotArea>
    </format>
    <format dxfId="1155">
      <pivotArea dataOnly="0" labelOnly="1" outline="0" fieldPosition="0">
        <references count="2">
          <reference field="1" count="1">
            <x v="4"/>
          </reference>
          <reference field="2" count="1" selected="0">
            <x v="30"/>
          </reference>
        </references>
      </pivotArea>
    </format>
    <format dxfId="1154">
      <pivotArea dataOnly="0" labelOnly="1" outline="0" fieldPosition="0">
        <references count="2">
          <reference field="1" count="1">
            <x v="3"/>
          </reference>
          <reference field="2" count="1" selected="0">
            <x v="32"/>
          </reference>
        </references>
      </pivotArea>
    </format>
    <format dxfId="115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115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115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115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114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114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114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114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114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11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11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114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114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114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113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13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137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13"/>
          </reference>
          <reference field="3" count="1">
            <x v="1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136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19"/>
          </reference>
          <reference field="3" count="1">
            <x v="1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135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134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133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4"/>
          </reference>
        </references>
      </pivotArea>
    </format>
    <format dxfId="1132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4"/>
          </reference>
        </references>
      </pivotArea>
    </format>
    <format dxfId="1131">
      <pivotArea type="all" dataOnly="0" outline="0" fieldPosition="0"/>
    </format>
    <format dxfId="1130">
      <pivotArea field="2" type="button" dataOnly="0" labelOnly="1" outline="0" axis="axisCol" fieldPosition="1"/>
    </format>
    <format dxfId="1129">
      <pivotArea field="1" type="button" dataOnly="0" labelOnly="1" outline="0" axis="axisCol" fieldPosition="2"/>
    </format>
    <format dxfId="1128">
      <pivotArea field="6" type="button" dataOnly="0" labelOnly="1" outline="0" axis="axisCol" fieldPosition="4"/>
    </format>
    <format dxfId="1127">
      <pivotArea field="7" type="button" dataOnly="0" labelOnly="1" outline="0" axis="axisCol" fieldPosition="5"/>
    </format>
    <format dxfId="1126">
      <pivotArea field="3" type="button" dataOnly="0" labelOnly="1" outline="0" axis="axisCol" fieldPosition="6"/>
    </format>
    <format dxfId="1125">
      <pivotArea field="11" type="button" dataOnly="0" labelOnly="1" outline="0" axis="axisCol" fieldPosition="7"/>
    </format>
    <format dxfId="1124">
      <pivotArea field="12" type="button" dataOnly="0" labelOnly="1" outline="0" axis="axisCol" fieldPosition="8"/>
    </format>
    <format dxfId="1123">
      <pivotArea field="10" type="button" dataOnly="0" labelOnly="1" outline="0" axis="axisCol" fieldPosition="9"/>
    </format>
    <format dxfId="1122">
      <pivotArea field="8" type="button" dataOnly="0" labelOnly="1" outline="0" axis="axisCol" fieldPosition="10"/>
    </format>
    <format dxfId="1121">
      <pivotArea type="topRight" dataOnly="0" labelOnly="1" outline="0" fieldPosition="0"/>
    </format>
    <format dxfId="1120">
      <pivotArea dataOnly="0" labelOnly="1" outline="0" fieldPosition="0">
        <references count="1">
          <reference field="2" count="18">
            <x v="3"/>
            <x v="5"/>
            <x v="6"/>
            <x v="10"/>
            <x v="12"/>
            <x v="13"/>
            <x v="14"/>
            <x v="16"/>
            <x v="17"/>
            <x v="18"/>
            <x v="19"/>
            <x v="20"/>
            <x v="22"/>
            <x v="25"/>
            <x v="28"/>
            <x v="30"/>
            <x v="32"/>
            <x v="34"/>
          </reference>
        </references>
      </pivotArea>
    </format>
    <format dxfId="1119">
      <pivotArea dataOnly="0" labelOnly="1" outline="0" fieldPosition="0">
        <references count="2">
          <reference field="1" count="1">
            <x v="0"/>
          </reference>
          <reference field="2" count="1" selected="0">
            <x v="3"/>
          </reference>
        </references>
      </pivotArea>
    </format>
    <format dxfId="1118">
      <pivotArea dataOnly="0" labelOnly="1" outline="0" fieldPosition="0">
        <references count="2">
          <reference field="1" count="1">
            <x v="3"/>
          </reference>
          <reference field="2" count="1" selected="0">
            <x v="6"/>
          </reference>
        </references>
      </pivotArea>
    </format>
    <format dxfId="1117">
      <pivotArea dataOnly="0" labelOnly="1" outline="0" fieldPosition="0">
        <references count="2">
          <reference field="1" count="1">
            <x v="4"/>
          </reference>
          <reference field="2" count="1" selected="0">
            <x v="13"/>
          </reference>
        </references>
      </pivotArea>
    </format>
    <format dxfId="1116">
      <pivotArea dataOnly="0" labelOnly="1" outline="0" fieldPosition="0">
        <references count="2">
          <reference field="1" count="1">
            <x v="5"/>
          </reference>
          <reference field="2" count="1" selected="0">
            <x v="14"/>
          </reference>
        </references>
      </pivotArea>
    </format>
    <format dxfId="1115">
      <pivotArea dataOnly="0" labelOnly="1" outline="0" fieldPosition="0">
        <references count="2">
          <reference field="1" count="1">
            <x v="4"/>
          </reference>
          <reference field="2" count="1" selected="0">
            <x v="16"/>
          </reference>
        </references>
      </pivotArea>
    </format>
    <format dxfId="1114">
      <pivotArea dataOnly="0" labelOnly="1" outline="0" fieldPosition="0">
        <references count="2">
          <reference field="1" count="1">
            <x v="5"/>
          </reference>
          <reference field="2" count="1" selected="0">
            <x v="17"/>
          </reference>
        </references>
      </pivotArea>
    </format>
    <format dxfId="1113">
      <pivotArea dataOnly="0" labelOnly="1" outline="0" fieldPosition="0">
        <references count="2">
          <reference field="1" count="1">
            <x v="1"/>
          </reference>
          <reference field="2" count="1" selected="0">
            <x v="18"/>
          </reference>
        </references>
      </pivotArea>
    </format>
    <format dxfId="1112">
      <pivotArea dataOnly="0" labelOnly="1" outline="0" fieldPosition="0">
        <references count="2">
          <reference field="1" count="1">
            <x v="4"/>
          </reference>
          <reference field="2" count="1" selected="0">
            <x v="19"/>
          </reference>
        </references>
      </pivotArea>
    </format>
    <format dxfId="1111">
      <pivotArea dataOnly="0" labelOnly="1" outline="0" fieldPosition="0">
        <references count="2">
          <reference field="1" count="1">
            <x v="5"/>
          </reference>
          <reference field="2" count="1" selected="0">
            <x v="20"/>
          </reference>
        </references>
      </pivotArea>
    </format>
    <format dxfId="1110">
      <pivotArea dataOnly="0" labelOnly="1" outline="0" fieldPosition="0">
        <references count="2">
          <reference field="1" count="1">
            <x v="0"/>
          </reference>
          <reference field="2" count="1" selected="0">
            <x v="22"/>
          </reference>
        </references>
      </pivotArea>
    </format>
    <format dxfId="1109">
      <pivotArea dataOnly="0" labelOnly="1" outline="0" fieldPosition="0">
        <references count="2">
          <reference field="1" count="1">
            <x v="0"/>
          </reference>
          <reference field="2" count="1" selected="0">
            <x v="25"/>
          </reference>
        </references>
      </pivotArea>
    </format>
    <format dxfId="1108">
      <pivotArea dataOnly="0" labelOnly="1" outline="0" fieldPosition="0">
        <references count="2">
          <reference field="1" count="1">
            <x v="4"/>
          </reference>
          <reference field="2" count="1" selected="0">
            <x v="30"/>
          </reference>
        </references>
      </pivotArea>
    </format>
    <format dxfId="1107">
      <pivotArea dataOnly="0" labelOnly="1" outline="0" fieldPosition="0">
        <references count="2">
          <reference field="1" count="1">
            <x v="3"/>
          </reference>
          <reference field="2" count="1" selected="0">
            <x v="32"/>
          </reference>
        </references>
      </pivotArea>
    </format>
    <format dxfId="110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110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110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110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110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110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110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109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109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109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109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109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109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109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109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9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90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13"/>
          </reference>
          <reference field="3" count="1">
            <x v="1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89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19"/>
          </reference>
          <reference field="3" count="1">
            <x v="1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88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87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86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4"/>
          </reference>
        </references>
      </pivotArea>
    </format>
    <format dxfId="1085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4"/>
          </reference>
        </references>
      </pivotArea>
    </format>
    <format dxfId="108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8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108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10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10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75">
      <pivotArea type="all" dataOnly="0" outline="0" fieldPosition="0"/>
    </format>
    <format dxfId="1074">
      <pivotArea field="0" type="button" dataOnly="0" labelOnly="1" outline="0" axis="axisCol" fieldPosition="0"/>
    </format>
    <format dxfId="1073">
      <pivotArea field="2" type="button" dataOnly="0" labelOnly="1" outline="0" axis="axisCol" fieldPosition="1"/>
    </format>
    <format dxfId="1072">
      <pivotArea field="1" type="button" dataOnly="0" labelOnly="1" outline="0" axis="axisCol" fieldPosition="2"/>
    </format>
    <format dxfId="1071">
      <pivotArea field="6" type="button" dataOnly="0" labelOnly="1" outline="0" axis="axisCol" fieldPosition="4"/>
    </format>
    <format dxfId="1070">
      <pivotArea field="7" type="button" dataOnly="0" labelOnly="1" outline="0" axis="axisCol" fieldPosition="5"/>
    </format>
    <format dxfId="1069">
      <pivotArea field="3" type="button" dataOnly="0" labelOnly="1" outline="0" axis="axisCol" fieldPosition="6"/>
    </format>
    <format dxfId="1068">
      <pivotArea field="11" type="button" dataOnly="0" labelOnly="1" outline="0" axis="axisCol" fieldPosition="7"/>
    </format>
    <format dxfId="1067">
      <pivotArea field="12" type="button" dataOnly="0" labelOnly="1" outline="0" axis="axisCol" fieldPosition="8"/>
    </format>
    <format dxfId="1066">
      <pivotArea field="10" type="button" dataOnly="0" labelOnly="1" outline="0" axis="axisCol" fieldPosition="9"/>
    </format>
    <format dxfId="1065">
      <pivotArea field="8" type="button" dataOnly="0" labelOnly="1" outline="0" axis="axisCol" fieldPosition="10"/>
    </format>
    <format dxfId="1064">
      <pivotArea field="9" type="button" dataOnly="0" labelOnly="1" outline="0" axis="axisCol" fieldPosition="11"/>
    </format>
    <format dxfId="1063">
      <pivotArea type="topRight" dataOnly="0" labelOnly="1" outline="0" fieldPosition="0"/>
    </format>
    <format dxfId="1062">
      <pivotArea dataOnly="0" labelOnly="1" outline="0" fieldPosition="0">
        <references count="1">
          <reference field="0" count="14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5"/>
            <x v="16"/>
          </reference>
        </references>
      </pivotArea>
    </format>
    <format dxfId="1061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1060">
      <pivotArea dataOnly="0" labelOnly="1" outline="0" fieldPosition="0">
        <references count="2">
          <reference field="0" count="1" selected="0">
            <x v="3"/>
          </reference>
          <reference field="2" count="2">
            <x v="5"/>
            <x v="6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11"/>
          </reference>
          <reference field="2" count="1">
            <x v="25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1051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1050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1048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1047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10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10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01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101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1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01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09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00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0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00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0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004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0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00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00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00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9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998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97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996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95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994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93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992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91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990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8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988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7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5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982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1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980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79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978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77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976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75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974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73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972">
      <pivotArea type="all" dataOnly="0" outline="0" fieldPosition="0"/>
    </format>
    <format dxfId="971">
      <pivotArea field="0" type="button" dataOnly="0" labelOnly="1" outline="0" axis="axisCol" fieldPosition="0"/>
    </format>
    <format dxfId="970">
      <pivotArea field="2" type="button" dataOnly="0" labelOnly="1" outline="0" axis="axisCol" fieldPosition="1"/>
    </format>
    <format dxfId="969">
      <pivotArea field="1" type="button" dataOnly="0" labelOnly="1" outline="0" axis="axisCol" fieldPosition="2"/>
    </format>
    <format dxfId="968">
      <pivotArea field="6" type="button" dataOnly="0" labelOnly="1" outline="0" axis="axisCol" fieldPosition="4"/>
    </format>
    <format dxfId="967">
      <pivotArea field="7" type="button" dataOnly="0" labelOnly="1" outline="0" axis="axisCol" fieldPosition="5"/>
    </format>
    <format dxfId="966">
      <pivotArea field="3" type="button" dataOnly="0" labelOnly="1" outline="0" axis="axisCol" fieldPosition="6"/>
    </format>
    <format dxfId="965">
      <pivotArea field="11" type="button" dataOnly="0" labelOnly="1" outline="0" axis="axisCol" fieldPosition="7"/>
    </format>
    <format dxfId="964">
      <pivotArea field="12" type="button" dataOnly="0" labelOnly="1" outline="0" axis="axisCol" fieldPosition="8"/>
    </format>
    <format dxfId="963">
      <pivotArea field="10" type="button" dataOnly="0" labelOnly="1" outline="0" axis="axisCol" fieldPosition="9"/>
    </format>
    <format dxfId="962">
      <pivotArea field="8" type="button" dataOnly="0" labelOnly="1" outline="0" axis="axisCol" fieldPosition="10"/>
    </format>
    <format dxfId="961">
      <pivotArea field="9" type="button" dataOnly="0" labelOnly="1" outline="0" axis="axisCol" fieldPosition="11"/>
    </format>
    <format dxfId="960">
      <pivotArea type="topRight" dataOnly="0" labelOnly="1" outline="0" fieldPosition="0"/>
    </format>
    <format dxfId="959">
      <pivotArea dataOnly="0" labelOnly="1" outline="0" fieldPosition="0">
        <references count="1">
          <reference field="0" count="14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5"/>
            <x v="16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3"/>
          </reference>
          <reference field="2" count="2">
            <x v="5"/>
            <x v="6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954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952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951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950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949">
      <pivotArea dataOnly="0" labelOnly="1" outline="0" fieldPosition="0">
        <references count="2">
          <reference field="0" count="1" selected="0">
            <x v="11"/>
          </reference>
          <reference field="2" count="1">
            <x v="25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936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9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9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9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91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9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9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9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9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90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90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904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903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902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901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90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899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898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897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89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89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894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89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9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89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90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889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88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887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86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885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84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883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82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881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80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9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8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7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6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875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4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873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2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871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0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869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68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867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6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8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8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8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862">
      <pivotArea dataOnly="0" labelOnly="1" outline="0" fieldPosition="0">
        <references count="1">
          <reference field="0" count="1">
            <x v="0"/>
          </reference>
        </references>
      </pivotArea>
    </format>
    <format dxfId="861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8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8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8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855">
      <pivotArea type="all" dataOnly="0" outline="0" fieldPosition="0"/>
    </format>
    <format dxfId="854">
      <pivotArea field="0" type="button" dataOnly="0" labelOnly="1" outline="0" axis="axisCol" fieldPosition="0"/>
    </format>
    <format dxfId="853">
      <pivotArea field="2" type="button" dataOnly="0" labelOnly="1" outline="0" axis="axisCol" fieldPosition="1"/>
    </format>
    <format dxfId="852">
      <pivotArea field="1" type="button" dataOnly="0" labelOnly="1" outline="0" axis="axisCol" fieldPosition="2"/>
    </format>
    <format dxfId="851">
      <pivotArea field="6" type="button" dataOnly="0" labelOnly="1" outline="0" axis="axisCol" fieldPosition="4"/>
    </format>
    <format dxfId="850">
      <pivotArea field="7" type="button" dataOnly="0" labelOnly="1" outline="0" axis="axisCol" fieldPosition="5"/>
    </format>
    <format dxfId="849">
      <pivotArea field="3" type="button" dataOnly="0" labelOnly="1" outline="0" axis="axisCol" fieldPosition="6"/>
    </format>
    <format dxfId="848">
      <pivotArea field="11" type="button" dataOnly="0" labelOnly="1" outline="0" axis="axisCol" fieldPosition="7"/>
    </format>
    <format dxfId="847">
      <pivotArea field="12" type="button" dataOnly="0" labelOnly="1" outline="0" axis="axisCol" fieldPosition="8"/>
    </format>
    <format dxfId="846">
      <pivotArea field="10" type="button" dataOnly="0" labelOnly="1" outline="0" axis="axisCol" fieldPosition="9"/>
    </format>
    <format dxfId="845">
      <pivotArea field="8" type="button" dataOnly="0" labelOnly="1" outline="0" axis="axisCol" fieldPosition="10"/>
    </format>
    <format dxfId="844">
      <pivotArea field="9" type="button" dataOnly="0" labelOnly="1" outline="0" axis="axisCol" fieldPosition="11"/>
    </format>
    <format dxfId="843">
      <pivotArea type="topRight" dataOnly="0" labelOnly="1" outline="0" fieldPosition="0"/>
    </format>
    <format dxfId="842">
      <pivotArea dataOnly="0" labelOnly="1" outline="0" fieldPosition="0">
        <references count="1">
          <reference field="0" count="14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5"/>
            <x v="16"/>
          </reference>
        </references>
      </pivotArea>
    </format>
    <format dxfId="841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840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839">
      <pivotArea dataOnly="0" labelOnly="1" outline="0" fieldPosition="0">
        <references count="2">
          <reference field="0" count="1" selected="0">
            <x v="3"/>
          </reference>
          <reference field="2" count="2">
            <x v="5"/>
            <x v="6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835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832">
      <pivotArea dataOnly="0" labelOnly="1" outline="0" fieldPosition="0">
        <references count="2">
          <reference field="0" count="1" selected="0">
            <x v="11"/>
          </reference>
          <reference field="2" count="1">
            <x v="25"/>
          </reference>
        </references>
      </pivotArea>
    </format>
    <format dxfId="831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830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829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7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79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7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7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7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7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78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78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787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786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785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784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783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782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781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780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779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778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777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77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7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774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7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772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7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770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69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768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67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766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65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764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63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62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61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6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758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7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756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5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754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3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752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1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750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49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728">
      <pivotArea type="all" dataOnly="0" outline="0" fieldPosition="0"/>
    </format>
    <format dxfId="727">
      <pivotArea field="0" type="button" dataOnly="0" labelOnly="1" outline="0" axis="axisCol" fieldPosition="0"/>
    </format>
    <format dxfId="726">
      <pivotArea field="2" type="button" dataOnly="0" labelOnly="1" outline="0" axis="axisCol" fieldPosition="1"/>
    </format>
    <format dxfId="725">
      <pivotArea field="1" type="button" dataOnly="0" labelOnly="1" outline="0" axis="axisCol" fieldPosition="2"/>
    </format>
    <format dxfId="724">
      <pivotArea field="6" type="button" dataOnly="0" labelOnly="1" outline="0" axis="axisCol" fieldPosition="4"/>
    </format>
    <format dxfId="723">
      <pivotArea field="7" type="button" dataOnly="0" labelOnly="1" outline="0" axis="axisCol" fieldPosition="5"/>
    </format>
    <format dxfId="722">
      <pivotArea field="3" type="button" dataOnly="0" labelOnly="1" outline="0" axis="axisCol" fieldPosition="6"/>
    </format>
    <format dxfId="721">
      <pivotArea field="11" type="button" dataOnly="0" labelOnly="1" outline="0" axis="axisCol" fieldPosition="7"/>
    </format>
    <format dxfId="720">
      <pivotArea field="12" type="button" dataOnly="0" labelOnly="1" outline="0" axis="axisCol" fieldPosition="8"/>
    </format>
    <format dxfId="719">
      <pivotArea field="10" type="button" dataOnly="0" labelOnly="1" outline="0" axis="axisCol" fieldPosition="9"/>
    </format>
    <format dxfId="718">
      <pivotArea field="8" type="button" dataOnly="0" labelOnly="1" outline="0" axis="axisCol" fieldPosition="10"/>
    </format>
    <format dxfId="717">
      <pivotArea field="9" type="button" dataOnly="0" labelOnly="1" outline="0" axis="axisCol" fieldPosition="11"/>
    </format>
    <format dxfId="716">
      <pivotArea type="topRight" dataOnly="0" labelOnly="1" outline="0" fieldPosition="0"/>
    </format>
    <format dxfId="715">
      <pivotArea dataOnly="0" labelOnly="1" outline="0" fieldPosition="0">
        <references count="1">
          <reference field="0" count="14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5"/>
            <x v="16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712">
      <pivotArea dataOnly="0" labelOnly="1" outline="0" fieldPosition="0">
        <references count="2">
          <reference field="0" count="1" selected="0">
            <x v="3"/>
          </reference>
          <reference field="2" count="2">
            <x v="5"/>
            <x v="6"/>
          </reference>
        </references>
      </pivotArea>
    </format>
    <format dxfId="711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706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11"/>
          </reference>
          <reference field="2" count="1">
            <x v="25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703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692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690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6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7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66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6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6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6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6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66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66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660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659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65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65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656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65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654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65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652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65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650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64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4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647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46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645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44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643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42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641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40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63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38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637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6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5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4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631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0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629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28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627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26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625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24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623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22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6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1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598">
      <pivotArea dataOnly="0" labelOnly="1" outline="0" fieldPosition="0">
        <references count="2">
          <reference field="0" count="1" selected="0">
            <x v="3"/>
          </reference>
          <reference field="2" count="3">
            <x v="5"/>
            <x v="6"/>
            <x v="7"/>
          </reference>
        </references>
      </pivotArea>
    </format>
    <format dxfId="597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596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595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594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11"/>
          </reference>
          <reference field="2" count="2">
            <x v="25"/>
            <x v="26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588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586">
      <pivotArea dataOnly="0" labelOnly="1" outline="0" fieldPosition="0">
        <references count="2">
          <reference field="0" count="1" selected="0">
            <x v="17"/>
          </reference>
          <reference field="2" count="1">
            <x v="35"/>
          </reference>
        </references>
      </pivotArea>
    </format>
    <format dxfId="58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584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583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582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581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58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579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578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577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57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57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574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57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7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57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70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569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68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567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66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565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64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563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62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558">
      <pivotArea type="all" dataOnly="0" outline="0" fieldPosition="0"/>
    </format>
    <format dxfId="557">
      <pivotArea field="0" type="button" dataOnly="0" labelOnly="1" outline="0" axis="axisCol" fieldPosition="0"/>
    </format>
    <format dxfId="556">
      <pivotArea field="2" type="button" dataOnly="0" labelOnly="1" outline="0" axis="axisCol" fieldPosition="1"/>
    </format>
    <format dxfId="555">
      <pivotArea field="1" type="button" dataOnly="0" labelOnly="1" outline="0" axis="axisCol" fieldPosition="2"/>
    </format>
    <format dxfId="554">
      <pivotArea field="6" type="button" dataOnly="0" labelOnly="1" outline="0" axis="axisCol" fieldPosition="4"/>
    </format>
    <format dxfId="553">
      <pivotArea field="7" type="button" dataOnly="0" labelOnly="1" outline="0" axis="axisCol" fieldPosition="5"/>
    </format>
    <format dxfId="552">
      <pivotArea field="3" type="button" dataOnly="0" labelOnly="1" outline="0" axis="axisCol" fieldPosition="6"/>
    </format>
    <format dxfId="551">
      <pivotArea field="11" type="button" dataOnly="0" labelOnly="1" outline="0" axis="axisCol" fieldPosition="7"/>
    </format>
    <format dxfId="550">
      <pivotArea field="12" type="button" dataOnly="0" labelOnly="1" outline="0" axis="axisCol" fieldPosition="8"/>
    </format>
    <format dxfId="549">
      <pivotArea field="10" type="button" dataOnly="0" labelOnly="1" outline="0" axis="axisCol" fieldPosition="9"/>
    </format>
    <format dxfId="548">
      <pivotArea field="8" type="button" dataOnly="0" labelOnly="1" outline="0" axis="axisCol" fieldPosition="10"/>
    </format>
    <format dxfId="547">
      <pivotArea field="9" type="button" dataOnly="0" labelOnly="1" outline="0" axis="axisCol" fieldPosition="11"/>
    </format>
    <format dxfId="546">
      <pivotArea type="topRight" dataOnly="0" labelOnly="1" outline="0" fieldPosition="0"/>
    </format>
    <format dxfId="545">
      <pivotArea dataOnly="0" labelOnly="1" outline="0" fieldPosition="0">
        <references count="1">
          <reference field="0" count="15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3"/>
          </reference>
          <reference field="2" count="3">
            <x v="5"/>
            <x v="6"/>
            <x v="7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11"/>
          </reference>
          <reference field="2" count="2">
            <x v="25"/>
            <x v="26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7"/>
          </reference>
          <reference field="2" count="1">
            <x v="35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3"/>
          </reference>
          <reference field="1" count="1">
            <x v="4"/>
          </reference>
          <reference field="2" count="1" selected="0">
            <x v="7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5"/>
          </reference>
          <reference field="1" count="1">
            <x v="3"/>
          </reference>
          <reference field="2" count="1" selected="0">
            <x v="10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11"/>
          </reference>
          <reference field="1" count="1">
            <x v="3"/>
          </reference>
          <reference field="2" count="1" selected="0">
            <x v="26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13"/>
          </reference>
          <reference field="1" count="1">
            <x v="0"/>
          </reference>
          <reference field="2" count="1" selected="0">
            <x v="28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512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17"/>
          </reference>
          <reference field="1" count="1">
            <x v="4"/>
          </reference>
          <reference field="2" count="1" selected="0">
            <x v="35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6" count="1">
            <x v="12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6" count="1">
            <x v="11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6" count="1">
            <x v="15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4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4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48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4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4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4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4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4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48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48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48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479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47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47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47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47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474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47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47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47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47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6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468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67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466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65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464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63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462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61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460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5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458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7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5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452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1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450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49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448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47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446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45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444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43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442">
      <pivotArea type="all" dataOnly="0" outline="0" fieldPosition="0"/>
    </format>
    <format dxfId="441">
      <pivotArea field="0" type="button" dataOnly="0" labelOnly="1" outline="0" axis="axisCol" fieldPosition="0"/>
    </format>
    <format dxfId="440">
      <pivotArea field="2" type="button" dataOnly="0" labelOnly="1" outline="0" axis="axisCol" fieldPosition="1"/>
    </format>
    <format dxfId="439">
      <pivotArea field="1" type="button" dataOnly="0" labelOnly="1" outline="0" axis="axisCol" fieldPosition="2"/>
    </format>
    <format dxfId="438">
      <pivotArea field="6" type="button" dataOnly="0" labelOnly="1" outline="0" axis="axisCol" fieldPosition="4"/>
    </format>
    <format dxfId="437">
      <pivotArea field="7" type="button" dataOnly="0" labelOnly="1" outline="0" axis="axisCol" fieldPosition="5"/>
    </format>
    <format dxfId="436">
      <pivotArea field="3" type="button" dataOnly="0" labelOnly="1" outline="0" axis="axisCol" fieldPosition="6"/>
    </format>
    <format dxfId="435">
      <pivotArea field="11" type="button" dataOnly="0" labelOnly="1" outline="0" axis="axisCol" fieldPosition="7"/>
    </format>
    <format dxfId="434">
      <pivotArea field="12" type="button" dataOnly="0" labelOnly="1" outline="0" axis="axisCol" fieldPosition="8"/>
    </format>
    <format dxfId="433">
      <pivotArea field="10" type="button" dataOnly="0" labelOnly="1" outline="0" axis="axisCol" fieldPosition="9"/>
    </format>
    <format dxfId="432">
      <pivotArea field="8" type="button" dataOnly="0" labelOnly="1" outline="0" axis="axisCol" fieldPosition="10"/>
    </format>
    <format dxfId="431">
      <pivotArea field="9" type="button" dataOnly="0" labelOnly="1" outline="0" axis="axisCol" fieldPosition="11"/>
    </format>
    <format dxfId="430">
      <pivotArea type="topRight" dataOnly="0" labelOnly="1" outline="0" fieldPosition="0"/>
    </format>
    <format dxfId="429">
      <pivotArea dataOnly="0" labelOnly="1" outline="0" fieldPosition="0">
        <references count="1">
          <reference field="0" count="15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426">
      <pivotArea dataOnly="0" labelOnly="1" outline="0" fieldPosition="0">
        <references count="2">
          <reference field="0" count="1" selected="0">
            <x v="3"/>
          </reference>
          <reference field="2" count="3">
            <x v="5"/>
            <x v="6"/>
            <x v="7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11"/>
          </reference>
          <reference field="2" count="2">
            <x v="25"/>
            <x v="26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17"/>
          </reference>
          <reference field="2" count="1">
            <x v="35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3"/>
          </reference>
          <reference field="1" count="1">
            <x v="4"/>
          </reference>
          <reference field="2" count="1" selected="0">
            <x v="7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5"/>
          </reference>
          <reference field="1" count="1">
            <x v="3"/>
          </reference>
          <reference field="2" count="1" selected="0">
            <x v="10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25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11"/>
          </reference>
          <reference field="1" count="1">
            <x v="3"/>
          </reference>
          <reference field="2" count="1" selected="0">
            <x v="26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13"/>
          </reference>
          <reference field="1" count="1">
            <x v="0"/>
          </reference>
          <reference field="2" count="1" selected="0">
            <x v="28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17"/>
          </reference>
          <reference field="1" count="1">
            <x v="4"/>
          </reference>
          <reference field="2" count="1" selected="0">
            <x v="35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6" count="1">
            <x v="12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6" count="1">
            <x v="11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6" count="1">
            <x v="15"/>
          </reference>
        </references>
      </pivotArea>
    </format>
    <format dxfId="3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3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3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3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3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3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3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3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3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366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36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364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363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362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361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360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359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358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357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356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35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35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5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352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5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350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49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348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47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346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45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344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43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342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41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40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9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8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7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336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5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334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3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332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1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330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29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328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27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6" count="1">
            <x v="12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6" count="1">
            <x v="11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>
            <x v="14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6" count="1">
            <x v="15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297">
      <pivotArea type="all" dataOnly="0" outline="0" fieldPosition="0"/>
    </format>
    <format dxfId="296">
      <pivotArea field="0" type="button" dataOnly="0" labelOnly="1" outline="0" axis="axisCol" fieldPosition="0"/>
    </format>
    <format dxfId="295">
      <pivotArea field="2" type="button" dataOnly="0" labelOnly="1" outline="0" axis="axisCol" fieldPosition="1"/>
    </format>
    <format dxfId="294">
      <pivotArea field="1" type="button" dataOnly="0" labelOnly="1" outline="0" axis="axisCol" fieldPosition="2"/>
    </format>
    <format dxfId="293">
      <pivotArea field="6" type="button" dataOnly="0" labelOnly="1" outline="0" axis="axisCol" fieldPosition="4"/>
    </format>
    <format dxfId="292">
      <pivotArea field="7" type="button" dataOnly="0" labelOnly="1" outline="0" axis="axisCol" fieldPosition="5"/>
    </format>
    <format dxfId="291">
      <pivotArea field="3" type="button" dataOnly="0" labelOnly="1" outline="0" axis="axisCol" fieldPosition="6"/>
    </format>
    <format dxfId="290">
      <pivotArea field="11" type="button" dataOnly="0" labelOnly="1" outline="0" axis="axisCol" fieldPosition="7"/>
    </format>
    <format dxfId="289">
      <pivotArea field="12" type="button" dataOnly="0" labelOnly="1" outline="0" axis="axisCol" fieldPosition="8"/>
    </format>
    <format dxfId="288">
      <pivotArea field="10" type="button" dataOnly="0" labelOnly="1" outline="0" axis="axisCol" fieldPosition="9"/>
    </format>
    <format dxfId="287">
      <pivotArea field="8" type="button" dataOnly="0" labelOnly="1" outline="0" axis="axisCol" fieldPosition="10"/>
    </format>
    <format dxfId="286">
      <pivotArea field="9" type="button" dataOnly="0" labelOnly="1" outline="0" axis="axisCol" fieldPosition="11"/>
    </format>
    <format dxfId="285">
      <pivotArea type="topRight" dataOnly="0" labelOnly="1" outline="0" fieldPosition="0"/>
    </format>
    <format dxfId="284">
      <pivotArea dataOnly="0" labelOnly="1" outline="0" fieldPosition="0">
        <references count="1">
          <reference field="0" count="16">
            <x v="0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0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2" count="1" selected="0">
            <x v="6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3"/>
          </reference>
          <reference field="1" count="1">
            <x v="4"/>
          </reference>
          <reference field="2" count="1" selected="0">
            <x v="7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5"/>
          </reference>
          <reference field="1" count="1">
            <x v="3"/>
          </reference>
          <reference field="2" count="1" selected="0">
            <x v="10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6"/>
          </reference>
          <reference field="1" count="1">
            <x v="4"/>
          </reference>
          <reference field="2" count="1" selected="0">
            <x v="13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7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7"/>
          </reference>
          <reference field="1" count="1">
            <x v="4"/>
          </reference>
          <reference field="2" count="1" selected="0">
            <x v="16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8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8"/>
          </reference>
          <reference field="1" count="1">
            <x v="1"/>
          </reference>
          <reference field="2" count="1" selected="0">
            <x v="18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2" count="1" selected="0">
            <x v="19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9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10"/>
          </reference>
          <reference field="1" count="1">
            <x v="0"/>
          </reference>
          <reference field="2" count="1" selected="0">
            <x v="22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11"/>
          </reference>
          <reference field="1" count="1">
            <x v="3"/>
          </reference>
          <reference field="2" count="1" selected="0">
            <x v="26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12"/>
          </reference>
          <reference field="1" count="1">
            <x v="6"/>
          </reference>
          <reference field="2" count="1" selected="0">
            <x v="0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13"/>
          </reference>
          <reference field="1" count="1">
            <x v="0"/>
          </reference>
          <reference field="2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2" count="1" selected="0">
            <x v="30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15"/>
          </reference>
          <reference field="1" count="1">
            <x v="3"/>
          </reference>
          <reference field="2" count="1" selected="0">
            <x v="32"/>
          </reference>
        </references>
      </pivotArea>
    </format>
    <format dxfId="265">
      <pivotArea dataOnly="0" labelOnly="1" outline="0" fieldPosition="0">
        <references count="3">
          <reference field="0" count="1" selected="0">
            <x v="17"/>
          </reference>
          <reference field="1" count="1">
            <x v="4"/>
          </reference>
          <reference field="2" count="1" selected="0">
            <x v="35"/>
          </reference>
        </references>
      </pivotArea>
    </format>
    <format dxfId="2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2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2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2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2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2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25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2">
            <x v="1"/>
            <x v="6"/>
          </reference>
          <reference field="6" count="1" selected="0">
            <x v="14"/>
          </reference>
          <reference field="7" count="1" selected="0">
            <x v="0"/>
          </reference>
        </references>
      </pivotArea>
    </format>
    <format dxfId="2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5"/>
          </reference>
          <reference field="6" count="1" selected="0">
            <x v="14"/>
          </reference>
          <reference field="7" count="1" selected="0">
            <x v="1"/>
          </reference>
        </references>
      </pivotArea>
    </format>
    <format dxfId="256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5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4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3">
      <pivotArea dataOnly="0" labelOnly="1" outline="0" fieldPosition="0">
        <references count="10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>
            <x v="4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2">
      <pivotArea dataOnly="0" labelOnly="1" outline="0" fieldPosition="0">
        <references count="10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5"/>
          </reference>
          <reference field="6" count="1" selected="0">
            <x v="14"/>
          </reference>
          <reference field="7" count="1" selected="0">
            <x v="1"/>
          </reference>
          <reference field="8" count="1">
            <x v="0"/>
          </reference>
          <reference field="10" count="1" selected="0">
            <x v="0"/>
          </reference>
          <reference field="11" count="1" selected="0">
            <x v="5"/>
          </reference>
          <reference field="12" count="1" selected="0">
            <x v="5"/>
          </reference>
        </references>
      </pivotArea>
    </format>
    <format dxfId="25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249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8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247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6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245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4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243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2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241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0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8" count="1" selected="0">
            <x v="4"/>
          </reference>
          <reference field="9" count="1">
            <x v="1"/>
          </reference>
          <reference field="10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</references>
      </pivotArea>
    </format>
    <format dxfId="239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5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1"/>
          </reference>
          <reference field="10" count="1" selected="0">
            <x v="0"/>
          </reference>
          <reference field="11" count="1" selected="0">
            <x v="5"/>
          </reference>
          <reference field="12" count="1" selected="0">
            <x v="5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"/>
          </reference>
          <reference field="2" count="1">
            <x v="3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3"/>
          </reference>
          <reference field="2" count="3">
            <x v="5"/>
            <x v="6"/>
            <x v="7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5"/>
          </reference>
          <reference field="2" count="1">
            <x v="10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6"/>
          </reference>
          <reference field="2" count="2">
            <x v="12"/>
            <x v="13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7"/>
          </reference>
          <reference field="2" count="2">
            <x v="14"/>
            <x v="16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8"/>
          </reference>
          <reference field="2" count="3">
            <x v="17"/>
            <x v="18"/>
            <x v="19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9"/>
          </reference>
          <reference field="2" count="1">
            <x v="20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10"/>
          </reference>
          <reference field="2" count="1">
            <x v="22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11"/>
          </reference>
          <reference field="2" count="2">
            <x v="25"/>
            <x v="26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12"/>
          </reference>
          <reference field="2" count="1">
            <x v="0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13"/>
          </reference>
          <reference field="2" count="1">
            <x v="28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14"/>
          </reference>
          <reference field="2" count="1">
            <x v="30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15"/>
          </reference>
          <reference field="2" count="1">
            <x v="32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16"/>
          </reference>
          <reference field="2" count="1">
            <x v="34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17"/>
          </reference>
          <reference field="2" count="1">
            <x v="35"/>
          </reference>
        </references>
      </pivotArea>
    </format>
    <format dxfId="22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22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22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219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21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21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21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21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214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21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21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21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210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5"/>
          </reference>
          <reference field="6" count="1" selected="0">
            <x v="14"/>
          </reference>
          <reference field="7" count="1" selected="0">
            <x v="1"/>
          </reference>
          <reference field="11" count="1">
            <x v="5"/>
          </reference>
        </references>
      </pivotArea>
    </format>
    <format dxfId="20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08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207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06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205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04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203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02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201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00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9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98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97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5"/>
          </reference>
          <reference field="6" count="1" selected="0">
            <x v="14"/>
          </reference>
          <reference field="7" count="1" selected="0">
            <x v="1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 selected="0">
            <x v="11"/>
          </reference>
          <reference field="7" count="1">
            <x v="4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 selected="0">
            <x v="5"/>
          </reference>
          <reference field="7" count="1">
            <x v="4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6" count="1" selected="0">
            <x v="11"/>
          </reference>
          <reference field="7" count="1">
            <x v="5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6" count="1" selected="0">
            <x v="15"/>
          </reference>
          <reference field="7" count="1">
            <x v="5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 selected="0">
            <x v="11"/>
          </reference>
          <reference field="7" count="1">
            <x v="4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 selected="0">
            <x v="5"/>
          </reference>
          <reference field="7" count="1">
            <x v="4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6" count="1" selected="0">
            <x v="11"/>
          </reference>
          <reference field="7" count="1">
            <x v="5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6" count="1" selected="0">
            <x v="15"/>
          </reference>
          <reference field="7" count="1">
            <x v="5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6" count="1">
            <x v="14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6" count="1">
            <x v="6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6" count="1">
            <x v="1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6" count="1">
            <x v="12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6" count="1">
            <x v="11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2"/>
          </reference>
          <reference field="6" count="1">
            <x v="0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6" count="1">
            <x v="14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6" count="1">
            <x v="5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6" count="2">
            <x v="9"/>
            <x v="14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6" count="1">
            <x v="12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6" count="1">
            <x v="3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6" count="1">
            <x v="11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6" count="1">
            <x v="13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6" count="1">
            <x v="10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6" count="1">
            <x v="8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4"/>
          </reference>
          <reference field="6" count="1">
            <x v="7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6" count="1">
            <x v="15"/>
          </reference>
        </references>
      </pivotArea>
    </format>
    <format dxfId="149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2"/>
          </reference>
          <reference field="11" count="1">
            <x v="10"/>
          </reference>
        </references>
      </pivotArea>
    </format>
    <format dxfId="148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6"/>
          </reference>
          <reference field="7" count="1" selected="0">
            <x v="4"/>
          </reference>
          <reference field="11" count="1">
            <x v="4"/>
          </reference>
        </references>
      </pivotArea>
    </format>
    <format dxfId="147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0"/>
          </reference>
          <reference field="6" count="1" selected="0">
            <x v="12"/>
          </reference>
          <reference field="7" count="1" selected="0">
            <x v="5"/>
          </reference>
          <reference field="11" count="1">
            <x v="3"/>
          </reference>
        </references>
      </pivotArea>
    </format>
    <format dxfId="146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11"/>
          </reference>
          <reference field="7" count="1" selected="0">
            <x v="4"/>
          </reference>
          <reference field="11" count="1">
            <x v="4"/>
          </reference>
        </references>
      </pivotArea>
    </format>
    <format dxfId="14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4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4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42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4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40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39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38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37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5"/>
          </reference>
          <reference field="7" count="1" selected="0">
            <x v="4"/>
          </reference>
          <reference field="11" count="1">
            <x v="4"/>
          </reference>
        </references>
      </pivotArea>
    </format>
    <format dxfId="136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6" count="1" selected="0">
            <x v="9"/>
          </reference>
          <reference field="7" count="1" selected="0">
            <x v="4"/>
          </reference>
          <reference field="11" count="1">
            <x v="1"/>
          </reference>
        </references>
      </pivotArea>
    </format>
    <format dxfId="135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34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33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0"/>
          </reference>
        </references>
      </pivotArea>
    </format>
    <format dxfId="132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>
            <x v="6"/>
          </reference>
        </references>
      </pivotArea>
    </format>
    <format dxfId="131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6" count="1" selected="0">
            <x v="12"/>
          </reference>
          <reference field="7" count="1" selected="0">
            <x v="4"/>
          </reference>
          <reference field="11" count="1">
            <x v="2"/>
          </reference>
        </references>
      </pivotArea>
    </format>
    <format dxfId="130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3"/>
          </reference>
          <reference field="7" count="1" selected="0">
            <x v="4"/>
          </reference>
          <reference field="11" count="1">
            <x v="4"/>
          </reference>
        </references>
      </pivotArea>
    </format>
    <format dxfId="129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0"/>
          </reference>
          <reference field="6" count="1" selected="0">
            <x v="11"/>
          </reference>
          <reference field="7" count="1" selected="0">
            <x v="5"/>
          </reference>
          <reference field="11" count="1">
            <x v="7"/>
          </reference>
        </references>
      </pivotArea>
    </format>
    <format dxfId="128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1"/>
          </reference>
          <reference field="11" count="1">
            <x v="5"/>
          </reference>
        </references>
      </pivotArea>
    </format>
    <format dxfId="127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13"/>
          </reference>
          <reference field="7" count="1" selected="0">
            <x v="4"/>
          </reference>
          <reference field="11" count="1">
            <x v="4"/>
          </reference>
        </references>
      </pivotArea>
    </format>
    <format dxfId="126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1"/>
          </reference>
          <reference field="6" count="1" selected="0">
            <x v="10"/>
          </reference>
          <reference field="7" count="1" selected="0">
            <x v="4"/>
          </reference>
          <reference field="11" count="1">
            <x v="1"/>
          </reference>
        </references>
      </pivotArea>
    </format>
    <format dxfId="125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8"/>
          </reference>
          <reference field="7" count="1" selected="0">
            <x v="4"/>
          </reference>
          <reference field="11" count="1">
            <x v="4"/>
          </reference>
        </references>
      </pivotArea>
    </format>
    <format dxfId="124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9"/>
          </reference>
          <reference field="4" count="1" selected="0">
            <x v="0"/>
          </reference>
          <reference field="6" count="1" selected="0">
            <x v="15"/>
          </reference>
          <reference field="7" count="1" selected="0">
            <x v="5"/>
          </reference>
          <reference field="11" count="1">
            <x v="2"/>
          </reference>
        </references>
      </pivotArea>
    </format>
    <format dxfId="123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2"/>
          </reference>
          <reference field="11" count="1" selected="0">
            <x v="10"/>
          </reference>
          <reference field="12" count="1">
            <x v="11"/>
          </reference>
        </references>
      </pivotArea>
    </format>
    <format dxfId="122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6"/>
          </reference>
          <reference field="7" count="1" selected="0">
            <x v="4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21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0"/>
          </reference>
          <reference field="6" count="1" selected="0">
            <x v="12"/>
          </reference>
          <reference field="7" count="1" selected="0">
            <x v="5"/>
          </reference>
          <reference field="11" count="1" selected="0">
            <x v="3"/>
          </reference>
          <reference field="12" count="1">
            <x v="6"/>
          </reference>
        </references>
      </pivotArea>
    </format>
    <format dxfId="120">
      <pivotArea dataOnly="0" labelOnly="1" outline="0" fieldPosition="0">
        <references count="9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11"/>
          </reference>
          <reference field="7" count="1" selected="0">
            <x v="4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19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18">
      <pivotArea dataOnly="0" labelOnly="1" outline="0" fieldPosition="0">
        <references count="9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17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16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15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14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4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13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12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5"/>
          </reference>
          <reference field="2" count="1" selected="0">
            <x v="17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11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5"/>
          </reference>
          <reference field="7" count="1" selected="0">
            <x v="4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10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6" count="1" selected="0">
            <x v="9"/>
          </reference>
          <reference field="7" count="1" selected="0">
            <x v="4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109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08">
      <pivotArea dataOnly="0" labelOnly="1" outline="0" fieldPosition="0">
        <references count="9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07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06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5"/>
          </reference>
          <reference field="2" count="1" selected="0">
            <x v="20"/>
          </reference>
          <reference field="3" count="1" selected="0">
            <x v="6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0"/>
          </reference>
          <reference field="11" count="1" selected="0">
            <x v="6"/>
          </reference>
          <reference field="12" count="1">
            <x v="4"/>
          </reference>
        </references>
      </pivotArea>
    </format>
    <format dxfId="105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6" count="1" selected="0">
            <x v="12"/>
          </reference>
          <reference field="7" count="1" selected="0">
            <x v="4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04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5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3"/>
          </reference>
          <reference field="7" count="1" selected="0">
            <x v="4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03">
      <pivotArea dataOnly="0" labelOnly="1" outline="0" fieldPosition="0">
        <references count="9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0"/>
          </reference>
          <reference field="6" count="1" selected="0">
            <x v="11"/>
          </reference>
          <reference field="7" count="1" selected="0">
            <x v="5"/>
          </reference>
          <reference field="11" count="1" selected="0">
            <x v="7"/>
          </reference>
          <reference field="12" count="1">
            <x v="7"/>
          </reference>
        </references>
      </pivotArea>
    </format>
    <format dxfId="102">
      <pivotArea dataOnly="0" labelOnly="1" outline="0" fieldPosition="0">
        <references count="9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  <reference field="6" count="1" selected="0">
            <x v="14"/>
          </reference>
          <reference field="7" count="1" selected="0">
            <x v="1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01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13"/>
          </reference>
          <reference field="7" count="1" selected="0">
            <x v="4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00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4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1"/>
          </reference>
          <reference field="6" count="1" selected="0">
            <x v="10"/>
          </reference>
          <reference field="7" count="1" selected="0">
            <x v="4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99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1"/>
          </reference>
          <reference field="6" count="1" selected="0">
            <x v="8"/>
          </reference>
          <reference field="7" count="1" selected="0">
            <x v="4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98">
      <pivotArea dataOnly="0" labelOnly="1" outline="0" fieldPosition="0">
        <references count="9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9"/>
          </reference>
          <reference field="4" count="1" selected="0">
            <x v="0"/>
          </reference>
          <reference field="6" count="1" selected="0">
            <x v="15"/>
          </reference>
          <reference field="7" count="1" selected="0">
            <x v="5"/>
          </reference>
          <reference field="11" count="1" selected="0">
            <x v="2"/>
          </reference>
          <reference field="12" count="1">
            <x v="8"/>
          </reference>
        </references>
      </pivotArea>
    </format>
    <format dxfId="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9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1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9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4" count="1" selected="0">
            <x v="0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4" count="1" selected="0">
            <x v="1"/>
          </reference>
          <reference field="6" count="1" selected="0">
            <x v="11"/>
          </reference>
          <reference field="7" count="1">
            <x v="4"/>
          </reference>
        </references>
      </pivotArea>
    </format>
    <format dxfId="9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4" count="1" selected="0">
            <x v="1"/>
          </reference>
          <reference field="6" count="1" selected="0">
            <x v="5"/>
          </reference>
          <reference field="7" count="1">
            <x v="4"/>
          </reference>
        </references>
      </pivotArea>
    </format>
    <format dxfId="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9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4" count="1" selected="0">
            <x v="1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0"/>
          </reference>
          <reference field="6" count="1" selected="0">
            <x v="11"/>
          </reference>
          <reference field="7" count="1">
            <x v="5"/>
          </reference>
        </references>
      </pivotArea>
    </format>
    <format dxfId="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4" count="1" selected="0">
            <x v="1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4" count="1" selected="0">
            <x v="0"/>
          </reference>
          <reference field="6" count="1" selected="0">
            <x v="15"/>
          </reference>
          <reference field="7" count="1">
            <x v="5"/>
          </reference>
        </references>
      </pivotArea>
    </format>
    <format dxfId="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2"/>
          </reference>
        </references>
      </pivotArea>
    </format>
    <format dxfId="8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1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8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"/>
          </reference>
          <reference field="2" count="1" selected="0">
            <x v="7"/>
          </reference>
          <reference field="4" count="1" selected="0">
            <x v="0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8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10"/>
          </reference>
          <reference field="4" count="1" selected="0">
            <x v="1"/>
          </reference>
          <reference field="6" count="1" selected="0">
            <x v="11"/>
          </reference>
          <reference field="7" count="1">
            <x v="4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"/>
          </reference>
          <reference field="2" count="1" selected="0">
            <x v="13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"/>
          </reference>
          <reference field="2" count="1" selected="0">
            <x v="18"/>
          </reference>
          <reference field="4" count="1" selected="0">
            <x v="1"/>
          </reference>
          <reference field="6" count="1" selected="0">
            <x v="5"/>
          </reference>
          <reference field="7" count="1">
            <x v="4"/>
          </reference>
        </references>
      </pivotArea>
    </format>
    <format dxfId="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19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0"/>
          </reference>
        </references>
      </pivotArea>
    </format>
    <format dxfId="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4" count="1" selected="0">
            <x v="1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0"/>
          </reference>
          <reference field="6" count="1" selected="0">
            <x v="11"/>
          </reference>
          <reference field="7" count="1">
            <x v="5"/>
          </reference>
        </references>
      </pivotArea>
    </format>
    <format dxfId="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6"/>
          </reference>
          <reference field="2" count="1" selected="0">
            <x v="0"/>
          </reference>
          <reference field="4" count="1" selected="0">
            <x v="2"/>
          </reference>
          <reference field="6" count="1" selected="0">
            <x v="14"/>
          </reference>
          <reference field="7" count="1">
            <x v="1"/>
          </reference>
        </references>
      </pivotArea>
    </format>
    <format dxfId="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8"/>
          </reference>
          <reference field="4" count="1" selected="0">
            <x v="1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"/>
          </reference>
          <reference field="2" count="1" selected="0">
            <x v="35"/>
          </reference>
          <reference field="4" count="1" selected="0">
            <x v="0"/>
          </reference>
          <reference field="6" count="1" selected="0">
            <x v="15"/>
          </reference>
          <reference field="7" count="1">
            <x v="5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2"/>
          </reference>
          <reference field="4" count="1">
            <x v="1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mmamatcher" connectionId="1" xr16:uid="{00000000-0016-0000-02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mmamatcher" connectionId="2" xr16:uid="{00000000-0016-0000-03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A61C-2279-40E8-9A05-2017326DF945}">
  <dimension ref="B1:P47"/>
  <sheetViews>
    <sheetView zoomScale="80" zoomScaleNormal="80" workbookViewId="0">
      <selection activeCell="G34" sqref="G34"/>
    </sheetView>
  </sheetViews>
  <sheetFormatPr defaultRowHeight="14.4" x14ac:dyDescent="0.3"/>
  <cols>
    <col min="2" max="2" width="5" style="22" bestFit="1" customWidth="1"/>
    <col min="3" max="3" width="8.33203125" style="22" bestFit="1" customWidth="1"/>
    <col min="4" max="4" width="7.33203125" style="22" bestFit="1" customWidth="1"/>
    <col min="5" max="5" width="6.77734375" style="22" bestFit="1" customWidth="1"/>
    <col min="6" max="6" width="8.88671875" style="22" bestFit="1" customWidth="1"/>
    <col min="7" max="7" width="8.88671875" style="22" customWidth="1"/>
    <col min="8" max="8" width="14.109375" style="22" bestFit="1" customWidth="1"/>
    <col min="9" max="9" width="10.77734375" style="22" bestFit="1" customWidth="1"/>
    <col min="10" max="10" width="22.44140625" style="22" bestFit="1" customWidth="1"/>
    <col min="11" max="11" width="6.33203125" style="22" bestFit="1" customWidth="1"/>
    <col min="12" max="12" width="10.44140625" style="22" bestFit="1" customWidth="1"/>
    <col min="13" max="13" width="7.44140625" style="22" bestFit="1" customWidth="1"/>
    <col min="14" max="14" width="13.44140625" style="22" bestFit="1" customWidth="1"/>
    <col min="15" max="15" width="17.33203125" bestFit="1" customWidth="1"/>
    <col min="16" max="16" width="8.21875" bestFit="1" customWidth="1"/>
    <col min="17" max="17" width="9.109375" bestFit="1" customWidth="1"/>
    <col min="18" max="18" width="6.88671875" bestFit="1" customWidth="1"/>
    <col min="19" max="19" width="7.109375" bestFit="1" customWidth="1"/>
    <col min="20" max="20" width="6.44140625" bestFit="1" customWidth="1"/>
    <col min="21" max="22" width="6.33203125" bestFit="1" customWidth="1"/>
    <col min="23" max="25" width="6.44140625" bestFit="1" customWidth="1"/>
    <col min="26" max="26" width="7" bestFit="1" customWidth="1"/>
    <col min="27" max="27" width="8.33203125" bestFit="1" customWidth="1"/>
    <col min="28" max="30" width="6.44140625" bestFit="1" customWidth="1"/>
    <col min="31" max="31" width="8.44140625" bestFit="1" customWidth="1"/>
    <col min="32" max="32" width="9.33203125" bestFit="1" customWidth="1"/>
    <col min="33" max="33" width="9.6640625" bestFit="1" customWidth="1"/>
    <col min="34" max="34" width="10.77734375" bestFit="1" customWidth="1"/>
  </cols>
  <sheetData>
    <row r="1" spans="2:16" x14ac:dyDescent="0.3">
      <c r="N1" s="22" t="s">
        <v>97</v>
      </c>
      <c r="O1" s="22" t="s">
        <v>98</v>
      </c>
    </row>
    <row r="2" spans="2:16" x14ac:dyDescent="0.3">
      <c r="B2"/>
      <c r="C2"/>
      <c r="D2" s="41"/>
      <c r="E2" s="41"/>
      <c r="F2" s="41"/>
      <c r="G2" s="41"/>
      <c r="H2" s="41"/>
      <c r="I2" s="41"/>
      <c r="J2" s="39"/>
      <c r="N2" s="53">
        <v>8.3333333333333329E-2</v>
      </c>
      <c r="O2" s="53">
        <v>0.10416666666666667</v>
      </c>
    </row>
    <row r="3" spans="2:16" ht="6.9" customHeight="1" x14ac:dyDescent="0.3">
      <c r="O3" s="22"/>
    </row>
    <row r="4" spans="2:16" s="41" customFormat="1" x14ac:dyDescent="0.3">
      <c r="B4" s="52" t="s">
        <v>113</v>
      </c>
      <c r="C4" s="52" t="s">
        <v>57</v>
      </c>
      <c r="D4" s="52" t="s">
        <v>62</v>
      </c>
      <c r="E4" s="52" t="s">
        <v>61</v>
      </c>
      <c r="F4" s="52" t="s">
        <v>63</v>
      </c>
      <c r="G4" s="52" t="s">
        <v>144</v>
      </c>
      <c r="H4" s="52" t="s">
        <v>64</v>
      </c>
      <c r="I4" s="52" t="s">
        <v>65</v>
      </c>
      <c r="J4" s="52" t="s">
        <v>15</v>
      </c>
      <c r="K4" s="52" t="s">
        <v>91</v>
      </c>
      <c r="L4" s="52" t="s">
        <v>106</v>
      </c>
      <c r="M4" s="52" t="s">
        <v>94</v>
      </c>
      <c r="N4" s="52" t="s">
        <v>13</v>
      </c>
      <c r="O4" s="52" t="s">
        <v>14</v>
      </c>
      <c r="P4" s="39"/>
    </row>
    <row r="5" spans="2:16" x14ac:dyDescent="0.3">
      <c r="B5" s="23">
        <f>YEAR(E5)</f>
        <v>2023</v>
      </c>
      <c r="C5" s="23" t="str">
        <f>B5&amp;" "&amp;WEEKNUM(E5)</f>
        <v>2023 43</v>
      </c>
      <c r="D5" s="23" t="str">
        <f t="shared" ref="D5:D46" si="0">TEXT(E5,"dddd")</f>
        <v>fredag</v>
      </c>
      <c r="E5" s="44">
        <v>45226</v>
      </c>
      <c r="F5" s="45">
        <v>0.79166666666666663</v>
      </c>
      <c r="G5" s="45" t="s">
        <v>145</v>
      </c>
      <c r="H5" s="46" t="s">
        <v>4</v>
      </c>
      <c r="I5" s="46" t="s">
        <v>72</v>
      </c>
      <c r="J5" s="46" t="s">
        <v>92</v>
      </c>
      <c r="K5" s="46" t="s">
        <v>92</v>
      </c>
      <c r="L5" s="46">
        <v>4</v>
      </c>
      <c r="M5" s="45">
        <v>0.1875</v>
      </c>
      <c r="N5" s="40">
        <f>IF(J5="Kiosk/maskot/bollservice",F5-$N$2,F5)</f>
        <v>0.79166666666666663</v>
      </c>
      <c r="O5" s="40">
        <f>IF(J5="Kiosk/Maskot/Bollservice",F5+$O$2,F5+M5)</f>
        <v>0.97916666666666663</v>
      </c>
      <c r="P5" s="22"/>
    </row>
    <row r="6" spans="2:16" x14ac:dyDescent="0.3">
      <c r="B6" s="23">
        <f t="shared" ref="B6:B46" si="1">YEAR(E6)</f>
        <v>2023</v>
      </c>
      <c r="C6" s="23" t="str">
        <f t="shared" ref="C6:C46" si="2">B6&amp;" "&amp;WEEKNUM(E6)</f>
        <v>2023 44</v>
      </c>
      <c r="D6" s="23" t="str">
        <f t="shared" si="0"/>
        <v>tisdag</v>
      </c>
      <c r="E6" s="44">
        <v>45230</v>
      </c>
      <c r="F6" s="45">
        <v>0.79166666666666663</v>
      </c>
      <c r="G6" s="45" t="s">
        <v>145</v>
      </c>
      <c r="H6" s="46" t="s">
        <v>72</v>
      </c>
      <c r="I6" s="46" t="s">
        <v>2</v>
      </c>
      <c r="J6" s="46" t="s">
        <v>142</v>
      </c>
      <c r="K6" s="46">
        <v>7</v>
      </c>
      <c r="L6" s="46">
        <v>4</v>
      </c>
      <c r="M6" s="45">
        <v>0.1875</v>
      </c>
      <c r="N6" s="40">
        <f t="shared" ref="N6:N47" si="3">IF(J6="Kiosk/maskot/bollservice",F6-$N$2,F6)</f>
        <v>0.70833333333333326</v>
      </c>
      <c r="O6" s="40">
        <f t="shared" ref="O6:O47" si="4">IF(J6="Kiosk/Maskot/Bollservice",F6+$O$2,F6+M6)</f>
        <v>0.89583333333333326</v>
      </c>
      <c r="P6" s="1"/>
    </row>
    <row r="7" spans="2:16" x14ac:dyDescent="0.3">
      <c r="B7" s="23">
        <f t="shared" si="1"/>
        <v>2023</v>
      </c>
      <c r="C7" s="23" t="str">
        <f t="shared" si="2"/>
        <v>2023 44</v>
      </c>
      <c r="D7" s="23" t="str">
        <f t="shared" si="0"/>
        <v>lördag</v>
      </c>
      <c r="E7" s="44">
        <v>45234</v>
      </c>
      <c r="F7" s="45">
        <v>0.70833333333333337</v>
      </c>
      <c r="G7" s="45" t="s">
        <v>145</v>
      </c>
      <c r="H7" s="46" t="s">
        <v>10</v>
      </c>
      <c r="I7" s="46" t="s">
        <v>72</v>
      </c>
      <c r="J7" s="46" t="s">
        <v>92</v>
      </c>
      <c r="K7" s="46" t="s">
        <v>92</v>
      </c>
      <c r="L7" s="46">
        <v>4</v>
      </c>
      <c r="M7" s="45">
        <v>0.1875</v>
      </c>
      <c r="N7" s="40">
        <f t="shared" si="3"/>
        <v>0.70833333333333337</v>
      </c>
      <c r="O7" s="40">
        <f t="shared" si="4"/>
        <v>0.89583333333333337</v>
      </c>
      <c r="P7" s="1"/>
    </row>
    <row r="8" spans="2:16" x14ac:dyDescent="0.3">
      <c r="B8" s="23">
        <f t="shared" si="1"/>
        <v>2023</v>
      </c>
      <c r="C8" s="23" t="str">
        <f t="shared" si="2"/>
        <v>2023 45</v>
      </c>
      <c r="D8" s="23" t="str">
        <f t="shared" si="0"/>
        <v>tisdag</v>
      </c>
      <c r="E8" s="44">
        <v>45237</v>
      </c>
      <c r="F8" s="45">
        <v>0.79166666666666663</v>
      </c>
      <c r="G8" s="45" t="s">
        <v>145</v>
      </c>
      <c r="H8" s="46" t="s">
        <v>72</v>
      </c>
      <c r="I8" s="46" t="s">
        <v>6</v>
      </c>
      <c r="J8" s="46" t="s">
        <v>142</v>
      </c>
      <c r="K8" s="46">
        <v>7</v>
      </c>
      <c r="L8" s="46">
        <v>4</v>
      </c>
      <c r="M8" s="45">
        <v>0.1875</v>
      </c>
      <c r="N8" s="40">
        <f t="shared" si="3"/>
        <v>0.70833333333333326</v>
      </c>
      <c r="O8" s="40">
        <f t="shared" si="4"/>
        <v>0.89583333333333326</v>
      </c>
      <c r="P8" s="1"/>
    </row>
    <row r="9" spans="2:16" x14ac:dyDescent="0.3">
      <c r="B9" s="23">
        <f t="shared" si="1"/>
        <v>2023</v>
      </c>
      <c r="C9" s="23" t="str">
        <f t="shared" si="2"/>
        <v>2023 45</v>
      </c>
      <c r="D9" s="23" t="str">
        <f t="shared" si="0"/>
        <v>fredag</v>
      </c>
      <c r="E9" s="44">
        <v>45240</v>
      </c>
      <c r="F9" s="45">
        <v>0.79166666666666663</v>
      </c>
      <c r="G9" s="45" t="s">
        <v>145</v>
      </c>
      <c r="H9" s="46" t="s">
        <v>72</v>
      </c>
      <c r="I9" s="46" t="s">
        <v>0</v>
      </c>
      <c r="J9" s="46" t="s">
        <v>142</v>
      </c>
      <c r="K9" s="46">
        <v>7</v>
      </c>
      <c r="L9" s="46">
        <v>4</v>
      </c>
      <c r="M9" s="45">
        <v>0.1875</v>
      </c>
      <c r="N9" s="40">
        <f t="shared" si="3"/>
        <v>0.70833333333333326</v>
      </c>
      <c r="O9" s="40">
        <f t="shared" si="4"/>
        <v>0.89583333333333326</v>
      </c>
      <c r="P9" s="1"/>
    </row>
    <row r="10" spans="2:16" x14ac:dyDescent="0.3">
      <c r="B10" s="23">
        <f t="shared" ref="B10" si="5">YEAR(E10)</f>
        <v>2023</v>
      </c>
      <c r="C10" s="23" t="str">
        <f t="shared" ref="C10" si="6">B10&amp;" "&amp;WEEKNUM(E10)</f>
        <v>2023 45</v>
      </c>
      <c r="D10" s="23" t="str">
        <f t="shared" ref="D10" si="7">TEXT(E10,"dddd")</f>
        <v>lördag</v>
      </c>
      <c r="E10" s="44">
        <v>45241</v>
      </c>
      <c r="F10" s="54">
        <v>0.66666666666666663</v>
      </c>
      <c r="G10" s="45" t="s">
        <v>146</v>
      </c>
      <c r="H10" s="46" t="s">
        <v>138</v>
      </c>
      <c r="I10" s="46" t="s">
        <v>10</v>
      </c>
      <c r="J10" s="46" t="s">
        <v>143</v>
      </c>
      <c r="K10" s="46">
        <v>0</v>
      </c>
      <c r="L10" s="46">
        <v>0</v>
      </c>
      <c r="M10" s="45">
        <v>1.0416666666666666E-2</v>
      </c>
      <c r="N10" s="40">
        <f t="shared" si="3"/>
        <v>0.66666666666666663</v>
      </c>
      <c r="O10" s="40">
        <f t="shared" si="4"/>
        <v>0.67708333333333326</v>
      </c>
      <c r="P10" s="1"/>
    </row>
    <row r="11" spans="2:16" x14ac:dyDescent="0.3">
      <c r="B11" s="23">
        <f t="shared" si="1"/>
        <v>2023</v>
      </c>
      <c r="C11" s="23" t="str">
        <f t="shared" si="2"/>
        <v>2023 46</v>
      </c>
      <c r="D11" s="23" t="str">
        <f t="shared" si="0"/>
        <v>tisdag</v>
      </c>
      <c r="E11" s="44">
        <v>45244</v>
      </c>
      <c r="F11" s="45">
        <v>0.79166666666666663</v>
      </c>
      <c r="G11" s="45" t="s">
        <v>145</v>
      </c>
      <c r="H11" s="46" t="s">
        <v>9</v>
      </c>
      <c r="I11" s="46" t="s">
        <v>72</v>
      </c>
      <c r="J11" s="46" t="s">
        <v>92</v>
      </c>
      <c r="K11" s="46" t="s">
        <v>92</v>
      </c>
      <c r="L11" s="46">
        <v>4</v>
      </c>
      <c r="M11" s="45">
        <v>0.1875</v>
      </c>
      <c r="N11" s="40">
        <f t="shared" si="3"/>
        <v>0.79166666666666663</v>
      </c>
      <c r="O11" s="40">
        <f t="shared" si="4"/>
        <v>0.97916666666666663</v>
      </c>
      <c r="P11" s="1"/>
    </row>
    <row r="12" spans="2:16" x14ac:dyDescent="0.3">
      <c r="B12" s="23">
        <f t="shared" si="1"/>
        <v>2023</v>
      </c>
      <c r="C12" s="23" t="str">
        <f t="shared" si="2"/>
        <v>2023 46</v>
      </c>
      <c r="D12" s="23" t="str">
        <f t="shared" si="0"/>
        <v>fredag</v>
      </c>
      <c r="E12" s="44">
        <v>45247</v>
      </c>
      <c r="F12" s="45">
        <v>0.79166666666666663</v>
      </c>
      <c r="G12" s="45" t="s">
        <v>145</v>
      </c>
      <c r="H12" s="46" t="s">
        <v>3</v>
      </c>
      <c r="I12" s="46" t="s">
        <v>72</v>
      </c>
      <c r="J12" s="46" t="s">
        <v>92</v>
      </c>
      <c r="K12" s="46" t="s">
        <v>92</v>
      </c>
      <c r="L12" s="46">
        <v>4</v>
      </c>
      <c r="M12" s="45">
        <v>0.1875</v>
      </c>
      <c r="N12" s="40">
        <f t="shared" si="3"/>
        <v>0.79166666666666663</v>
      </c>
      <c r="O12" s="40">
        <f t="shared" si="4"/>
        <v>0.97916666666666663</v>
      </c>
      <c r="P12" s="1"/>
    </row>
    <row r="13" spans="2:16" x14ac:dyDescent="0.3">
      <c r="B13" s="23">
        <f t="shared" si="1"/>
        <v>2023</v>
      </c>
      <c r="C13" s="23" t="str">
        <f t="shared" si="2"/>
        <v>2023 47</v>
      </c>
      <c r="D13" s="23" t="str">
        <f t="shared" si="0"/>
        <v>fredag</v>
      </c>
      <c r="E13" s="44">
        <v>45254</v>
      </c>
      <c r="F13" s="45">
        <v>0.79166666666666663</v>
      </c>
      <c r="G13" s="45" t="s">
        <v>145</v>
      </c>
      <c r="H13" s="46" t="s">
        <v>72</v>
      </c>
      <c r="I13" s="46" t="s">
        <v>5</v>
      </c>
      <c r="J13" s="46" t="s">
        <v>142</v>
      </c>
      <c r="K13" s="46">
        <v>10</v>
      </c>
      <c r="L13" s="46">
        <v>4</v>
      </c>
      <c r="M13" s="45">
        <v>0.1875</v>
      </c>
      <c r="N13" s="40">
        <f t="shared" si="3"/>
        <v>0.70833333333333326</v>
      </c>
      <c r="O13" s="40">
        <f t="shared" si="4"/>
        <v>0.89583333333333326</v>
      </c>
      <c r="P13" s="1"/>
    </row>
    <row r="14" spans="2:16" x14ac:dyDescent="0.3">
      <c r="B14" s="23">
        <f t="shared" si="1"/>
        <v>2023</v>
      </c>
      <c r="C14" s="23" t="str">
        <f t="shared" si="2"/>
        <v>2023 48</v>
      </c>
      <c r="D14" s="23" t="str">
        <f t="shared" si="0"/>
        <v>tisdag</v>
      </c>
      <c r="E14" s="44">
        <v>45258</v>
      </c>
      <c r="F14" s="45">
        <v>0.79166666666666663</v>
      </c>
      <c r="G14" s="45" t="s">
        <v>145</v>
      </c>
      <c r="H14" s="46" t="s">
        <v>71</v>
      </c>
      <c r="I14" s="46" t="s">
        <v>72</v>
      </c>
      <c r="J14" s="46" t="s">
        <v>92</v>
      </c>
      <c r="K14" s="46" t="s">
        <v>92</v>
      </c>
      <c r="L14" s="46">
        <v>4</v>
      </c>
      <c r="M14" s="45">
        <v>0.1875</v>
      </c>
      <c r="N14" s="40">
        <f t="shared" si="3"/>
        <v>0.79166666666666663</v>
      </c>
      <c r="O14" s="40">
        <f t="shared" si="4"/>
        <v>0.97916666666666663</v>
      </c>
      <c r="P14" s="1"/>
    </row>
    <row r="15" spans="2:16" x14ac:dyDescent="0.3">
      <c r="B15" s="23">
        <f t="shared" si="1"/>
        <v>2023</v>
      </c>
      <c r="C15" s="23" t="str">
        <f t="shared" si="2"/>
        <v>2023 48</v>
      </c>
      <c r="D15" s="23" t="str">
        <f t="shared" si="0"/>
        <v>fredag</v>
      </c>
      <c r="E15" s="44">
        <v>45261</v>
      </c>
      <c r="F15" s="45">
        <v>0.79166666666666663</v>
      </c>
      <c r="G15" s="45" t="s">
        <v>145</v>
      </c>
      <c r="H15" s="46" t="s">
        <v>72</v>
      </c>
      <c r="I15" s="46" t="s">
        <v>11</v>
      </c>
      <c r="J15" s="46" t="s">
        <v>142</v>
      </c>
      <c r="K15" s="46">
        <v>7</v>
      </c>
      <c r="L15" s="46">
        <v>4</v>
      </c>
      <c r="M15" s="45">
        <v>0.1875</v>
      </c>
      <c r="N15" s="40">
        <f t="shared" si="3"/>
        <v>0.70833333333333326</v>
      </c>
      <c r="O15" s="40">
        <f t="shared" si="4"/>
        <v>0.89583333333333326</v>
      </c>
      <c r="P15" s="1"/>
    </row>
    <row r="16" spans="2:16" x14ac:dyDescent="0.3">
      <c r="B16" s="23">
        <f t="shared" si="1"/>
        <v>2023</v>
      </c>
      <c r="C16" s="23" t="str">
        <f t="shared" si="2"/>
        <v>2023 49</v>
      </c>
      <c r="D16" s="23" t="str">
        <f t="shared" si="0"/>
        <v>fredag</v>
      </c>
      <c r="E16" s="44">
        <v>45268</v>
      </c>
      <c r="F16" s="45">
        <v>0.75</v>
      </c>
      <c r="G16" s="45" t="s">
        <v>145</v>
      </c>
      <c r="H16" s="46" t="s">
        <v>8</v>
      </c>
      <c r="I16" s="46" t="s">
        <v>72</v>
      </c>
      <c r="J16" s="46" t="s">
        <v>92</v>
      </c>
      <c r="K16" s="46" t="s">
        <v>92</v>
      </c>
      <c r="L16" s="46">
        <v>4</v>
      </c>
      <c r="M16" s="45">
        <v>0.1875</v>
      </c>
      <c r="N16" s="40">
        <f t="shared" si="3"/>
        <v>0.75</v>
      </c>
      <c r="O16" s="40">
        <f t="shared" si="4"/>
        <v>0.9375</v>
      </c>
      <c r="P16" s="1"/>
    </row>
    <row r="17" spans="2:16" x14ac:dyDescent="0.3">
      <c r="B17" s="23">
        <f t="shared" si="1"/>
        <v>2023</v>
      </c>
      <c r="C17" s="23" t="str">
        <f t="shared" si="2"/>
        <v>2023 50</v>
      </c>
      <c r="D17" s="23" t="str">
        <f t="shared" si="0"/>
        <v>onsdag</v>
      </c>
      <c r="E17" s="44">
        <v>45273</v>
      </c>
      <c r="F17" s="45">
        <v>0.79166666666666663</v>
      </c>
      <c r="G17" s="45" t="s">
        <v>145</v>
      </c>
      <c r="H17" s="46" t="s">
        <v>72</v>
      </c>
      <c r="I17" s="46" t="s">
        <v>1</v>
      </c>
      <c r="J17" s="46" t="s">
        <v>142</v>
      </c>
      <c r="K17" s="46">
        <v>10</v>
      </c>
      <c r="L17" s="46">
        <v>4</v>
      </c>
      <c r="M17" s="45">
        <v>0.1875</v>
      </c>
      <c r="N17" s="40">
        <f t="shared" si="3"/>
        <v>0.70833333333333326</v>
      </c>
      <c r="O17" s="40">
        <f t="shared" si="4"/>
        <v>0.89583333333333326</v>
      </c>
      <c r="P17" s="1"/>
    </row>
    <row r="18" spans="2:16" x14ac:dyDescent="0.3">
      <c r="B18" s="23">
        <f t="shared" si="1"/>
        <v>2023</v>
      </c>
      <c r="C18" s="23" t="str">
        <f t="shared" si="2"/>
        <v>2023 50</v>
      </c>
      <c r="D18" s="23" t="str">
        <f t="shared" si="0"/>
        <v>lördag</v>
      </c>
      <c r="E18" s="44">
        <v>45276</v>
      </c>
      <c r="F18" s="45">
        <v>0.66666666666666663</v>
      </c>
      <c r="G18" s="45" t="s">
        <v>145</v>
      </c>
      <c r="H18" s="46" t="s">
        <v>72</v>
      </c>
      <c r="I18" s="46" t="s">
        <v>7</v>
      </c>
      <c r="J18" s="46" t="s">
        <v>142</v>
      </c>
      <c r="K18" s="46">
        <v>7</v>
      </c>
      <c r="L18" s="46">
        <v>4</v>
      </c>
      <c r="M18" s="45">
        <v>0.1875</v>
      </c>
      <c r="N18" s="40">
        <f t="shared" si="3"/>
        <v>0.58333333333333326</v>
      </c>
      <c r="O18" s="40">
        <f t="shared" si="4"/>
        <v>0.77083333333333326</v>
      </c>
      <c r="P18" s="1"/>
    </row>
    <row r="19" spans="2:16" x14ac:dyDescent="0.3">
      <c r="B19" s="23">
        <f t="shared" si="1"/>
        <v>2023</v>
      </c>
      <c r="C19" s="23" t="str">
        <f t="shared" si="2"/>
        <v>2023 51</v>
      </c>
      <c r="D19" s="23" t="str">
        <f t="shared" si="0"/>
        <v>onsdag</v>
      </c>
      <c r="E19" s="44">
        <v>45280</v>
      </c>
      <c r="F19" s="45">
        <v>0.79166666666666663</v>
      </c>
      <c r="G19" s="45" t="s">
        <v>145</v>
      </c>
      <c r="H19" s="46" t="s">
        <v>7</v>
      </c>
      <c r="I19" s="46" t="s">
        <v>72</v>
      </c>
      <c r="J19" s="46" t="s">
        <v>92</v>
      </c>
      <c r="K19" s="46" t="s">
        <v>92</v>
      </c>
      <c r="L19" s="46">
        <v>4</v>
      </c>
      <c r="M19" s="45">
        <v>0.1875</v>
      </c>
      <c r="N19" s="40">
        <f t="shared" si="3"/>
        <v>0.79166666666666663</v>
      </c>
      <c r="O19" s="40">
        <f t="shared" si="4"/>
        <v>0.97916666666666663</v>
      </c>
      <c r="P19" s="1"/>
    </row>
    <row r="20" spans="2:16" s="43" customFormat="1" x14ac:dyDescent="0.3">
      <c r="B20" s="33">
        <f t="shared" si="1"/>
        <v>2023</v>
      </c>
      <c r="C20" s="33" t="str">
        <f t="shared" si="2"/>
        <v>2023 52</v>
      </c>
      <c r="D20" s="33" t="str">
        <f t="shared" si="0"/>
        <v>tisdag</v>
      </c>
      <c r="E20" s="47">
        <v>45286</v>
      </c>
      <c r="F20" s="48">
        <v>0.70833333333333337</v>
      </c>
      <c r="G20" s="45" t="s">
        <v>145</v>
      </c>
      <c r="H20" s="49" t="s">
        <v>72</v>
      </c>
      <c r="I20" s="49" t="s">
        <v>10</v>
      </c>
      <c r="J20" s="49" t="s">
        <v>142</v>
      </c>
      <c r="K20" s="49">
        <v>10</v>
      </c>
      <c r="L20" s="49">
        <v>4</v>
      </c>
      <c r="M20" s="48">
        <v>0.1875</v>
      </c>
      <c r="N20" s="40">
        <f t="shared" si="3"/>
        <v>0.625</v>
      </c>
      <c r="O20" s="40">
        <f t="shared" si="4"/>
        <v>0.8125</v>
      </c>
      <c r="P20" s="42"/>
    </row>
    <row r="21" spans="2:16" x14ac:dyDescent="0.3">
      <c r="B21" s="23">
        <f t="shared" si="1"/>
        <v>2023</v>
      </c>
      <c r="C21" s="23" t="str">
        <f t="shared" si="2"/>
        <v>2023 52</v>
      </c>
      <c r="D21" s="23" t="str">
        <f t="shared" si="0"/>
        <v>torsdag</v>
      </c>
      <c r="E21" s="44">
        <v>45288</v>
      </c>
      <c r="F21" s="45">
        <v>0.79166666666666663</v>
      </c>
      <c r="G21" s="45" t="s">
        <v>145</v>
      </c>
      <c r="H21" s="46" t="s">
        <v>1</v>
      </c>
      <c r="I21" s="46" t="s">
        <v>72</v>
      </c>
      <c r="J21" s="46" t="s">
        <v>92</v>
      </c>
      <c r="K21" s="46" t="s">
        <v>92</v>
      </c>
      <c r="L21" s="46">
        <v>4</v>
      </c>
      <c r="M21" s="45">
        <v>0.1875</v>
      </c>
      <c r="N21" s="40">
        <f t="shared" si="3"/>
        <v>0.79166666666666663</v>
      </c>
      <c r="O21" s="40">
        <f t="shared" si="4"/>
        <v>0.97916666666666663</v>
      </c>
      <c r="P21" s="1"/>
    </row>
    <row r="22" spans="2:16" x14ac:dyDescent="0.3">
      <c r="B22" s="23">
        <f t="shared" si="1"/>
        <v>2023</v>
      </c>
      <c r="C22" s="23" t="str">
        <f t="shared" si="2"/>
        <v>2023 52</v>
      </c>
      <c r="D22" s="23" t="str">
        <f t="shared" si="0"/>
        <v>lördag</v>
      </c>
      <c r="E22" s="44">
        <v>45290</v>
      </c>
      <c r="F22" s="45">
        <v>0.79166666666666663</v>
      </c>
      <c r="G22" s="45" t="s">
        <v>145</v>
      </c>
      <c r="H22" s="46" t="s">
        <v>2</v>
      </c>
      <c r="I22" s="46" t="s">
        <v>72</v>
      </c>
      <c r="J22" s="46" t="s">
        <v>92</v>
      </c>
      <c r="K22" s="46" t="s">
        <v>92</v>
      </c>
      <c r="L22" s="46">
        <v>4</v>
      </c>
      <c r="M22" s="45">
        <v>0.1875</v>
      </c>
      <c r="N22" s="40">
        <f t="shared" si="3"/>
        <v>0.79166666666666663</v>
      </c>
      <c r="O22" s="40">
        <f t="shared" si="4"/>
        <v>0.97916666666666663</v>
      </c>
      <c r="P22" s="1"/>
    </row>
    <row r="23" spans="2:16" x14ac:dyDescent="0.3">
      <c r="B23" s="23">
        <f t="shared" si="1"/>
        <v>2024</v>
      </c>
      <c r="C23" s="23" t="str">
        <f t="shared" si="2"/>
        <v>2024 1</v>
      </c>
      <c r="D23" s="23" t="str">
        <f t="shared" si="0"/>
        <v>tisdag</v>
      </c>
      <c r="E23" s="44">
        <v>45293</v>
      </c>
      <c r="F23" s="45">
        <v>0.79166666666666663</v>
      </c>
      <c r="G23" s="45" t="s">
        <v>145</v>
      </c>
      <c r="H23" s="46" t="s">
        <v>72</v>
      </c>
      <c r="I23" s="46" t="s">
        <v>9</v>
      </c>
      <c r="J23" s="46" t="s">
        <v>142</v>
      </c>
      <c r="K23" s="46">
        <v>7</v>
      </c>
      <c r="L23" s="46">
        <v>4</v>
      </c>
      <c r="M23" s="45">
        <v>0.1875</v>
      </c>
      <c r="N23" s="40">
        <f>IF(J23="Kiosk/maskot/bollservice",F23-$N$2,F23)</f>
        <v>0.70833333333333326</v>
      </c>
      <c r="O23" s="40">
        <f t="shared" si="4"/>
        <v>0.89583333333333326</v>
      </c>
      <c r="P23" s="1"/>
    </row>
    <row r="24" spans="2:16" x14ac:dyDescent="0.3">
      <c r="B24" s="23">
        <f t="shared" si="1"/>
        <v>2024</v>
      </c>
      <c r="C24" s="23" t="str">
        <f t="shared" si="2"/>
        <v>2024 1</v>
      </c>
      <c r="D24" s="23" t="str">
        <f t="shared" si="0"/>
        <v>fredag</v>
      </c>
      <c r="E24" s="44">
        <v>45296</v>
      </c>
      <c r="F24" s="54">
        <v>0.8125</v>
      </c>
      <c r="G24" s="45" t="s">
        <v>146</v>
      </c>
      <c r="H24" s="46" t="s">
        <v>138</v>
      </c>
      <c r="I24" s="46" t="s">
        <v>5</v>
      </c>
      <c r="J24" s="46" t="s">
        <v>143</v>
      </c>
      <c r="K24" s="46">
        <v>0</v>
      </c>
      <c r="L24" s="46">
        <v>0</v>
      </c>
      <c r="M24" s="45">
        <v>1.0416666666666666E-2</v>
      </c>
      <c r="N24" s="40">
        <f t="shared" si="3"/>
        <v>0.8125</v>
      </c>
      <c r="O24" s="40">
        <f t="shared" si="4"/>
        <v>0.82291666666666663</v>
      </c>
      <c r="P24" s="1"/>
    </row>
    <row r="25" spans="2:16" x14ac:dyDescent="0.3">
      <c r="B25" s="23">
        <f t="shared" si="1"/>
        <v>2024</v>
      </c>
      <c r="C25" s="23" t="str">
        <f t="shared" si="2"/>
        <v>2024 1</v>
      </c>
      <c r="D25" s="23" t="str">
        <f t="shared" si="0"/>
        <v>lördag</v>
      </c>
      <c r="E25" s="44">
        <v>45297</v>
      </c>
      <c r="F25" s="45">
        <v>0.70833333333333337</v>
      </c>
      <c r="G25" s="45" t="s">
        <v>145</v>
      </c>
      <c r="H25" s="46" t="s">
        <v>11</v>
      </c>
      <c r="I25" s="46" t="s">
        <v>72</v>
      </c>
      <c r="J25" s="46" t="s">
        <v>92</v>
      </c>
      <c r="K25" s="46" t="s">
        <v>92</v>
      </c>
      <c r="L25" s="46">
        <v>4</v>
      </c>
      <c r="M25" s="45">
        <v>0.1875</v>
      </c>
      <c r="N25" s="40">
        <f t="shared" si="3"/>
        <v>0.70833333333333337</v>
      </c>
      <c r="O25" s="40">
        <f t="shared" si="4"/>
        <v>0.89583333333333337</v>
      </c>
      <c r="P25" s="1"/>
    </row>
    <row r="26" spans="2:16" x14ac:dyDescent="0.3">
      <c r="B26" s="23">
        <f t="shared" si="1"/>
        <v>2024</v>
      </c>
      <c r="C26" s="23" t="str">
        <f t="shared" si="2"/>
        <v>2024 2</v>
      </c>
      <c r="D26" s="23" t="str">
        <f t="shared" si="0"/>
        <v>tisdag</v>
      </c>
      <c r="E26" s="44">
        <v>45300</v>
      </c>
      <c r="F26" s="45">
        <v>0.79166666666666663</v>
      </c>
      <c r="G26" s="45" t="s">
        <v>145</v>
      </c>
      <c r="H26" s="46" t="s">
        <v>72</v>
      </c>
      <c r="I26" s="46" t="s">
        <v>8</v>
      </c>
      <c r="J26" s="46" t="s">
        <v>142</v>
      </c>
      <c r="K26" s="46">
        <v>7</v>
      </c>
      <c r="L26" s="46">
        <v>4</v>
      </c>
      <c r="M26" s="45">
        <v>0.1875</v>
      </c>
      <c r="N26" s="40">
        <f t="shared" si="3"/>
        <v>0.70833333333333326</v>
      </c>
      <c r="O26" s="40">
        <f t="shared" si="4"/>
        <v>0.89583333333333326</v>
      </c>
      <c r="P26" s="1"/>
    </row>
    <row r="27" spans="2:16" x14ac:dyDescent="0.3">
      <c r="B27" s="23">
        <f t="shared" si="1"/>
        <v>2024</v>
      </c>
      <c r="C27" s="23" t="str">
        <f t="shared" si="2"/>
        <v>2024 2</v>
      </c>
      <c r="D27" s="23" t="str">
        <f t="shared" si="0"/>
        <v>fredag</v>
      </c>
      <c r="E27" s="44">
        <v>45303</v>
      </c>
      <c r="F27" s="45">
        <v>0.79166666666666663</v>
      </c>
      <c r="G27" s="45" t="s">
        <v>145</v>
      </c>
      <c r="H27" s="46" t="s">
        <v>5</v>
      </c>
      <c r="I27" s="46" t="s">
        <v>72</v>
      </c>
      <c r="J27" s="46" t="s">
        <v>92</v>
      </c>
      <c r="K27" s="46" t="s">
        <v>92</v>
      </c>
      <c r="L27" s="46">
        <v>4</v>
      </c>
      <c r="M27" s="45">
        <v>0.1875</v>
      </c>
      <c r="N27" s="40">
        <f t="shared" si="3"/>
        <v>0.79166666666666663</v>
      </c>
      <c r="O27" s="40">
        <f t="shared" si="4"/>
        <v>0.97916666666666663</v>
      </c>
      <c r="P27" s="1"/>
    </row>
    <row r="28" spans="2:16" x14ac:dyDescent="0.3">
      <c r="B28" s="23">
        <f t="shared" si="1"/>
        <v>2024</v>
      </c>
      <c r="C28" s="23" t="str">
        <f t="shared" si="2"/>
        <v>2024 4</v>
      </c>
      <c r="D28" s="23" t="str">
        <f t="shared" si="0"/>
        <v>lördag</v>
      </c>
      <c r="E28" s="44">
        <v>45318</v>
      </c>
      <c r="F28" s="45">
        <v>0.66666666666666663</v>
      </c>
      <c r="G28" s="45" t="s">
        <v>145</v>
      </c>
      <c r="H28" s="46" t="s">
        <v>72</v>
      </c>
      <c r="I28" s="46" t="s">
        <v>4</v>
      </c>
      <c r="J28" s="46" t="s">
        <v>142</v>
      </c>
      <c r="K28" s="46">
        <v>7</v>
      </c>
      <c r="L28" s="46">
        <v>4</v>
      </c>
      <c r="M28" s="45">
        <v>0.1875</v>
      </c>
      <c r="N28" s="40">
        <f t="shared" si="3"/>
        <v>0.58333333333333326</v>
      </c>
      <c r="O28" s="40">
        <f t="shared" si="4"/>
        <v>0.77083333333333326</v>
      </c>
      <c r="P28" s="1"/>
    </row>
    <row r="29" spans="2:16" x14ac:dyDescent="0.3">
      <c r="B29" s="23">
        <f t="shared" si="1"/>
        <v>2024</v>
      </c>
      <c r="C29" s="23" t="str">
        <f t="shared" si="2"/>
        <v>2024 5</v>
      </c>
      <c r="D29" s="23" t="str">
        <f t="shared" si="0"/>
        <v>tisdag</v>
      </c>
      <c r="E29" s="44">
        <v>45321</v>
      </c>
      <c r="F29" s="45">
        <v>0.79166666666666663</v>
      </c>
      <c r="G29" s="45" t="s">
        <v>145</v>
      </c>
      <c r="H29" s="46" t="s">
        <v>0</v>
      </c>
      <c r="I29" s="46" t="s">
        <v>72</v>
      </c>
      <c r="J29" s="46" t="s">
        <v>92</v>
      </c>
      <c r="K29" s="46" t="s">
        <v>92</v>
      </c>
      <c r="L29" s="46">
        <v>4</v>
      </c>
      <c r="M29" s="45">
        <v>0.1875</v>
      </c>
      <c r="N29" s="40">
        <f t="shared" si="3"/>
        <v>0.79166666666666663</v>
      </c>
      <c r="O29" s="40">
        <f t="shared" si="4"/>
        <v>0.97916666666666663</v>
      </c>
      <c r="P29" s="1"/>
    </row>
    <row r="30" spans="2:16" x14ac:dyDescent="0.3">
      <c r="B30" s="23">
        <f t="shared" si="1"/>
        <v>2024</v>
      </c>
      <c r="C30" s="23" t="str">
        <f t="shared" si="2"/>
        <v>2024 5</v>
      </c>
      <c r="D30" s="23" t="str">
        <f t="shared" si="0"/>
        <v>fredag</v>
      </c>
      <c r="E30" s="44">
        <v>45324</v>
      </c>
      <c r="F30" s="45">
        <v>0.79166666666666663</v>
      </c>
      <c r="G30" s="45" t="s">
        <v>145</v>
      </c>
      <c r="H30" s="46" t="s">
        <v>72</v>
      </c>
      <c r="I30" s="46" t="s">
        <v>3</v>
      </c>
      <c r="J30" s="46" t="s">
        <v>142</v>
      </c>
      <c r="K30" s="46">
        <v>7</v>
      </c>
      <c r="L30" s="46">
        <v>4</v>
      </c>
      <c r="M30" s="45">
        <v>0.1875</v>
      </c>
      <c r="N30" s="40">
        <f>IF(J30="Kiosk/maskot/bollservice",F30-$N$2,F30)</f>
        <v>0.70833333333333326</v>
      </c>
      <c r="O30" s="40">
        <f t="shared" si="4"/>
        <v>0.89583333333333326</v>
      </c>
      <c r="P30" s="1"/>
    </row>
    <row r="31" spans="2:16" x14ac:dyDescent="0.3">
      <c r="B31" s="23">
        <f t="shared" si="1"/>
        <v>2024</v>
      </c>
      <c r="C31" s="23" t="str">
        <f t="shared" si="2"/>
        <v>2024 6</v>
      </c>
      <c r="D31" s="23" t="str">
        <f t="shared" si="0"/>
        <v>tisdag</v>
      </c>
      <c r="E31" s="44">
        <v>45328</v>
      </c>
      <c r="F31" s="45">
        <v>0.79166666666666663</v>
      </c>
      <c r="G31" s="45" t="s">
        <v>145</v>
      </c>
      <c r="H31" s="46" t="s">
        <v>6</v>
      </c>
      <c r="I31" s="46" t="s">
        <v>72</v>
      </c>
      <c r="J31" s="46" t="s">
        <v>92</v>
      </c>
      <c r="K31" s="46" t="s">
        <v>92</v>
      </c>
      <c r="L31" s="46">
        <v>4</v>
      </c>
      <c r="M31" s="45">
        <v>0.1875</v>
      </c>
      <c r="N31" s="40">
        <f t="shared" si="3"/>
        <v>0.79166666666666663</v>
      </c>
      <c r="O31" s="40">
        <f t="shared" si="4"/>
        <v>0.97916666666666663</v>
      </c>
      <c r="P31" s="1"/>
    </row>
    <row r="32" spans="2:16" x14ac:dyDescent="0.3">
      <c r="B32" s="23">
        <f t="shared" si="1"/>
        <v>2024</v>
      </c>
      <c r="C32" s="23" t="str">
        <f t="shared" si="2"/>
        <v>2024 6</v>
      </c>
      <c r="D32" s="23" t="str">
        <f t="shared" si="0"/>
        <v>fredag</v>
      </c>
      <c r="E32" s="44">
        <v>45331</v>
      </c>
      <c r="F32" s="45">
        <v>0.79166666666666663</v>
      </c>
      <c r="G32" s="45" t="s">
        <v>145</v>
      </c>
      <c r="H32" s="46" t="s">
        <v>72</v>
      </c>
      <c r="I32" s="46" t="s">
        <v>71</v>
      </c>
      <c r="J32" s="46" t="s">
        <v>142</v>
      </c>
      <c r="K32" s="46">
        <v>7</v>
      </c>
      <c r="L32" s="46">
        <v>4</v>
      </c>
      <c r="M32" s="45">
        <v>0.1875</v>
      </c>
      <c r="N32" s="40">
        <f t="shared" si="3"/>
        <v>0.70833333333333326</v>
      </c>
      <c r="O32" s="40">
        <f t="shared" si="4"/>
        <v>0.89583333333333326</v>
      </c>
      <c r="P32" s="1"/>
    </row>
    <row r="33" spans="2:16" x14ac:dyDescent="0.3">
      <c r="B33" s="23">
        <f t="shared" ref="B33" si="8">YEAR(E33)</f>
        <v>2024</v>
      </c>
      <c r="C33" s="23" t="str">
        <f t="shared" ref="C33" si="9">B33&amp;" "&amp;WEEKNUM(E33)</f>
        <v>2024 8</v>
      </c>
      <c r="D33" s="23" t="str">
        <f t="shared" ref="D33" si="10">TEXT(E33,"dddd")</f>
        <v>lördag</v>
      </c>
      <c r="E33" s="44">
        <v>45346</v>
      </c>
      <c r="F33" s="54">
        <v>0.625</v>
      </c>
      <c r="G33" s="45" t="s">
        <v>146</v>
      </c>
      <c r="H33" s="46" t="s">
        <v>138</v>
      </c>
      <c r="I33" s="46" t="s">
        <v>137</v>
      </c>
      <c r="J33" s="46" t="s">
        <v>143</v>
      </c>
      <c r="K33" s="46">
        <v>0</v>
      </c>
      <c r="L33" s="46">
        <v>0</v>
      </c>
      <c r="M33" s="45">
        <v>1.0416666666666666E-2</v>
      </c>
      <c r="N33" s="40">
        <f t="shared" si="3"/>
        <v>0.625</v>
      </c>
      <c r="O33" s="40">
        <f t="shared" si="4"/>
        <v>0.63541666666666663</v>
      </c>
      <c r="P33" s="1"/>
    </row>
    <row r="34" spans="2:16" x14ac:dyDescent="0.3">
      <c r="B34" s="23">
        <f t="shared" si="1"/>
        <v>2023</v>
      </c>
      <c r="C34" s="23" t="str">
        <f t="shared" si="2"/>
        <v>2023 41</v>
      </c>
      <c r="D34" s="23" t="str">
        <f t="shared" si="0"/>
        <v>lördag</v>
      </c>
      <c r="E34" s="44">
        <v>45213</v>
      </c>
      <c r="F34" s="45">
        <v>0.375</v>
      </c>
      <c r="G34" s="45"/>
      <c r="H34" s="46" t="s">
        <v>72</v>
      </c>
      <c r="I34" s="46"/>
      <c r="J34" s="46" t="s">
        <v>112</v>
      </c>
      <c r="K34" s="50">
        <f>11*3/3</f>
        <v>11</v>
      </c>
      <c r="L34" s="46"/>
      <c r="M34" s="45"/>
      <c r="N34" s="40"/>
      <c r="O34" s="40"/>
      <c r="P34" s="1"/>
    </row>
    <row r="35" spans="2:16" x14ac:dyDescent="0.3">
      <c r="B35" s="23">
        <f t="shared" si="1"/>
        <v>2023</v>
      </c>
      <c r="C35" s="23" t="str">
        <f t="shared" si="2"/>
        <v>2023 48</v>
      </c>
      <c r="D35" s="23" t="str">
        <f t="shared" si="0"/>
        <v>lördag</v>
      </c>
      <c r="E35" s="44">
        <v>45262</v>
      </c>
      <c r="F35" s="45">
        <v>0.45833333333333331</v>
      </c>
      <c r="G35" s="45"/>
      <c r="H35" s="46" t="s">
        <v>72</v>
      </c>
      <c r="I35" s="46"/>
      <c r="J35" s="46" t="s">
        <v>95</v>
      </c>
      <c r="K35" s="46">
        <v>2</v>
      </c>
      <c r="L35" s="46"/>
      <c r="M35" s="45">
        <v>0.10416666666666667</v>
      </c>
      <c r="N35" s="40">
        <f t="shared" si="3"/>
        <v>0.45833333333333331</v>
      </c>
      <c r="O35" s="40">
        <f t="shared" si="4"/>
        <v>0.5625</v>
      </c>
      <c r="P35" s="1"/>
    </row>
    <row r="36" spans="2:16" x14ac:dyDescent="0.3">
      <c r="B36" s="23">
        <f t="shared" si="1"/>
        <v>2023</v>
      </c>
      <c r="C36" s="23" t="str">
        <f t="shared" si="2"/>
        <v>2023 48</v>
      </c>
      <c r="D36" s="23" t="str">
        <f t="shared" si="0"/>
        <v>lördag</v>
      </c>
      <c r="E36" s="44">
        <v>45262</v>
      </c>
      <c r="F36" s="45">
        <v>0.5625</v>
      </c>
      <c r="G36" s="45"/>
      <c r="H36" s="46" t="s">
        <v>72</v>
      </c>
      <c r="I36" s="46"/>
      <c r="J36" s="46" t="s">
        <v>95</v>
      </c>
      <c r="K36" s="46">
        <v>2</v>
      </c>
      <c r="L36" s="46"/>
      <c r="M36" s="45">
        <v>0.10416666666666667</v>
      </c>
      <c r="N36" s="40">
        <f t="shared" si="3"/>
        <v>0.5625</v>
      </c>
      <c r="O36" s="40">
        <f t="shared" si="4"/>
        <v>0.66666666666666663</v>
      </c>
      <c r="P36" s="1"/>
    </row>
    <row r="37" spans="2:16" x14ac:dyDescent="0.3">
      <c r="B37" s="23">
        <f t="shared" si="1"/>
        <v>2023</v>
      </c>
      <c r="C37" s="23" t="str">
        <f t="shared" si="2"/>
        <v>2023 49</v>
      </c>
      <c r="D37" s="23" t="str">
        <f t="shared" si="0"/>
        <v>söndag</v>
      </c>
      <c r="E37" s="44">
        <v>45263</v>
      </c>
      <c r="F37" s="45">
        <v>0.45833333333333331</v>
      </c>
      <c r="G37" s="45"/>
      <c r="H37" s="46" t="s">
        <v>72</v>
      </c>
      <c r="I37" s="46"/>
      <c r="J37" s="46" t="s">
        <v>95</v>
      </c>
      <c r="K37" s="46">
        <v>2</v>
      </c>
      <c r="L37" s="46"/>
      <c r="M37" s="45">
        <v>0.10416666666666667</v>
      </c>
      <c r="N37" s="40">
        <f t="shared" si="3"/>
        <v>0.45833333333333331</v>
      </c>
      <c r="O37" s="40">
        <f t="shared" si="4"/>
        <v>0.5625</v>
      </c>
      <c r="P37" s="1"/>
    </row>
    <row r="38" spans="2:16" x14ac:dyDescent="0.3">
      <c r="B38" s="23">
        <f t="shared" si="1"/>
        <v>2023</v>
      </c>
      <c r="C38" s="23" t="str">
        <f t="shared" si="2"/>
        <v>2023 49</v>
      </c>
      <c r="D38" s="23" t="str">
        <f t="shared" si="0"/>
        <v>söndag</v>
      </c>
      <c r="E38" s="44">
        <v>45263</v>
      </c>
      <c r="F38" s="45">
        <v>0.5625</v>
      </c>
      <c r="G38" s="45"/>
      <c r="H38" s="46" t="s">
        <v>72</v>
      </c>
      <c r="I38" s="46"/>
      <c r="J38" s="46" t="s">
        <v>95</v>
      </c>
      <c r="K38" s="46">
        <v>2</v>
      </c>
      <c r="L38" s="46"/>
      <c r="M38" s="45">
        <v>0.10416666666666667</v>
      </c>
      <c r="N38" s="40">
        <f t="shared" si="3"/>
        <v>0.5625</v>
      </c>
      <c r="O38" s="40">
        <f t="shared" si="4"/>
        <v>0.66666666666666663</v>
      </c>
      <c r="P38" s="1"/>
    </row>
    <row r="39" spans="2:16" x14ac:dyDescent="0.3">
      <c r="B39" s="23">
        <f t="shared" si="1"/>
        <v>2023</v>
      </c>
      <c r="C39" s="23" t="str">
        <f t="shared" si="2"/>
        <v>2023 49</v>
      </c>
      <c r="D39" s="23" t="str">
        <f t="shared" si="0"/>
        <v>lördag</v>
      </c>
      <c r="E39" s="44">
        <v>45269</v>
      </c>
      <c r="F39" s="45">
        <v>0.45833333333333331</v>
      </c>
      <c r="G39" s="45"/>
      <c r="H39" s="46" t="s">
        <v>72</v>
      </c>
      <c r="I39" s="46"/>
      <c r="J39" s="46" t="s">
        <v>95</v>
      </c>
      <c r="K39" s="46">
        <v>2</v>
      </c>
      <c r="L39" s="46"/>
      <c r="M39" s="45">
        <v>0.10416666666666667</v>
      </c>
      <c r="N39" s="40">
        <f t="shared" si="3"/>
        <v>0.45833333333333331</v>
      </c>
      <c r="O39" s="40">
        <f t="shared" si="4"/>
        <v>0.5625</v>
      </c>
      <c r="P39" s="1"/>
    </row>
    <row r="40" spans="2:16" x14ac:dyDescent="0.3">
      <c r="B40" s="23">
        <f t="shared" si="1"/>
        <v>2023</v>
      </c>
      <c r="C40" s="23" t="str">
        <f t="shared" si="2"/>
        <v>2023 49</v>
      </c>
      <c r="D40" s="23" t="str">
        <f t="shared" si="0"/>
        <v>lördag</v>
      </c>
      <c r="E40" s="44">
        <v>45269</v>
      </c>
      <c r="F40" s="45">
        <v>0.5625</v>
      </c>
      <c r="G40" s="45"/>
      <c r="H40" s="46" t="s">
        <v>72</v>
      </c>
      <c r="I40" s="46"/>
      <c r="J40" s="46" t="s">
        <v>95</v>
      </c>
      <c r="K40" s="46">
        <v>2</v>
      </c>
      <c r="L40" s="46"/>
      <c r="M40" s="45">
        <v>0.10416666666666667</v>
      </c>
      <c r="N40" s="40">
        <f t="shared" si="3"/>
        <v>0.5625</v>
      </c>
      <c r="O40" s="40">
        <f t="shared" si="4"/>
        <v>0.66666666666666663</v>
      </c>
      <c r="P40" s="1"/>
    </row>
    <row r="41" spans="2:16" x14ac:dyDescent="0.3">
      <c r="B41" s="23">
        <f t="shared" si="1"/>
        <v>2023</v>
      </c>
      <c r="C41" s="23" t="str">
        <f t="shared" si="2"/>
        <v>2023 50</v>
      </c>
      <c r="D41" s="23" t="str">
        <f t="shared" si="0"/>
        <v>söndag</v>
      </c>
      <c r="E41" s="44">
        <v>45270</v>
      </c>
      <c r="F41" s="45">
        <v>0.45833333333333331</v>
      </c>
      <c r="G41" s="45"/>
      <c r="H41" s="46" t="s">
        <v>72</v>
      </c>
      <c r="I41" s="46"/>
      <c r="J41" s="46" t="s">
        <v>95</v>
      </c>
      <c r="K41" s="46">
        <v>2</v>
      </c>
      <c r="L41" s="46"/>
      <c r="M41" s="45">
        <v>0.10416666666666667</v>
      </c>
      <c r="N41" s="40">
        <f t="shared" si="3"/>
        <v>0.45833333333333331</v>
      </c>
      <c r="O41" s="40">
        <f t="shared" si="4"/>
        <v>0.5625</v>
      </c>
      <c r="P41" s="1"/>
    </row>
    <row r="42" spans="2:16" x14ac:dyDescent="0.3">
      <c r="B42" s="23">
        <f t="shared" si="1"/>
        <v>2023</v>
      </c>
      <c r="C42" s="23" t="str">
        <f t="shared" si="2"/>
        <v>2023 50</v>
      </c>
      <c r="D42" s="23" t="str">
        <f t="shared" si="0"/>
        <v>söndag</v>
      </c>
      <c r="E42" s="44">
        <v>45270</v>
      </c>
      <c r="F42" s="45">
        <v>0.5625</v>
      </c>
      <c r="G42" s="45"/>
      <c r="H42" s="46" t="s">
        <v>72</v>
      </c>
      <c r="I42" s="46"/>
      <c r="J42" s="46" t="s">
        <v>95</v>
      </c>
      <c r="K42" s="46">
        <v>2</v>
      </c>
      <c r="L42" s="46"/>
      <c r="M42" s="45">
        <v>0.10416666666666667</v>
      </c>
      <c r="N42" s="40">
        <f t="shared" si="3"/>
        <v>0.5625</v>
      </c>
      <c r="O42" s="40">
        <f t="shared" si="4"/>
        <v>0.66666666666666663</v>
      </c>
      <c r="P42" s="1"/>
    </row>
    <row r="43" spans="2:16" x14ac:dyDescent="0.3">
      <c r="B43" s="23">
        <f t="shared" si="1"/>
        <v>2023</v>
      </c>
      <c r="C43" s="23" t="str">
        <f t="shared" si="2"/>
        <v>2023 50</v>
      </c>
      <c r="D43" s="23" t="str">
        <f t="shared" si="0"/>
        <v>lördag</v>
      </c>
      <c r="E43" s="44">
        <v>45276</v>
      </c>
      <c r="F43" s="45">
        <v>0.45833333333333331</v>
      </c>
      <c r="G43" s="45"/>
      <c r="H43" s="46" t="s">
        <v>72</v>
      </c>
      <c r="I43" s="46"/>
      <c r="J43" s="46" t="s">
        <v>95</v>
      </c>
      <c r="K43" s="46">
        <v>2</v>
      </c>
      <c r="L43" s="46"/>
      <c r="M43" s="45">
        <v>0.10416666666666667</v>
      </c>
      <c r="N43" s="40">
        <f t="shared" si="3"/>
        <v>0.45833333333333331</v>
      </c>
      <c r="O43" s="40">
        <f t="shared" si="4"/>
        <v>0.5625</v>
      </c>
      <c r="P43" s="1"/>
    </row>
    <row r="44" spans="2:16" x14ac:dyDescent="0.3">
      <c r="B44" s="23">
        <f t="shared" si="1"/>
        <v>2023</v>
      </c>
      <c r="C44" s="23" t="str">
        <f t="shared" si="2"/>
        <v>2023 50</v>
      </c>
      <c r="D44" s="23" t="str">
        <f t="shared" si="0"/>
        <v>lördag</v>
      </c>
      <c r="E44" s="44">
        <v>45276</v>
      </c>
      <c r="F44" s="45">
        <v>0.5625</v>
      </c>
      <c r="G44" s="45"/>
      <c r="H44" s="46" t="s">
        <v>72</v>
      </c>
      <c r="I44" s="46"/>
      <c r="J44" s="46" t="s">
        <v>95</v>
      </c>
      <c r="K44" s="46">
        <v>2</v>
      </c>
      <c r="L44" s="46"/>
      <c r="M44" s="45">
        <v>0.10416666666666667</v>
      </c>
      <c r="N44" s="40">
        <f t="shared" si="3"/>
        <v>0.5625</v>
      </c>
      <c r="O44" s="40">
        <f t="shared" si="4"/>
        <v>0.66666666666666663</v>
      </c>
      <c r="P44" s="1"/>
    </row>
    <row r="45" spans="2:16" x14ac:dyDescent="0.3">
      <c r="B45" s="23">
        <f t="shared" si="1"/>
        <v>2023</v>
      </c>
      <c r="C45" s="23" t="str">
        <f t="shared" si="2"/>
        <v>2023 51</v>
      </c>
      <c r="D45" s="23" t="str">
        <f t="shared" si="0"/>
        <v>söndag</v>
      </c>
      <c r="E45" s="44">
        <v>45277</v>
      </c>
      <c r="F45" s="45">
        <v>0.45833333333333331</v>
      </c>
      <c r="G45" s="45"/>
      <c r="H45" s="46" t="s">
        <v>72</v>
      </c>
      <c r="I45" s="46"/>
      <c r="J45" s="46" t="s">
        <v>95</v>
      </c>
      <c r="K45" s="46">
        <v>2</v>
      </c>
      <c r="L45" s="46"/>
      <c r="M45" s="45">
        <v>0.10416666666666667</v>
      </c>
      <c r="N45" s="40">
        <f t="shared" si="3"/>
        <v>0.45833333333333331</v>
      </c>
      <c r="O45" s="40">
        <f t="shared" si="4"/>
        <v>0.5625</v>
      </c>
      <c r="P45" s="1"/>
    </row>
    <row r="46" spans="2:16" x14ac:dyDescent="0.3">
      <c r="B46" s="23">
        <f t="shared" si="1"/>
        <v>2023</v>
      </c>
      <c r="C46" s="23" t="str">
        <f t="shared" si="2"/>
        <v>2023 51</v>
      </c>
      <c r="D46" s="23" t="str">
        <f t="shared" si="0"/>
        <v>söndag</v>
      </c>
      <c r="E46" s="44">
        <v>45277</v>
      </c>
      <c r="F46" s="45">
        <v>0.5625</v>
      </c>
      <c r="G46" s="45"/>
      <c r="H46" s="46" t="s">
        <v>72</v>
      </c>
      <c r="I46" s="46"/>
      <c r="J46" s="46" t="s">
        <v>95</v>
      </c>
      <c r="K46" s="46">
        <v>2</v>
      </c>
      <c r="L46" s="46"/>
      <c r="M46" s="45">
        <v>0.10416666666666667</v>
      </c>
      <c r="N46" s="40">
        <f t="shared" si="3"/>
        <v>0.5625</v>
      </c>
      <c r="O46" s="40">
        <f t="shared" si="4"/>
        <v>0.66666666666666663</v>
      </c>
      <c r="P46" s="1"/>
    </row>
    <row r="47" spans="2:16" x14ac:dyDescent="0.3">
      <c r="B47" s="46">
        <v>2024</v>
      </c>
      <c r="C47" s="46" t="str">
        <f>B47&amp;" "&amp;"1?"</f>
        <v>2024 1?</v>
      </c>
      <c r="D47" s="46" t="s">
        <v>93</v>
      </c>
      <c r="E47" s="44" t="s">
        <v>140</v>
      </c>
      <c r="F47" s="45">
        <v>0.64583333333333337</v>
      </c>
      <c r="G47" s="45"/>
      <c r="H47" s="46" t="s">
        <v>72</v>
      </c>
      <c r="I47" s="46"/>
      <c r="J47" s="46" t="s">
        <v>96</v>
      </c>
      <c r="K47" s="46">
        <v>5</v>
      </c>
      <c r="L47" s="46"/>
      <c r="M47" s="51">
        <v>0.1875</v>
      </c>
      <c r="N47" s="40">
        <f t="shared" si="3"/>
        <v>0.64583333333333337</v>
      </c>
      <c r="O47" s="40">
        <f t="shared" si="4"/>
        <v>0.83333333333333337</v>
      </c>
      <c r="P47" s="1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3BB4-72A2-4EC4-962F-3E8BF7F0F799}">
  <sheetPr>
    <pageSetUpPr fitToPage="1"/>
  </sheetPr>
  <dimension ref="A1:AP52"/>
  <sheetViews>
    <sheetView tabSelected="1" topLeftCell="A4" zoomScale="50" zoomScaleNormal="50" workbookViewId="0">
      <selection activeCell="I8" sqref="I8"/>
    </sheetView>
  </sheetViews>
  <sheetFormatPr defaultColWidth="19.21875" defaultRowHeight="19.5" customHeight="1" x14ac:dyDescent="0.4"/>
  <cols>
    <col min="1" max="1" width="15.88671875" style="59" bestFit="1" customWidth="1"/>
    <col min="2" max="2" width="18.33203125" style="87" customWidth="1"/>
    <col min="3" max="3" width="13.5546875" style="87" customWidth="1"/>
    <col min="4" max="4" width="5.88671875" style="87" bestFit="1" customWidth="1"/>
    <col min="5" max="5" width="8.77734375" style="87" bestFit="1" customWidth="1"/>
    <col min="6" max="6" width="23.21875" style="88" customWidth="1"/>
    <col min="7" max="7" width="17.77734375" style="88" bestFit="1" customWidth="1"/>
    <col min="8" max="8" width="12.88671875" style="88" bestFit="1" customWidth="1"/>
    <col min="9" max="9" width="18.77734375" style="60" customWidth="1"/>
    <col min="10" max="10" width="23.109375" style="61" customWidth="1"/>
    <col min="11" max="11" width="19.21875" style="61"/>
    <col min="12" max="12" width="44.33203125" style="72" bestFit="1" customWidth="1"/>
    <col min="13" max="13" width="15.6640625" style="89" hidden="1" customWidth="1"/>
    <col min="14" max="19" width="25.21875" style="89" customWidth="1"/>
    <col min="20" max="23" width="20.109375" style="89" bestFit="1" customWidth="1"/>
    <col min="24" max="24" width="23.21875" style="89" bestFit="1" customWidth="1"/>
    <col min="25" max="27" width="20.109375" style="89" bestFit="1" customWidth="1"/>
    <col min="28" max="29" width="25.21875" style="89" customWidth="1"/>
    <col min="30" max="32" width="20.109375" style="89" bestFit="1" customWidth="1"/>
    <col min="33" max="33" width="20.109375" style="87" bestFit="1" customWidth="1"/>
    <col min="34" max="39" width="25.21875" style="87" customWidth="1"/>
    <col min="40" max="42" width="25.21875" style="59" customWidth="1"/>
    <col min="43" max="16384" width="19.21875" style="59"/>
  </cols>
  <sheetData>
    <row r="1" spans="1:42" ht="21" hidden="1" x14ac:dyDescent="0.4">
      <c r="B1" s="60"/>
      <c r="C1" s="60"/>
      <c r="D1" s="60"/>
      <c r="E1" s="60"/>
      <c r="F1" s="60"/>
      <c r="G1" s="60"/>
      <c r="H1" s="60"/>
      <c r="J1" s="60"/>
      <c r="K1" s="60"/>
      <c r="L1" s="78"/>
      <c r="M1" s="56" t="s">
        <v>64</v>
      </c>
      <c r="N1" s="56" t="s">
        <v>148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2"/>
      <c r="AA1" s="62"/>
      <c r="AB1" s="62"/>
      <c r="AC1" s="62"/>
      <c r="AD1" s="62"/>
      <c r="AE1" s="62"/>
      <c r="AF1" s="62"/>
      <c r="AG1" s="62"/>
      <c r="AH1" s="62"/>
      <c r="AI1" s="59"/>
      <c r="AJ1" s="59"/>
      <c r="AK1" s="59"/>
      <c r="AL1" s="59"/>
      <c r="AM1" s="59"/>
    </row>
    <row r="2" spans="1:42" s="63" customFormat="1" ht="19.5" hidden="1" customHeight="1" x14ac:dyDescent="0.4">
      <c r="L2" s="68"/>
      <c r="Z2" s="56"/>
      <c r="AA2" s="56"/>
      <c r="AB2" s="56"/>
      <c r="AC2" s="56"/>
      <c r="AD2" s="56"/>
      <c r="AE2" s="56"/>
      <c r="AF2" s="56"/>
      <c r="AG2" s="56"/>
      <c r="AH2" s="56"/>
    </row>
    <row r="3" spans="1:42" s="56" customFormat="1" ht="21" hidden="1" x14ac:dyDescent="0.3">
      <c r="L3" s="82"/>
      <c r="M3" s="56" t="s">
        <v>57</v>
      </c>
      <c r="N3" s="56" t="s">
        <v>61</v>
      </c>
      <c r="O3" s="56" t="s">
        <v>62</v>
      </c>
      <c r="P3" s="56" t="s">
        <v>144</v>
      </c>
      <c r="Q3" s="56" t="s">
        <v>65</v>
      </c>
      <c r="R3" s="56" t="s">
        <v>15</v>
      </c>
      <c r="S3" s="56" t="s">
        <v>63</v>
      </c>
      <c r="T3" s="56" t="s">
        <v>13</v>
      </c>
      <c r="U3" s="56" t="s">
        <v>14</v>
      </c>
      <c r="V3" s="56" t="s">
        <v>94</v>
      </c>
      <c r="W3" s="56" t="s">
        <v>91</v>
      </c>
      <c r="X3" s="56" t="s">
        <v>106</v>
      </c>
    </row>
    <row r="4" spans="1:42" s="56" customFormat="1" ht="21" x14ac:dyDescent="0.3">
      <c r="L4" s="82" t="s">
        <v>57</v>
      </c>
      <c r="M4" s="57" t="s">
        <v>127</v>
      </c>
      <c r="N4" s="56" t="s">
        <v>114</v>
      </c>
      <c r="O4" s="56" t="s">
        <v>115</v>
      </c>
      <c r="P4" s="56" t="s">
        <v>115</v>
      </c>
      <c r="Q4" s="56" t="s">
        <v>115</v>
      </c>
      <c r="R4" s="56" t="s">
        <v>116</v>
      </c>
      <c r="S4" s="56" t="s">
        <v>117</v>
      </c>
      <c r="T4" s="56" t="s">
        <v>117</v>
      </c>
      <c r="U4" s="56" t="s">
        <v>117</v>
      </c>
      <c r="V4" s="56" t="s">
        <v>118</v>
      </c>
      <c r="W4" s="56" t="s">
        <v>118</v>
      </c>
      <c r="X4" s="56" t="s">
        <v>118</v>
      </c>
      <c r="Y4" s="56" t="s">
        <v>118</v>
      </c>
      <c r="Z4" s="56" t="s">
        <v>119</v>
      </c>
      <c r="AA4" s="56" t="s">
        <v>119</v>
      </c>
      <c r="AB4" s="56" t="s">
        <v>119</v>
      </c>
      <c r="AC4" s="56" t="s">
        <v>119</v>
      </c>
      <c r="AD4" s="56" t="s">
        <v>119</v>
      </c>
      <c r="AE4" s="56" t="s">
        <v>119</v>
      </c>
      <c r="AF4" s="56" t="s">
        <v>120</v>
      </c>
      <c r="AG4" s="56" t="s">
        <v>120</v>
      </c>
      <c r="AH4" s="56" t="s">
        <v>121</v>
      </c>
      <c r="AI4" s="56" t="s">
        <v>122</v>
      </c>
      <c r="AJ4" s="56" t="s">
        <v>122</v>
      </c>
      <c r="AK4" s="56" t="s">
        <v>141</v>
      </c>
      <c r="AL4" s="56" t="s">
        <v>123</v>
      </c>
      <c r="AM4" s="56" t="s">
        <v>124</v>
      </c>
      <c r="AN4" s="56" t="s">
        <v>125</v>
      </c>
      <c r="AO4" s="56" t="s">
        <v>126</v>
      </c>
      <c r="AP4" s="56" t="s">
        <v>139</v>
      </c>
    </row>
    <row r="5" spans="1:42" s="58" customFormat="1" ht="25.8" x14ac:dyDescent="0.3">
      <c r="L5" s="98" t="s">
        <v>61</v>
      </c>
      <c r="M5" s="90">
        <v>45213</v>
      </c>
      <c r="N5" s="91">
        <v>45230</v>
      </c>
      <c r="O5" s="91">
        <v>45237</v>
      </c>
      <c r="P5" s="91">
        <v>45240</v>
      </c>
      <c r="Q5" s="91">
        <v>45241</v>
      </c>
      <c r="R5" s="91">
        <v>45254</v>
      </c>
      <c r="S5" s="91">
        <v>45261</v>
      </c>
      <c r="T5" s="91">
        <v>45262</v>
      </c>
      <c r="U5" s="91">
        <v>45262</v>
      </c>
      <c r="V5" s="91">
        <v>45263</v>
      </c>
      <c r="W5" s="91">
        <v>45263</v>
      </c>
      <c r="X5" s="91">
        <v>45269</v>
      </c>
      <c r="Y5" s="91">
        <v>45269</v>
      </c>
      <c r="Z5" s="91">
        <v>45270</v>
      </c>
      <c r="AA5" s="91">
        <v>45270</v>
      </c>
      <c r="AB5" s="91">
        <v>45273</v>
      </c>
      <c r="AC5" s="91">
        <v>45276</v>
      </c>
      <c r="AD5" s="91">
        <v>45276</v>
      </c>
      <c r="AE5" s="91">
        <v>45276</v>
      </c>
      <c r="AF5" s="91">
        <v>45277</v>
      </c>
      <c r="AG5" s="91">
        <v>45277</v>
      </c>
      <c r="AH5" s="92">
        <v>45286</v>
      </c>
      <c r="AI5" s="91">
        <v>45293</v>
      </c>
      <c r="AJ5" s="91">
        <v>45296</v>
      </c>
      <c r="AK5" s="91" t="s">
        <v>140</v>
      </c>
      <c r="AL5" s="91">
        <v>45300</v>
      </c>
      <c r="AM5" s="91">
        <v>45318</v>
      </c>
      <c r="AN5" s="91">
        <v>45324</v>
      </c>
      <c r="AO5" s="91">
        <v>45331</v>
      </c>
      <c r="AP5" s="91">
        <v>45346</v>
      </c>
    </row>
    <row r="6" spans="1:42" s="56" customFormat="1" ht="21" x14ac:dyDescent="0.3">
      <c r="L6" s="82" t="s">
        <v>99</v>
      </c>
      <c r="M6" s="57" t="s">
        <v>69</v>
      </c>
      <c r="N6" s="56" t="s">
        <v>67</v>
      </c>
      <c r="O6" s="56" t="s">
        <v>67</v>
      </c>
      <c r="P6" s="56" t="s">
        <v>66</v>
      </c>
      <c r="Q6" s="56" t="s">
        <v>69</v>
      </c>
      <c r="R6" s="56" t="s">
        <v>66</v>
      </c>
      <c r="S6" s="56" t="s">
        <v>66</v>
      </c>
      <c r="T6" s="56" t="s">
        <v>69</v>
      </c>
      <c r="U6" s="56" t="s">
        <v>69</v>
      </c>
      <c r="V6" s="56" t="s">
        <v>70</v>
      </c>
      <c r="W6" s="56" t="s">
        <v>70</v>
      </c>
      <c r="X6" s="56" t="s">
        <v>69</v>
      </c>
      <c r="Y6" s="56" t="s">
        <v>69</v>
      </c>
      <c r="Z6" s="56" t="s">
        <v>70</v>
      </c>
      <c r="AA6" s="56" t="s">
        <v>70</v>
      </c>
      <c r="AB6" s="56" t="s">
        <v>68</v>
      </c>
      <c r="AC6" s="56" t="s">
        <v>69</v>
      </c>
      <c r="AD6" s="56" t="s">
        <v>69</v>
      </c>
      <c r="AE6" s="56" t="s">
        <v>69</v>
      </c>
      <c r="AF6" s="56" t="s">
        <v>70</v>
      </c>
      <c r="AG6" s="56" t="s">
        <v>70</v>
      </c>
      <c r="AH6" s="65" t="s">
        <v>67</v>
      </c>
      <c r="AI6" s="56" t="s">
        <v>67</v>
      </c>
      <c r="AJ6" s="56" t="s">
        <v>66</v>
      </c>
      <c r="AK6" s="56" t="s">
        <v>93</v>
      </c>
      <c r="AL6" s="56" t="s">
        <v>67</v>
      </c>
      <c r="AM6" s="56" t="s">
        <v>69</v>
      </c>
      <c r="AN6" s="56" t="s">
        <v>66</v>
      </c>
      <c r="AO6" s="56" t="s">
        <v>66</v>
      </c>
      <c r="AP6" s="56" t="s">
        <v>69</v>
      </c>
    </row>
    <row r="7" spans="1:42" s="93" customFormat="1" ht="25.8" x14ac:dyDescent="0.3">
      <c r="B7" s="94"/>
      <c r="C7" s="94"/>
      <c r="D7" s="94"/>
      <c r="E7" s="94"/>
      <c r="F7" s="94"/>
      <c r="G7" s="94"/>
      <c r="H7" s="94"/>
      <c r="I7" s="94"/>
      <c r="J7" s="94"/>
      <c r="K7" s="94"/>
      <c r="L7" s="82" t="s">
        <v>144</v>
      </c>
      <c r="M7" s="56" t="s">
        <v>104</v>
      </c>
      <c r="N7" s="56" t="s">
        <v>145</v>
      </c>
      <c r="O7" s="56" t="s">
        <v>145</v>
      </c>
      <c r="P7" s="56" t="s">
        <v>145</v>
      </c>
      <c r="Q7" s="56" t="s">
        <v>146</v>
      </c>
      <c r="R7" s="56" t="s">
        <v>145</v>
      </c>
      <c r="S7" s="56" t="s">
        <v>145</v>
      </c>
      <c r="T7" s="56" t="s">
        <v>104</v>
      </c>
      <c r="U7" s="56" t="s">
        <v>104</v>
      </c>
      <c r="V7" s="56" t="s">
        <v>104</v>
      </c>
      <c r="W7" s="56" t="s">
        <v>104</v>
      </c>
      <c r="X7" s="56" t="s">
        <v>104</v>
      </c>
      <c r="Y7" s="56" t="s">
        <v>104</v>
      </c>
      <c r="Z7" s="56" t="s">
        <v>104</v>
      </c>
      <c r="AA7" s="56" t="s">
        <v>104</v>
      </c>
      <c r="AB7" s="56" t="s">
        <v>145</v>
      </c>
      <c r="AC7" s="56" t="s">
        <v>145</v>
      </c>
      <c r="AD7" s="56" t="s">
        <v>104</v>
      </c>
      <c r="AE7" s="56" t="s">
        <v>104</v>
      </c>
      <c r="AF7" s="56" t="s">
        <v>104</v>
      </c>
      <c r="AG7" s="56" t="s">
        <v>104</v>
      </c>
      <c r="AH7" s="65" t="s">
        <v>145</v>
      </c>
      <c r="AI7" s="56" t="s">
        <v>145</v>
      </c>
      <c r="AJ7" s="56" t="s">
        <v>146</v>
      </c>
      <c r="AK7" s="56" t="s">
        <v>104</v>
      </c>
      <c r="AL7" s="56" t="s">
        <v>145</v>
      </c>
      <c r="AM7" s="56" t="s">
        <v>145</v>
      </c>
      <c r="AN7" s="56" t="s">
        <v>145</v>
      </c>
      <c r="AO7" s="56" t="s">
        <v>145</v>
      </c>
      <c r="AP7" s="56" t="s">
        <v>146</v>
      </c>
    </row>
    <row r="8" spans="1:42" s="55" customFormat="1" ht="25.8" x14ac:dyDescent="0.3">
      <c r="L8" s="99" t="s">
        <v>103</v>
      </c>
      <c r="M8" s="95" t="s">
        <v>104</v>
      </c>
      <c r="N8" s="94" t="s">
        <v>2</v>
      </c>
      <c r="O8" s="94" t="s">
        <v>6</v>
      </c>
      <c r="P8" s="94" t="s">
        <v>0</v>
      </c>
      <c r="Q8" s="94" t="s">
        <v>10</v>
      </c>
      <c r="R8" s="94" t="s">
        <v>5</v>
      </c>
      <c r="S8" s="94" t="s">
        <v>11</v>
      </c>
      <c r="T8" s="94" t="s">
        <v>104</v>
      </c>
      <c r="U8" s="94" t="s">
        <v>104</v>
      </c>
      <c r="V8" s="56" t="s">
        <v>104</v>
      </c>
      <c r="W8" s="56" t="s">
        <v>104</v>
      </c>
      <c r="X8" s="56" t="s">
        <v>104</v>
      </c>
      <c r="Y8" s="56" t="s">
        <v>104</v>
      </c>
      <c r="Z8" s="56" t="s">
        <v>104</v>
      </c>
      <c r="AA8" s="56" t="s">
        <v>104</v>
      </c>
      <c r="AB8" s="94" t="s">
        <v>1</v>
      </c>
      <c r="AC8" s="94" t="s">
        <v>7</v>
      </c>
      <c r="AD8" s="94" t="s">
        <v>104</v>
      </c>
      <c r="AE8" s="94" t="s">
        <v>104</v>
      </c>
      <c r="AF8" s="56" t="s">
        <v>104</v>
      </c>
      <c r="AG8" s="56" t="s">
        <v>104</v>
      </c>
      <c r="AH8" s="96" t="s">
        <v>10</v>
      </c>
      <c r="AI8" s="94" t="s">
        <v>9</v>
      </c>
      <c r="AJ8" s="94" t="s">
        <v>5</v>
      </c>
      <c r="AK8" s="94" t="s">
        <v>104</v>
      </c>
      <c r="AL8" s="94" t="s">
        <v>8</v>
      </c>
      <c r="AM8" s="94" t="s">
        <v>4</v>
      </c>
      <c r="AN8" s="94" t="s">
        <v>3</v>
      </c>
      <c r="AO8" s="94" t="s">
        <v>71</v>
      </c>
      <c r="AP8" s="94" t="s">
        <v>137</v>
      </c>
    </row>
    <row r="9" spans="1:42" s="55" customFormat="1" ht="77.400000000000006" x14ac:dyDescent="0.3">
      <c r="L9" s="100" t="s">
        <v>15</v>
      </c>
      <c r="M9" s="55" t="s">
        <v>112</v>
      </c>
      <c r="N9" s="55" t="s">
        <v>142</v>
      </c>
      <c r="O9" s="55" t="s">
        <v>142</v>
      </c>
      <c r="P9" s="55" t="s">
        <v>142</v>
      </c>
      <c r="Q9" s="55" t="s">
        <v>143</v>
      </c>
      <c r="R9" s="55" t="s">
        <v>142</v>
      </c>
      <c r="S9" s="55" t="s">
        <v>142</v>
      </c>
      <c r="T9" s="55" t="s">
        <v>95</v>
      </c>
      <c r="U9" s="55" t="s">
        <v>95</v>
      </c>
      <c r="V9" s="55" t="s">
        <v>95</v>
      </c>
      <c r="W9" s="55" t="s">
        <v>95</v>
      </c>
      <c r="X9" s="55" t="s">
        <v>95</v>
      </c>
      <c r="Y9" s="55" t="s">
        <v>95</v>
      </c>
      <c r="Z9" s="55" t="s">
        <v>95</v>
      </c>
      <c r="AA9" s="55" t="s">
        <v>95</v>
      </c>
      <c r="AB9" s="55" t="s">
        <v>142</v>
      </c>
      <c r="AC9" s="55" t="s">
        <v>142</v>
      </c>
      <c r="AD9" s="55" t="s">
        <v>95</v>
      </c>
      <c r="AE9" s="55" t="s">
        <v>95</v>
      </c>
      <c r="AF9" s="55" t="s">
        <v>95</v>
      </c>
      <c r="AG9" s="55" t="s">
        <v>95</v>
      </c>
      <c r="AH9" s="55" t="s">
        <v>142</v>
      </c>
      <c r="AI9" s="55" t="s">
        <v>142</v>
      </c>
      <c r="AJ9" s="55" t="s">
        <v>143</v>
      </c>
      <c r="AK9" s="55" t="s">
        <v>96</v>
      </c>
      <c r="AL9" s="55" t="s">
        <v>142</v>
      </c>
      <c r="AM9" s="55" t="s">
        <v>142</v>
      </c>
      <c r="AN9" s="55" t="s">
        <v>142</v>
      </c>
      <c r="AO9" s="55" t="s">
        <v>142</v>
      </c>
      <c r="AP9" s="55" t="s">
        <v>143</v>
      </c>
    </row>
    <row r="10" spans="1:42" s="58" customFormat="1" ht="25.8" x14ac:dyDescent="0.3">
      <c r="L10" s="82" t="s">
        <v>16</v>
      </c>
      <c r="M10" s="66">
        <v>0.375</v>
      </c>
      <c r="N10" s="66">
        <v>0.79166666666666663</v>
      </c>
      <c r="O10" s="66">
        <v>0.79166666666666663</v>
      </c>
      <c r="P10" s="66">
        <v>0.79166666666666663</v>
      </c>
      <c r="Q10" s="66">
        <v>0.66666666666666663</v>
      </c>
      <c r="R10" s="66">
        <v>0.79166666666666663</v>
      </c>
      <c r="S10" s="66">
        <v>0.79166666666666663</v>
      </c>
      <c r="T10" s="66">
        <v>0.45833333333333331</v>
      </c>
      <c r="U10" s="66">
        <v>0.5625</v>
      </c>
      <c r="V10" s="66">
        <v>0.45833333333333331</v>
      </c>
      <c r="W10" s="66">
        <v>0.5625</v>
      </c>
      <c r="X10" s="66">
        <v>0.45833333333333331</v>
      </c>
      <c r="Y10" s="66">
        <v>0.5625</v>
      </c>
      <c r="Z10" s="66">
        <v>0.45833333333333331</v>
      </c>
      <c r="AA10" s="66">
        <v>0.5625</v>
      </c>
      <c r="AB10" s="66">
        <v>0.79166666666666663</v>
      </c>
      <c r="AC10" s="66">
        <v>0.66666666666666663</v>
      </c>
      <c r="AD10" s="66">
        <v>0.45833333333333331</v>
      </c>
      <c r="AE10" s="66">
        <v>0.5625</v>
      </c>
      <c r="AF10" s="66">
        <v>0.45833333333333331</v>
      </c>
      <c r="AG10" s="66">
        <v>0.5625</v>
      </c>
      <c r="AH10" s="66">
        <v>0.70833333333333337</v>
      </c>
      <c r="AI10" s="66">
        <v>0.79166666666666663</v>
      </c>
      <c r="AJ10" s="66">
        <v>0.8125</v>
      </c>
      <c r="AK10" s="66">
        <v>0.64583333333333337</v>
      </c>
      <c r="AL10" s="66">
        <v>0.79166666666666663</v>
      </c>
      <c r="AM10" s="66">
        <v>0.66666666666666663</v>
      </c>
      <c r="AN10" s="66">
        <v>0.79166666666666663</v>
      </c>
      <c r="AO10" s="66">
        <v>0.79166666666666663</v>
      </c>
      <c r="AP10" s="66">
        <v>0.625</v>
      </c>
    </row>
    <row r="11" spans="1:42" s="58" customFormat="1" ht="25.8" x14ac:dyDescent="0.3">
      <c r="L11" s="98" t="s">
        <v>100</v>
      </c>
      <c r="M11" s="97" t="s">
        <v>147</v>
      </c>
      <c r="N11" s="97">
        <v>0.70833333333333337</v>
      </c>
      <c r="O11" s="97">
        <v>0.70833333333333337</v>
      </c>
      <c r="P11" s="97">
        <v>0.70833333333333337</v>
      </c>
      <c r="Q11" s="97">
        <v>0.66666666666666663</v>
      </c>
      <c r="R11" s="97">
        <v>0.70833333333333337</v>
      </c>
      <c r="S11" s="97">
        <v>0.70833333333333337</v>
      </c>
      <c r="T11" s="97">
        <v>0.45833333333333331</v>
      </c>
      <c r="U11" s="97">
        <v>0.5625</v>
      </c>
      <c r="V11" s="97">
        <v>0.45833333333333331</v>
      </c>
      <c r="W11" s="97">
        <v>0.5625</v>
      </c>
      <c r="X11" s="97">
        <v>0.45833333333333331</v>
      </c>
      <c r="Y11" s="97">
        <v>0.5625</v>
      </c>
      <c r="Z11" s="97">
        <v>0.45833333333333331</v>
      </c>
      <c r="AA11" s="97">
        <v>0.5625</v>
      </c>
      <c r="AB11" s="97">
        <v>0.70833333333333337</v>
      </c>
      <c r="AC11" s="97">
        <v>0.58333333333333337</v>
      </c>
      <c r="AD11" s="97">
        <v>0.45833333333333331</v>
      </c>
      <c r="AE11" s="97">
        <v>0.5625</v>
      </c>
      <c r="AF11" s="97">
        <v>0.45833333333333331</v>
      </c>
      <c r="AG11" s="97">
        <v>0.5625</v>
      </c>
      <c r="AH11" s="97">
        <v>0.625</v>
      </c>
      <c r="AI11" s="97">
        <v>0.70833333333333337</v>
      </c>
      <c r="AJ11" s="97">
        <v>0.8125</v>
      </c>
      <c r="AK11" s="97">
        <v>0.64583333333333337</v>
      </c>
      <c r="AL11" s="97">
        <v>0.70833333333333337</v>
      </c>
      <c r="AM11" s="97">
        <v>0.58333333333333337</v>
      </c>
      <c r="AN11" s="97">
        <v>0.70833333333333337</v>
      </c>
      <c r="AO11" s="97">
        <v>0.70833333333333337</v>
      </c>
      <c r="AP11" s="97">
        <v>0.625</v>
      </c>
    </row>
    <row r="12" spans="1:42" s="58" customFormat="1" ht="25.8" x14ac:dyDescent="0.3">
      <c r="L12" s="98" t="s">
        <v>101</v>
      </c>
      <c r="M12" s="97" t="s">
        <v>147</v>
      </c>
      <c r="N12" s="97">
        <v>0.89583333333333337</v>
      </c>
      <c r="O12" s="97">
        <v>0.89583333333333337</v>
      </c>
      <c r="P12" s="97">
        <v>0.89583333333333337</v>
      </c>
      <c r="Q12" s="97">
        <v>0.67708333333333337</v>
      </c>
      <c r="R12" s="97">
        <v>0.89583333333333337</v>
      </c>
      <c r="S12" s="97">
        <v>0.89583333333333337</v>
      </c>
      <c r="T12" s="97">
        <v>0.5625</v>
      </c>
      <c r="U12" s="97">
        <v>0.66666666666666663</v>
      </c>
      <c r="V12" s="97">
        <v>0.5625</v>
      </c>
      <c r="W12" s="97">
        <v>0.66666666666666663</v>
      </c>
      <c r="X12" s="97">
        <v>0.5625</v>
      </c>
      <c r="Y12" s="97">
        <v>0.66666666666666663</v>
      </c>
      <c r="Z12" s="97">
        <v>0.5625</v>
      </c>
      <c r="AA12" s="97">
        <v>0.66666666666666663</v>
      </c>
      <c r="AB12" s="97">
        <v>0.89583333333333337</v>
      </c>
      <c r="AC12" s="97">
        <v>0.77083333333333337</v>
      </c>
      <c r="AD12" s="97">
        <v>0.5625</v>
      </c>
      <c r="AE12" s="97">
        <v>0.66666666666666663</v>
      </c>
      <c r="AF12" s="97">
        <v>0.5625</v>
      </c>
      <c r="AG12" s="97">
        <v>0.66666666666666663</v>
      </c>
      <c r="AH12" s="97">
        <v>0.8125</v>
      </c>
      <c r="AI12" s="97">
        <v>0.89583333333333337</v>
      </c>
      <c r="AJ12" s="97">
        <v>0.82291666666666663</v>
      </c>
      <c r="AK12" s="97">
        <v>0.83333333333333337</v>
      </c>
      <c r="AL12" s="97">
        <v>0.89583333333333337</v>
      </c>
      <c r="AM12" s="97">
        <v>0.77083333333333337</v>
      </c>
      <c r="AN12" s="97">
        <v>0.89583333333333337</v>
      </c>
      <c r="AO12" s="97">
        <v>0.89583333333333337</v>
      </c>
      <c r="AP12" s="97">
        <v>0.63541666666666663</v>
      </c>
    </row>
    <row r="13" spans="1:42" s="56" customFormat="1" ht="21" x14ac:dyDescent="0.3">
      <c r="L13" s="82" t="s">
        <v>102</v>
      </c>
      <c r="M13" s="67" t="s">
        <v>147</v>
      </c>
      <c r="N13" s="67">
        <v>0.1875</v>
      </c>
      <c r="O13" s="67">
        <v>0.1875</v>
      </c>
      <c r="P13" s="67">
        <v>0.1875</v>
      </c>
      <c r="Q13" s="67">
        <v>1.0416666666666666E-2</v>
      </c>
      <c r="R13" s="67">
        <v>0.1875</v>
      </c>
      <c r="S13" s="67">
        <v>0.1875</v>
      </c>
      <c r="T13" s="67">
        <v>0.10416666666666667</v>
      </c>
      <c r="U13" s="67">
        <v>0.10416666666666667</v>
      </c>
      <c r="V13" s="67">
        <v>0.10416666666666667</v>
      </c>
      <c r="W13" s="67">
        <v>0.10416666666666667</v>
      </c>
      <c r="X13" s="67">
        <v>0.10416666666666667</v>
      </c>
      <c r="Y13" s="67">
        <v>0.10416666666666667</v>
      </c>
      <c r="Z13" s="67">
        <v>0.10416666666666667</v>
      </c>
      <c r="AA13" s="67">
        <v>0.10416666666666667</v>
      </c>
      <c r="AB13" s="67">
        <v>0.1875</v>
      </c>
      <c r="AC13" s="67">
        <v>0.1875</v>
      </c>
      <c r="AD13" s="67">
        <v>0.10416666666666667</v>
      </c>
      <c r="AE13" s="67">
        <v>0.10416666666666667</v>
      </c>
      <c r="AF13" s="67">
        <v>0.10416666666666667</v>
      </c>
      <c r="AG13" s="67">
        <v>0.10416666666666667</v>
      </c>
      <c r="AH13" s="67">
        <v>0.1875</v>
      </c>
      <c r="AI13" s="67">
        <v>0.1875</v>
      </c>
      <c r="AJ13" s="67">
        <v>1.0416666666666666E-2</v>
      </c>
      <c r="AK13" s="67">
        <v>0.1875</v>
      </c>
      <c r="AL13" s="67">
        <v>0.1875</v>
      </c>
      <c r="AM13" s="67">
        <v>0.1875</v>
      </c>
      <c r="AN13" s="67">
        <v>0.1875</v>
      </c>
      <c r="AO13" s="67">
        <v>0.1875</v>
      </c>
      <c r="AP13" s="67">
        <v>1.0416666666666666E-2</v>
      </c>
    </row>
    <row r="14" spans="1:42" s="56" customFormat="1" ht="21" x14ac:dyDescent="0.3">
      <c r="L14" s="82" t="s">
        <v>130</v>
      </c>
      <c r="M14" s="56">
        <v>11</v>
      </c>
      <c r="N14" s="56">
        <v>7</v>
      </c>
      <c r="O14" s="56">
        <v>7</v>
      </c>
      <c r="P14" s="56">
        <v>7</v>
      </c>
      <c r="Q14" s="56">
        <v>0</v>
      </c>
      <c r="R14" s="56">
        <v>10</v>
      </c>
      <c r="S14" s="56">
        <v>7</v>
      </c>
      <c r="T14" s="56">
        <v>2</v>
      </c>
      <c r="U14" s="56">
        <v>2</v>
      </c>
      <c r="V14" s="56">
        <v>2</v>
      </c>
      <c r="W14" s="56">
        <v>2</v>
      </c>
      <c r="X14" s="56">
        <v>2</v>
      </c>
      <c r="Y14" s="56">
        <v>2</v>
      </c>
      <c r="Z14" s="56">
        <v>2</v>
      </c>
      <c r="AA14" s="56">
        <v>2</v>
      </c>
      <c r="AB14" s="56">
        <v>10</v>
      </c>
      <c r="AC14" s="56">
        <v>7</v>
      </c>
      <c r="AD14" s="56">
        <v>2</v>
      </c>
      <c r="AE14" s="56">
        <v>2</v>
      </c>
      <c r="AF14" s="56">
        <v>2</v>
      </c>
      <c r="AG14" s="56">
        <v>2</v>
      </c>
      <c r="AH14" s="56">
        <v>10</v>
      </c>
      <c r="AI14" s="56">
        <v>7</v>
      </c>
      <c r="AJ14" s="56">
        <v>0</v>
      </c>
      <c r="AK14" s="56">
        <v>5</v>
      </c>
      <c r="AL14" s="56">
        <v>7</v>
      </c>
      <c r="AM14" s="56">
        <v>7</v>
      </c>
      <c r="AN14" s="56">
        <v>7</v>
      </c>
      <c r="AO14" s="56">
        <v>7</v>
      </c>
      <c r="AP14" s="56">
        <v>0</v>
      </c>
    </row>
    <row r="15" spans="1:42" s="56" customFormat="1" ht="21" x14ac:dyDescent="0.3">
      <c r="L15" s="82" t="s">
        <v>107</v>
      </c>
      <c r="M15" s="56" t="s">
        <v>104</v>
      </c>
      <c r="N15" s="56">
        <v>4</v>
      </c>
      <c r="O15" s="56">
        <v>4</v>
      </c>
      <c r="P15" s="56">
        <v>4</v>
      </c>
      <c r="Q15" s="56">
        <v>0</v>
      </c>
      <c r="R15" s="56">
        <v>4</v>
      </c>
      <c r="S15" s="56">
        <v>4</v>
      </c>
      <c r="T15" s="56" t="s">
        <v>104</v>
      </c>
      <c r="U15" s="56" t="s">
        <v>104</v>
      </c>
      <c r="V15" s="56" t="s">
        <v>104</v>
      </c>
      <c r="W15" s="56" t="s">
        <v>104</v>
      </c>
      <c r="X15" s="56" t="s">
        <v>104</v>
      </c>
      <c r="Y15" s="56" t="s">
        <v>104</v>
      </c>
      <c r="Z15" s="56" t="s">
        <v>104</v>
      </c>
      <c r="AA15" s="56" t="s">
        <v>104</v>
      </c>
      <c r="AB15" s="56">
        <v>4</v>
      </c>
      <c r="AC15" s="56">
        <v>4</v>
      </c>
      <c r="AD15" s="56" t="s">
        <v>104</v>
      </c>
      <c r="AE15" s="56" t="s">
        <v>104</v>
      </c>
      <c r="AF15" s="56" t="s">
        <v>104</v>
      </c>
      <c r="AG15" s="56" t="s">
        <v>104</v>
      </c>
      <c r="AH15" s="56">
        <v>4</v>
      </c>
      <c r="AI15" s="56">
        <v>4</v>
      </c>
      <c r="AJ15" s="56">
        <v>0</v>
      </c>
      <c r="AK15" s="56" t="s">
        <v>104</v>
      </c>
      <c r="AL15" s="56">
        <v>4</v>
      </c>
      <c r="AM15" s="56">
        <v>4</v>
      </c>
      <c r="AN15" s="56">
        <v>4</v>
      </c>
      <c r="AO15" s="56">
        <v>4</v>
      </c>
      <c r="AP15" s="56">
        <v>0</v>
      </c>
    </row>
    <row r="16" spans="1:42" s="71" customFormat="1" ht="63" x14ac:dyDescent="0.4">
      <c r="A16" s="69" t="s">
        <v>27</v>
      </c>
      <c r="B16" s="70" t="s">
        <v>110</v>
      </c>
      <c r="C16" s="70" t="s">
        <v>105</v>
      </c>
      <c r="D16" s="70" t="s">
        <v>25</v>
      </c>
      <c r="E16" s="70" t="s">
        <v>108</v>
      </c>
      <c r="F16" s="70" t="s">
        <v>129</v>
      </c>
      <c r="G16" s="62" t="s">
        <v>134</v>
      </c>
      <c r="H16" s="70" t="s">
        <v>111</v>
      </c>
      <c r="I16" s="70" t="s">
        <v>128</v>
      </c>
      <c r="J16" s="70" t="s">
        <v>109</v>
      </c>
      <c r="K16" s="70"/>
      <c r="L16" s="78" t="s">
        <v>131</v>
      </c>
    </row>
    <row r="17" spans="1:42" ht="19.5" customHeight="1" x14ac:dyDescent="0.4">
      <c r="A17" s="72" t="str">
        <f t="shared" ref="A17:A26" si="0">L17</f>
        <v>U9</v>
      </c>
      <c r="B17" s="73">
        <v>13</v>
      </c>
      <c r="C17" s="74">
        <f t="shared" ref="C17:C26" si="1">SUM(N17:AP17)+SUMIF($N$31:$AP$31,L17,$N$14:$AP$14)</f>
        <v>18</v>
      </c>
      <c r="D17" s="75">
        <f t="shared" ref="D17:D24" si="2">B17-C17</f>
        <v>-5</v>
      </c>
      <c r="E17" s="76">
        <f>D17/B17</f>
        <v>-0.38461538461538464</v>
      </c>
      <c r="F17" s="75">
        <f t="shared" ref="F17:F24" si="3">E$28*B17</f>
        <v>-9.2164179104477615</v>
      </c>
      <c r="G17" s="76">
        <f t="shared" ref="G17:G25" si="4">E17-E$28</f>
        <v>0.32433983926521243</v>
      </c>
      <c r="H17" s="77">
        <f t="shared" ref="H17:H25" si="5">F17-D17</f>
        <v>-4.2164179104477615</v>
      </c>
      <c r="I17" s="74">
        <f t="shared" ref="I17:I26" si="6">COUNTA(N17:AO17)</f>
        <v>4</v>
      </c>
      <c r="J17" s="74">
        <f t="shared" ref="J17:J26" si="7">COUNTIF($N$31:$AO$31,L17)+COUNTIF($N$32:$AO$32,L17)</f>
        <v>3</v>
      </c>
      <c r="K17" s="64"/>
      <c r="L17" s="72" t="s">
        <v>86</v>
      </c>
      <c r="M17" s="78"/>
      <c r="N17" s="62">
        <v>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>
        <v>2</v>
      </c>
      <c r="AG17" s="62">
        <v>2</v>
      </c>
      <c r="AH17" s="62"/>
      <c r="AI17" s="62">
        <v>7</v>
      </c>
      <c r="AJ17" s="62"/>
      <c r="AK17" s="62"/>
      <c r="AL17" s="62"/>
      <c r="AM17" s="62"/>
      <c r="AN17" s="62"/>
      <c r="AO17" s="62"/>
      <c r="AP17" s="62"/>
    </row>
    <row r="18" spans="1:42" ht="19.5" customHeight="1" x14ac:dyDescent="0.4">
      <c r="A18" s="72" t="str">
        <f t="shared" si="0"/>
        <v>P11</v>
      </c>
      <c r="B18" s="73">
        <v>14</v>
      </c>
      <c r="C18" s="74">
        <f t="shared" si="1"/>
        <v>18</v>
      </c>
      <c r="D18" s="75">
        <f t="shared" si="2"/>
        <v>-4</v>
      </c>
      <c r="E18" s="76">
        <f t="shared" ref="E18:E24" si="8">D18/B18</f>
        <v>-0.2857142857142857</v>
      </c>
      <c r="F18" s="75">
        <f t="shared" si="3"/>
        <v>-9.9253731343283587</v>
      </c>
      <c r="G18" s="76">
        <f t="shared" si="4"/>
        <v>0.42324093816631136</v>
      </c>
      <c r="H18" s="77">
        <f t="shared" si="5"/>
        <v>-5.9253731343283587</v>
      </c>
      <c r="I18" s="74">
        <f t="shared" si="6"/>
        <v>4</v>
      </c>
      <c r="J18" s="74">
        <f t="shared" si="7"/>
        <v>3</v>
      </c>
      <c r="K18" s="64"/>
      <c r="L18" s="72" t="s">
        <v>21</v>
      </c>
      <c r="M18" s="78"/>
      <c r="N18" s="62"/>
      <c r="O18" s="62">
        <v>7</v>
      </c>
      <c r="P18" s="62"/>
      <c r="Q18" s="62"/>
      <c r="R18" s="62"/>
      <c r="S18" s="62">
        <v>7</v>
      </c>
      <c r="T18" s="62"/>
      <c r="U18" s="62"/>
      <c r="V18" s="62"/>
      <c r="W18" s="62"/>
      <c r="X18" s="62"/>
      <c r="Y18" s="62"/>
      <c r="Z18" s="62">
        <v>2</v>
      </c>
      <c r="AA18" s="62">
        <v>2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ht="19.5" customHeight="1" x14ac:dyDescent="0.4">
      <c r="A19" s="72" t="str">
        <f t="shared" si="0"/>
        <v>P13/12</v>
      </c>
      <c r="B19" s="73">
        <v>21</v>
      </c>
      <c r="C19" s="74">
        <f t="shared" si="1"/>
        <v>28</v>
      </c>
      <c r="D19" s="75">
        <f t="shared" si="2"/>
        <v>-7</v>
      </c>
      <c r="E19" s="76">
        <f t="shared" si="8"/>
        <v>-0.33333333333333331</v>
      </c>
      <c r="F19" s="75">
        <f t="shared" si="3"/>
        <v>-14.888059701492539</v>
      </c>
      <c r="G19" s="76">
        <f t="shared" si="4"/>
        <v>0.37562189054726375</v>
      </c>
      <c r="H19" s="77">
        <f t="shared" si="5"/>
        <v>-7.8880597014925389</v>
      </c>
      <c r="I19" s="74">
        <f t="shared" si="6"/>
        <v>5</v>
      </c>
      <c r="J19" s="74">
        <f t="shared" si="7"/>
        <v>2</v>
      </c>
      <c r="K19" s="64"/>
      <c r="L19" s="72" t="s">
        <v>87</v>
      </c>
      <c r="M19" s="78"/>
      <c r="N19" s="62"/>
      <c r="O19" s="62"/>
      <c r="P19" s="62"/>
      <c r="Q19" s="62"/>
      <c r="R19" s="62"/>
      <c r="S19" s="62"/>
      <c r="T19" s="62"/>
      <c r="U19" s="62"/>
      <c r="V19" s="62">
        <v>2</v>
      </c>
      <c r="W19" s="62">
        <v>2</v>
      </c>
      <c r="X19" s="62"/>
      <c r="Y19" s="62"/>
      <c r="Z19" s="62"/>
      <c r="AA19" s="62"/>
      <c r="AB19" s="62">
        <v>10</v>
      </c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>
        <v>7</v>
      </c>
      <c r="AN19" s="62"/>
      <c r="AO19" s="62">
        <v>7</v>
      </c>
      <c r="AP19" s="62"/>
    </row>
    <row r="20" spans="1:42" ht="19.5" customHeight="1" x14ac:dyDescent="0.4">
      <c r="A20" s="72" t="str">
        <f t="shared" si="0"/>
        <v>P14</v>
      </c>
      <c r="B20" s="73">
        <v>13</v>
      </c>
      <c r="C20" s="74">
        <f t="shared" si="1"/>
        <v>18</v>
      </c>
      <c r="D20" s="75">
        <f t="shared" si="2"/>
        <v>-5</v>
      </c>
      <c r="E20" s="76">
        <f t="shared" si="8"/>
        <v>-0.38461538461538464</v>
      </c>
      <c r="F20" s="75">
        <f t="shared" si="3"/>
        <v>-9.2164179104477615</v>
      </c>
      <c r="G20" s="76">
        <f t="shared" si="4"/>
        <v>0.32433983926521243</v>
      </c>
      <c r="H20" s="77">
        <f t="shared" si="5"/>
        <v>-4.2164179104477615</v>
      </c>
      <c r="I20" s="74">
        <f t="shared" si="6"/>
        <v>5</v>
      </c>
      <c r="J20" s="74">
        <f t="shared" si="7"/>
        <v>0</v>
      </c>
      <c r="K20" s="64"/>
      <c r="L20" s="72" t="s">
        <v>75</v>
      </c>
      <c r="M20" s="78"/>
      <c r="N20" s="62"/>
      <c r="O20" s="62"/>
      <c r="P20" s="62"/>
      <c r="Q20" s="62"/>
      <c r="R20" s="62"/>
      <c r="S20" s="62"/>
      <c r="T20" s="62">
        <v>2</v>
      </c>
      <c r="U20" s="62">
        <v>2</v>
      </c>
      <c r="V20" s="62"/>
      <c r="W20" s="62"/>
      <c r="X20" s="62"/>
      <c r="Y20" s="62"/>
      <c r="Z20" s="62"/>
      <c r="AA20" s="62"/>
      <c r="AB20" s="62"/>
      <c r="AC20" s="62"/>
      <c r="AD20" s="62">
        <v>2</v>
      </c>
      <c r="AE20" s="62">
        <v>2</v>
      </c>
      <c r="AF20" s="62"/>
      <c r="AG20" s="62"/>
      <c r="AH20" s="62">
        <v>10</v>
      </c>
      <c r="AI20" s="62"/>
      <c r="AJ20" s="62"/>
      <c r="AK20" s="62"/>
      <c r="AL20" s="62"/>
      <c r="AM20" s="62"/>
      <c r="AN20" s="62"/>
      <c r="AO20" s="62"/>
      <c r="AP20" s="62"/>
    </row>
    <row r="21" spans="1:42" ht="19.5" customHeight="1" x14ac:dyDescent="0.4">
      <c r="A21" s="72" t="str">
        <f t="shared" si="0"/>
        <v>P16B</v>
      </c>
      <c r="B21" s="73">
        <v>12</v>
      </c>
      <c r="C21" s="74">
        <f t="shared" si="1"/>
        <v>34</v>
      </c>
      <c r="D21" s="75">
        <f t="shared" si="2"/>
        <v>-22</v>
      </c>
      <c r="E21" s="76">
        <f t="shared" si="8"/>
        <v>-1.8333333333333333</v>
      </c>
      <c r="F21" s="75">
        <f t="shared" si="3"/>
        <v>-8.5074626865671643</v>
      </c>
      <c r="G21" s="76">
        <f t="shared" si="4"/>
        <v>-1.1243781094527363</v>
      </c>
      <c r="H21" s="77">
        <f t="shared" si="5"/>
        <v>13.492537313432836</v>
      </c>
      <c r="I21" s="74">
        <f t="shared" si="6"/>
        <v>0</v>
      </c>
      <c r="J21" s="74">
        <f t="shared" si="7"/>
        <v>4</v>
      </c>
      <c r="K21" s="64"/>
      <c r="L21" s="72" t="s">
        <v>88</v>
      </c>
      <c r="M21" s="78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ht="19.5" customHeight="1" x14ac:dyDescent="0.4">
      <c r="A22" s="72" t="str">
        <f t="shared" si="0"/>
        <v>P19</v>
      </c>
      <c r="B22" s="73">
        <v>21</v>
      </c>
      <c r="C22" s="74">
        <f t="shared" si="1"/>
        <v>49</v>
      </c>
      <c r="D22" s="75">
        <f t="shared" si="2"/>
        <v>-28</v>
      </c>
      <c r="E22" s="76">
        <f t="shared" si="8"/>
        <v>-1.3333333333333333</v>
      </c>
      <c r="F22" s="75">
        <f t="shared" si="3"/>
        <v>-14.888059701492539</v>
      </c>
      <c r="G22" s="76">
        <f t="shared" si="4"/>
        <v>-0.6243781094527362</v>
      </c>
      <c r="H22" s="77">
        <f t="shared" si="5"/>
        <v>13.111940298507461</v>
      </c>
      <c r="I22" s="74">
        <f t="shared" si="6"/>
        <v>0</v>
      </c>
      <c r="J22" s="74">
        <f t="shared" si="7"/>
        <v>7</v>
      </c>
      <c r="K22" s="64"/>
      <c r="L22" s="72" t="s">
        <v>73</v>
      </c>
      <c r="M22" s="78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ht="19.5" customHeight="1" x14ac:dyDescent="0.4">
      <c r="A23" s="72" t="str">
        <f t="shared" si="0"/>
        <v>F10</v>
      </c>
      <c r="B23" s="73">
        <v>15</v>
      </c>
      <c r="C23" s="74">
        <f t="shared" si="1"/>
        <v>21</v>
      </c>
      <c r="D23" s="75">
        <f t="shared" si="2"/>
        <v>-6</v>
      </c>
      <c r="E23" s="76">
        <f t="shared" si="8"/>
        <v>-0.4</v>
      </c>
      <c r="F23" s="75">
        <f t="shared" si="3"/>
        <v>-10.634328358208956</v>
      </c>
      <c r="G23" s="76">
        <f t="shared" si="4"/>
        <v>0.30895522388059704</v>
      </c>
      <c r="H23" s="77">
        <f t="shared" si="5"/>
        <v>-4.6343283582089558</v>
      </c>
      <c r="I23" s="74">
        <f t="shared" si="6"/>
        <v>4</v>
      </c>
      <c r="J23" s="74">
        <f t="shared" si="7"/>
        <v>4</v>
      </c>
      <c r="K23" s="64"/>
      <c r="L23" s="72" t="s">
        <v>20</v>
      </c>
      <c r="M23" s="79"/>
      <c r="N23" s="62"/>
      <c r="O23" s="62"/>
      <c r="P23" s="62"/>
      <c r="Q23" s="62"/>
      <c r="R23" s="62">
        <v>10</v>
      </c>
      <c r="S23" s="62"/>
      <c r="T23" s="62"/>
      <c r="U23" s="62"/>
      <c r="V23" s="62"/>
      <c r="W23" s="62"/>
      <c r="X23" s="62"/>
      <c r="Y23" s="62">
        <v>2</v>
      </c>
      <c r="Z23" s="62"/>
      <c r="AA23" s="62"/>
      <c r="AB23" s="62"/>
      <c r="AC23" s="62">
        <v>4</v>
      </c>
      <c r="AD23" s="62"/>
      <c r="AE23" s="62"/>
      <c r="AF23" s="62"/>
      <c r="AG23" s="62"/>
      <c r="AH23" s="62"/>
      <c r="AI23" s="62"/>
      <c r="AJ23" s="62"/>
      <c r="AK23" s="62">
        <v>5</v>
      </c>
      <c r="AL23" s="62"/>
      <c r="AM23" s="62"/>
      <c r="AN23" s="62"/>
      <c r="AO23" s="62"/>
      <c r="AP23" s="62"/>
    </row>
    <row r="24" spans="1:42" ht="19.5" customHeight="1" x14ac:dyDescent="0.4">
      <c r="A24" s="72" t="str">
        <f t="shared" si="0"/>
        <v>F12</v>
      </c>
      <c r="B24" s="73">
        <v>12</v>
      </c>
      <c r="C24" s="74">
        <f t="shared" si="1"/>
        <v>16</v>
      </c>
      <c r="D24" s="75">
        <f t="shared" si="2"/>
        <v>-4</v>
      </c>
      <c r="E24" s="76">
        <f t="shared" si="8"/>
        <v>-0.33333333333333331</v>
      </c>
      <c r="F24" s="75">
        <f t="shared" si="3"/>
        <v>-8.5074626865671643</v>
      </c>
      <c r="G24" s="76">
        <f t="shared" si="4"/>
        <v>0.37562189054726375</v>
      </c>
      <c r="H24" s="77">
        <f t="shared" si="5"/>
        <v>-4.5074626865671643</v>
      </c>
      <c r="I24" s="74">
        <f t="shared" si="6"/>
        <v>3</v>
      </c>
      <c r="J24" s="74">
        <f t="shared" si="7"/>
        <v>3</v>
      </c>
      <c r="K24" s="64"/>
      <c r="L24" s="72" t="s">
        <v>22</v>
      </c>
      <c r="M24" s="79"/>
      <c r="N24" s="62"/>
      <c r="O24" s="62"/>
      <c r="P24" s="62">
        <v>7</v>
      </c>
      <c r="Q24" s="62"/>
      <c r="R24" s="62"/>
      <c r="S24" s="62"/>
      <c r="T24" s="62"/>
      <c r="U24" s="62"/>
      <c r="V24" s="62"/>
      <c r="W24" s="62"/>
      <c r="X24" s="62">
        <v>2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>
        <v>7</v>
      </c>
      <c r="AM24" s="62"/>
      <c r="AN24" s="62"/>
      <c r="AO24" s="62"/>
      <c r="AP24" s="62"/>
    </row>
    <row r="25" spans="1:42" ht="19.5" customHeight="1" x14ac:dyDescent="0.4">
      <c r="A25" s="72" t="str">
        <f t="shared" si="0"/>
        <v>F14 (10 o y)</v>
      </c>
      <c r="B25" s="73">
        <f>13-B26</f>
        <v>5</v>
      </c>
      <c r="C25" s="74">
        <f t="shared" si="1"/>
        <v>10</v>
      </c>
      <c r="D25" s="101">
        <f>SUM(B25:B26)-SUM(C25:C26)</f>
        <v>-14</v>
      </c>
      <c r="E25" s="103">
        <f>D25/SUM(B25:B26)</f>
        <v>-1.0769230769230769</v>
      </c>
      <c r="F25" s="101">
        <f>E$28*SUM(B25:B26)</f>
        <v>-9.2164179104477615</v>
      </c>
      <c r="G25" s="103">
        <f t="shared" si="4"/>
        <v>-0.36796785304247981</v>
      </c>
      <c r="H25" s="105">
        <f t="shared" si="5"/>
        <v>4.7835820895522385</v>
      </c>
      <c r="I25" s="74">
        <f t="shared" si="6"/>
        <v>2</v>
      </c>
      <c r="J25" s="74">
        <f t="shared" si="7"/>
        <v>0</v>
      </c>
      <c r="K25" s="64"/>
      <c r="L25" s="72" t="s">
        <v>90</v>
      </c>
      <c r="M25" s="79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>
        <v>3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>
        <v>7</v>
      </c>
      <c r="AO25" s="62"/>
      <c r="AP25" s="62"/>
    </row>
    <row r="26" spans="1:42" ht="19.5" customHeight="1" x14ac:dyDescent="0.4">
      <c r="A26" s="72" t="str">
        <f t="shared" si="0"/>
        <v>F14 (09 o ä)</v>
      </c>
      <c r="B26" s="73">
        <v>8</v>
      </c>
      <c r="C26" s="74">
        <f t="shared" si="1"/>
        <v>17</v>
      </c>
      <c r="D26" s="102"/>
      <c r="E26" s="104"/>
      <c r="F26" s="102"/>
      <c r="G26" s="104"/>
      <c r="H26" s="106"/>
      <c r="I26" s="74">
        <f t="shared" si="6"/>
        <v>0</v>
      </c>
      <c r="J26" s="74">
        <f t="shared" si="7"/>
        <v>2</v>
      </c>
      <c r="K26" s="64"/>
      <c r="L26" s="72" t="s">
        <v>89</v>
      </c>
      <c r="M26" s="79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ht="19.5" customHeight="1" x14ac:dyDescent="0.4">
      <c r="B27" s="59"/>
      <c r="C27" s="59"/>
      <c r="D27" s="59"/>
      <c r="E27" s="59"/>
      <c r="F27" s="59"/>
      <c r="G27" s="59"/>
      <c r="H27" s="59"/>
      <c r="J27" s="60"/>
      <c r="K27" s="60"/>
      <c r="L27" s="78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</row>
    <row r="28" spans="1:42" s="80" customFormat="1" ht="19.5" customHeight="1" x14ac:dyDescent="0.3">
      <c r="B28" s="62">
        <f>SUM(B17:B26)</f>
        <v>134</v>
      </c>
      <c r="C28" s="56">
        <f>SUM(C17:C26)</f>
        <v>229</v>
      </c>
      <c r="D28" s="62">
        <f>SUM(D17:D26)</f>
        <v>-95</v>
      </c>
      <c r="E28" s="81">
        <f>D28/B28</f>
        <v>-0.70895522388059706</v>
      </c>
      <c r="F28" s="81"/>
      <c r="G28" s="81"/>
      <c r="H28" s="81"/>
      <c r="I28" s="56">
        <f>SUM(I17:I26)</f>
        <v>27</v>
      </c>
      <c r="J28" s="56">
        <f>SUM(J17:J26)</f>
        <v>28</v>
      </c>
      <c r="K28" s="56"/>
      <c r="L28" s="82" t="s">
        <v>135</v>
      </c>
      <c r="M28" s="83">
        <f>COUNT(M17:M26)</f>
        <v>0</v>
      </c>
      <c r="N28" s="83">
        <f>COUNT(N17:N26)</f>
        <v>1</v>
      </c>
      <c r="O28" s="83">
        <f t="shared" ref="O28:AP28" si="9">COUNT(O17:O26)</f>
        <v>1</v>
      </c>
      <c r="P28" s="83">
        <f t="shared" si="9"/>
        <v>1</v>
      </c>
      <c r="Q28" s="83">
        <f t="shared" si="9"/>
        <v>0</v>
      </c>
      <c r="R28" s="83">
        <f t="shared" si="9"/>
        <v>1</v>
      </c>
      <c r="S28" s="83">
        <f t="shared" si="9"/>
        <v>1</v>
      </c>
      <c r="T28" s="83">
        <f t="shared" si="9"/>
        <v>1</v>
      </c>
      <c r="U28" s="83">
        <f t="shared" si="9"/>
        <v>1</v>
      </c>
      <c r="V28" s="83">
        <f t="shared" si="9"/>
        <v>1</v>
      </c>
      <c r="W28" s="83">
        <f t="shared" si="9"/>
        <v>1</v>
      </c>
      <c r="X28" s="83">
        <f t="shared" si="9"/>
        <v>1</v>
      </c>
      <c r="Y28" s="83">
        <f t="shared" si="9"/>
        <v>1</v>
      </c>
      <c r="Z28" s="83">
        <f t="shared" si="9"/>
        <v>1</v>
      </c>
      <c r="AA28" s="83">
        <f t="shared" si="9"/>
        <v>1</v>
      </c>
      <c r="AB28" s="83">
        <f t="shared" si="9"/>
        <v>1</v>
      </c>
      <c r="AC28" s="83">
        <f t="shared" si="9"/>
        <v>2</v>
      </c>
      <c r="AD28" s="83">
        <f t="shared" si="9"/>
        <v>1</v>
      </c>
      <c r="AE28" s="83">
        <f t="shared" si="9"/>
        <v>1</v>
      </c>
      <c r="AF28" s="83">
        <f t="shared" si="9"/>
        <v>1</v>
      </c>
      <c r="AG28" s="83">
        <f t="shared" si="9"/>
        <v>1</v>
      </c>
      <c r="AH28" s="83">
        <f t="shared" si="9"/>
        <v>1</v>
      </c>
      <c r="AI28" s="83">
        <f t="shared" si="9"/>
        <v>1</v>
      </c>
      <c r="AJ28" s="83">
        <f t="shared" si="9"/>
        <v>0</v>
      </c>
      <c r="AK28" s="83">
        <f t="shared" si="9"/>
        <v>1</v>
      </c>
      <c r="AL28" s="83">
        <f t="shared" si="9"/>
        <v>1</v>
      </c>
      <c r="AM28" s="83">
        <f t="shared" si="9"/>
        <v>1</v>
      </c>
      <c r="AN28" s="83">
        <f t="shared" si="9"/>
        <v>1</v>
      </c>
      <c r="AO28" s="83">
        <f t="shared" si="9"/>
        <v>1</v>
      </c>
      <c r="AP28" s="83">
        <f t="shared" si="9"/>
        <v>0</v>
      </c>
    </row>
    <row r="29" spans="1:42" s="71" customFormat="1" ht="19.5" customHeight="1" x14ac:dyDescent="0.4">
      <c r="B29" s="59"/>
      <c r="C29" s="59"/>
      <c r="D29" s="59"/>
      <c r="E29" s="59"/>
      <c r="F29" s="84"/>
      <c r="G29" s="61"/>
      <c r="H29" s="61"/>
      <c r="I29" s="61"/>
      <c r="J29" s="61"/>
      <c r="K29" s="61"/>
      <c r="L29" s="68" t="s">
        <v>136</v>
      </c>
      <c r="M29" s="83">
        <f>SUM(M17:M26)</f>
        <v>0</v>
      </c>
      <c r="N29" s="83">
        <f>SUM(N17:N26)</f>
        <v>7</v>
      </c>
      <c r="O29" s="83">
        <f t="shared" ref="O29:AP29" si="10">SUM(O17:O26)</f>
        <v>7</v>
      </c>
      <c r="P29" s="83">
        <f t="shared" si="10"/>
        <v>7</v>
      </c>
      <c r="Q29" s="83">
        <f t="shared" si="10"/>
        <v>0</v>
      </c>
      <c r="R29" s="83">
        <f t="shared" si="10"/>
        <v>10</v>
      </c>
      <c r="S29" s="83">
        <f t="shared" si="10"/>
        <v>7</v>
      </c>
      <c r="T29" s="83">
        <f t="shared" si="10"/>
        <v>2</v>
      </c>
      <c r="U29" s="83">
        <f t="shared" si="10"/>
        <v>2</v>
      </c>
      <c r="V29" s="83">
        <f t="shared" si="10"/>
        <v>2</v>
      </c>
      <c r="W29" s="83">
        <f t="shared" si="10"/>
        <v>2</v>
      </c>
      <c r="X29" s="83">
        <f t="shared" si="10"/>
        <v>2</v>
      </c>
      <c r="Y29" s="83">
        <f t="shared" si="10"/>
        <v>2</v>
      </c>
      <c r="Z29" s="83">
        <f t="shared" si="10"/>
        <v>2</v>
      </c>
      <c r="AA29" s="83">
        <f t="shared" si="10"/>
        <v>2</v>
      </c>
      <c r="AB29" s="83">
        <f t="shared" si="10"/>
        <v>10</v>
      </c>
      <c r="AC29" s="83">
        <f t="shared" si="10"/>
        <v>7</v>
      </c>
      <c r="AD29" s="83">
        <f t="shared" si="10"/>
        <v>2</v>
      </c>
      <c r="AE29" s="83">
        <f t="shared" si="10"/>
        <v>2</v>
      </c>
      <c r="AF29" s="83">
        <f t="shared" si="10"/>
        <v>2</v>
      </c>
      <c r="AG29" s="83">
        <f t="shared" si="10"/>
        <v>2</v>
      </c>
      <c r="AH29" s="83">
        <f t="shared" si="10"/>
        <v>10</v>
      </c>
      <c r="AI29" s="83">
        <f t="shared" si="10"/>
        <v>7</v>
      </c>
      <c r="AJ29" s="83">
        <f t="shared" si="10"/>
        <v>0</v>
      </c>
      <c r="AK29" s="83">
        <f t="shared" si="10"/>
        <v>5</v>
      </c>
      <c r="AL29" s="83">
        <f t="shared" si="10"/>
        <v>7</v>
      </c>
      <c r="AM29" s="83">
        <f t="shared" si="10"/>
        <v>7</v>
      </c>
      <c r="AN29" s="83">
        <f t="shared" si="10"/>
        <v>7</v>
      </c>
      <c r="AO29" s="83">
        <f t="shared" si="10"/>
        <v>7</v>
      </c>
      <c r="AP29" s="83">
        <f t="shared" si="10"/>
        <v>0</v>
      </c>
    </row>
    <row r="30" spans="1:42" ht="19.5" customHeight="1" x14ac:dyDescent="0.4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79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59"/>
      <c r="AI30" s="59"/>
      <c r="AJ30" s="59"/>
      <c r="AK30" s="59"/>
      <c r="AL30" s="59"/>
      <c r="AM30" s="59"/>
    </row>
    <row r="31" spans="1:42" ht="19.5" customHeight="1" x14ac:dyDescent="0.4">
      <c r="B31" s="59"/>
      <c r="C31" s="59"/>
      <c r="D31" s="59"/>
      <c r="E31" s="59"/>
      <c r="F31" s="59"/>
      <c r="G31" s="59"/>
      <c r="H31" s="85"/>
      <c r="I31" s="61"/>
      <c r="L31" s="78" t="s">
        <v>132</v>
      </c>
      <c r="M31" s="61"/>
      <c r="N31" s="61" t="s">
        <v>73</v>
      </c>
      <c r="O31" s="61" t="s">
        <v>88</v>
      </c>
      <c r="P31" s="61" t="s">
        <v>73</v>
      </c>
      <c r="Q31" s="61"/>
      <c r="R31" s="61" t="s">
        <v>88</v>
      </c>
      <c r="S31" s="61" t="s">
        <v>73</v>
      </c>
      <c r="T31" s="61"/>
      <c r="U31" s="61"/>
      <c r="V31" s="61"/>
      <c r="W31" s="61"/>
      <c r="X31" s="61"/>
      <c r="Y31" s="61"/>
      <c r="Z31" s="61"/>
      <c r="AA31" s="61"/>
      <c r="AB31" s="61" t="s">
        <v>89</v>
      </c>
      <c r="AC31" s="61" t="s">
        <v>73</v>
      </c>
      <c r="AD31" s="61"/>
      <c r="AE31" s="61"/>
      <c r="AF31" s="61"/>
      <c r="AG31" s="61"/>
      <c r="AH31" s="61" t="s">
        <v>88</v>
      </c>
      <c r="AI31" s="61" t="s">
        <v>73</v>
      </c>
      <c r="AJ31" s="61"/>
      <c r="AK31" s="61"/>
      <c r="AL31" s="61" t="s">
        <v>89</v>
      </c>
      <c r="AM31" s="61" t="s">
        <v>73</v>
      </c>
      <c r="AN31" s="61" t="s">
        <v>88</v>
      </c>
      <c r="AO31" s="61" t="s">
        <v>73</v>
      </c>
      <c r="AP31" s="61"/>
    </row>
    <row r="32" spans="1:42" ht="19.5" customHeight="1" x14ac:dyDescent="0.4">
      <c r="A32" s="86"/>
      <c r="B32" s="86"/>
      <c r="C32" s="59"/>
      <c r="D32" s="59"/>
      <c r="E32" s="59"/>
      <c r="F32" s="59"/>
      <c r="G32" s="59"/>
      <c r="H32" s="59"/>
      <c r="I32" s="61"/>
      <c r="L32" s="78" t="s">
        <v>133</v>
      </c>
      <c r="M32" s="61"/>
      <c r="N32" s="61" t="s">
        <v>86</v>
      </c>
      <c r="O32" s="61" t="s">
        <v>21</v>
      </c>
      <c r="P32" s="61" t="s">
        <v>22</v>
      </c>
      <c r="Q32" s="61" t="s">
        <v>20</v>
      </c>
      <c r="R32" s="61" t="s">
        <v>20</v>
      </c>
      <c r="S32" s="61" t="s">
        <v>21</v>
      </c>
      <c r="T32" s="61"/>
      <c r="U32" s="61"/>
      <c r="V32" s="61"/>
      <c r="W32" s="61"/>
      <c r="X32" s="61"/>
      <c r="Y32" s="61"/>
      <c r="Z32" s="61"/>
      <c r="AA32" s="61"/>
      <c r="AB32" s="61" t="s">
        <v>87</v>
      </c>
      <c r="AC32" s="61" t="s">
        <v>20</v>
      </c>
      <c r="AD32" s="61"/>
      <c r="AE32" s="61"/>
      <c r="AF32" s="61"/>
      <c r="AG32" s="61"/>
      <c r="AH32" s="61" t="s">
        <v>87</v>
      </c>
      <c r="AI32" s="61" t="s">
        <v>86</v>
      </c>
      <c r="AJ32" s="61" t="s">
        <v>22</v>
      </c>
      <c r="AK32" s="61"/>
      <c r="AL32" s="61" t="s">
        <v>22</v>
      </c>
      <c r="AM32" s="61" t="s">
        <v>21</v>
      </c>
      <c r="AN32" s="61" t="s">
        <v>20</v>
      </c>
      <c r="AO32" s="61" t="s">
        <v>86</v>
      </c>
      <c r="AP32" s="61" t="s">
        <v>86</v>
      </c>
    </row>
    <row r="33" spans="1:39" ht="19.5" customHeight="1" x14ac:dyDescent="0.4">
      <c r="A33" s="86"/>
      <c r="B33" s="86"/>
      <c r="C33" s="59"/>
      <c r="D33" s="59"/>
      <c r="E33" s="59"/>
      <c r="F33" s="61"/>
      <c r="G33" s="61"/>
      <c r="H33" s="61"/>
      <c r="I33" s="61"/>
      <c r="L33" s="78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59"/>
      <c r="AI33" s="59"/>
      <c r="AJ33" s="59"/>
      <c r="AK33" s="59"/>
      <c r="AL33" s="59"/>
      <c r="AM33" s="59"/>
    </row>
    <row r="34" spans="1:39" ht="19.5" customHeight="1" x14ac:dyDescent="0.4">
      <c r="B34" s="59"/>
      <c r="C34" s="59"/>
      <c r="D34" s="59"/>
      <c r="E34" s="59"/>
      <c r="F34" s="60"/>
      <c r="G34" s="60"/>
      <c r="H34" s="60"/>
      <c r="L34" s="78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9"/>
      <c r="AI34" s="59"/>
      <c r="AJ34" s="59"/>
      <c r="AK34" s="59"/>
      <c r="AL34" s="59"/>
      <c r="AM34" s="59"/>
    </row>
    <row r="35" spans="1:39" ht="19.5" customHeight="1" x14ac:dyDescent="0.4">
      <c r="B35" s="59"/>
      <c r="C35" s="59"/>
      <c r="D35" s="59"/>
      <c r="E35" s="59"/>
      <c r="F35" s="60"/>
      <c r="G35" s="60"/>
      <c r="H35" s="60"/>
      <c r="L35" s="78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9"/>
      <c r="AH35" s="59"/>
      <c r="AI35" s="59"/>
      <c r="AJ35" s="59"/>
      <c r="AK35" s="59"/>
      <c r="AL35" s="59"/>
      <c r="AM35" s="59"/>
    </row>
    <row r="36" spans="1:39" ht="19.5" customHeight="1" x14ac:dyDescent="0.4">
      <c r="B36" s="59"/>
      <c r="C36" s="59"/>
      <c r="D36" s="59"/>
      <c r="E36" s="59"/>
      <c r="F36" s="60"/>
      <c r="G36" s="60"/>
      <c r="H36" s="60"/>
      <c r="L36" s="78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9"/>
      <c r="AH36" s="59"/>
      <c r="AI36" s="59"/>
      <c r="AJ36" s="59"/>
      <c r="AK36" s="59"/>
      <c r="AL36" s="59"/>
      <c r="AM36" s="59"/>
    </row>
    <row r="37" spans="1:39" ht="19.5" customHeight="1" x14ac:dyDescent="0.4">
      <c r="B37" s="59"/>
      <c r="C37" s="59"/>
      <c r="D37" s="59"/>
      <c r="E37" s="59"/>
      <c r="F37" s="60"/>
      <c r="G37" s="60"/>
      <c r="H37" s="60"/>
      <c r="L37" s="78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9"/>
      <c r="AH37" s="59"/>
      <c r="AI37" s="59"/>
      <c r="AJ37" s="59"/>
      <c r="AK37" s="59"/>
      <c r="AL37" s="59"/>
      <c r="AM37" s="59"/>
    </row>
    <row r="38" spans="1:39" ht="19.5" customHeight="1" x14ac:dyDescent="0.4">
      <c r="B38" s="59"/>
      <c r="C38" s="59"/>
      <c r="D38" s="59"/>
      <c r="E38" s="59"/>
      <c r="F38" s="60"/>
      <c r="G38" s="60"/>
      <c r="H38" s="60"/>
      <c r="L38" s="78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59"/>
      <c r="AH38" s="59"/>
      <c r="AI38" s="59"/>
      <c r="AJ38" s="59"/>
      <c r="AK38" s="59"/>
      <c r="AL38" s="59"/>
      <c r="AM38" s="59"/>
    </row>
    <row r="39" spans="1:39" ht="19.5" customHeight="1" x14ac:dyDescent="0.4">
      <c r="B39" s="59"/>
      <c r="C39" s="59"/>
      <c r="D39" s="59"/>
      <c r="E39" s="59"/>
      <c r="F39" s="60"/>
      <c r="G39" s="60"/>
      <c r="H39" s="60"/>
      <c r="L39" s="78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59"/>
      <c r="AH39" s="59"/>
      <c r="AI39" s="59"/>
      <c r="AJ39" s="59"/>
      <c r="AK39" s="59"/>
      <c r="AL39" s="59"/>
      <c r="AM39" s="59"/>
    </row>
    <row r="40" spans="1:39" ht="19.5" customHeight="1" x14ac:dyDescent="0.4">
      <c r="B40" s="59"/>
      <c r="C40" s="59"/>
      <c r="D40" s="59"/>
      <c r="E40" s="59"/>
      <c r="F40" s="60"/>
      <c r="G40" s="60"/>
      <c r="H40" s="60"/>
      <c r="L40" s="78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59"/>
      <c r="AH40" s="59"/>
      <c r="AI40" s="59"/>
      <c r="AJ40" s="59"/>
      <c r="AK40" s="59"/>
      <c r="AL40" s="59"/>
      <c r="AM40" s="59"/>
    </row>
    <row r="41" spans="1:39" ht="19.5" customHeight="1" x14ac:dyDescent="0.4">
      <c r="B41" s="59"/>
      <c r="C41" s="59"/>
      <c r="D41" s="59"/>
      <c r="E41" s="59"/>
      <c r="F41" s="60"/>
      <c r="G41" s="60"/>
      <c r="H41" s="60"/>
      <c r="L41" s="78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9"/>
      <c r="AH41" s="59"/>
      <c r="AI41" s="59"/>
      <c r="AJ41" s="59"/>
      <c r="AK41" s="59"/>
      <c r="AL41" s="59"/>
      <c r="AM41" s="59"/>
    </row>
    <row r="42" spans="1:39" ht="19.5" customHeight="1" x14ac:dyDescent="0.4">
      <c r="B42" s="59"/>
      <c r="C42" s="59"/>
      <c r="D42" s="59"/>
      <c r="E42" s="59"/>
      <c r="F42" s="60"/>
      <c r="G42" s="60"/>
      <c r="H42" s="60"/>
      <c r="L42" s="78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59"/>
      <c r="AH42" s="59"/>
      <c r="AI42" s="59"/>
      <c r="AJ42" s="59"/>
      <c r="AK42" s="59"/>
      <c r="AL42" s="59"/>
      <c r="AM42" s="59"/>
    </row>
    <row r="43" spans="1:39" ht="19.5" customHeight="1" x14ac:dyDescent="0.4">
      <c r="B43" s="59"/>
      <c r="C43" s="59"/>
      <c r="D43" s="59"/>
      <c r="E43" s="59"/>
      <c r="F43" s="60"/>
      <c r="G43" s="60"/>
      <c r="H43" s="60"/>
      <c r="L43" s="78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59"/>
      <c r="AH43" s="59"/>
      <c r="AI43" s="59"/>
      <c r="AJ43" s="59"/>
      <c r="AK43" s="59"/>
      <c r="AL43" s="59"/>
      <c r="AM43" s="59"/>
    </row>
    <row r="44" spans="1:39" ht="19.5" customHeight="1" x14ac:dyDescent="0.4">
      <c r="B44" s="59"/>
      <c r="C44" s="59"/>
      <c r="D44" s="59"/>
      <c r="E44" s="59"/>
      <c r="F44" s="60"/>
      <c r="G44" s="60"/>
      <c r="H44" s="60"/>
      <c r="L44" s="78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59"/>
      <c r="AH44" s="59"/>
      <c r="AI44" s="59"/>
      <c r="AJ44" s="59"/>
      <c r="AK44" s="59"/>
      <c r="AL44" s="59"/>
      <c r="AM44" s="59"/>
    </row>
    <row r="45" spans="1:39" ht="19.5" customHeight="1" x14ac:dyDescent="0.4">
      <c r="B45" s="59"/>
      <c r="C45" s="59"/>
      <c r="D45" s="59"/>
      <c r="E45" s="59"/>
      <c r="F45" s="60"/>
      <c r="G45" s="60"/>
      <c r="H45" s="60"/>
      <c r="L45" s="78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59"/>
      <c r="AH45" s="59"/>
      <c r="AI45" s="59"/>
      <c r="AJ45" s="59"/>
      <c r="AK45" s="59"/>
      <c r="AL45" s="59"/>
      <c r="AM45" s="59"/>
    </row>
    <row r="46" spans="1:39" ht="19.5" customHeight="1" x14ac:dyDescent="0.4">
      <c r="B46" s="59"/>
      <c r="C46" s="59"/>
      <c r="D46" s="59"/>
      <c r="E46" s="59"/>
      <c r="F46" s="60"/>
      <c r="G46" s="60"/>
      <c r="H46" s="60"/>
      <c r="L46" s="78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9"/>
      <c r="AH46" s="59"/>
      <c r="AI46" s="59"/>
      <c r="AJ46" s="59"/>
      <c r="AK46" s="59"/>
      <c r="AL46" s="59"/>
      <c r="AM46" s="59"/>
    </row>
    <row r="47" spans="1:39" ht="19.5" customHeight="1" x14ac:dyDescent="0.4">
      <c r="B47" s="59"/>
      <c r="C47" s="59"/>
      <c r="D47" s="59"/>
      <c r="E47" s="59"/>
      <c r="F47" s="60"/>
      <c r="G47" s="60"/>
      <c r="H47" s="60"/>
      <c r="L47" s="78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59"/>
      <c r="AH47" s="59"/>
      <c r="AI47" s="59"/>
      <c r="AJ47" s="59"/>
      <c r="AK47" s="59"/>
      <c r="AL47" s="59"/>
      <c r="AM47" s="59"/>
    </row>
    <row r="48" spans="1:39" ht="19.5" customHeight="1" x14ac:dyDescent="0.4">
      <c r="B48" s="59"/>
      <c r="C48" s="59"/>
      <c r="D48" s="59"/>
      <c r="E48" s="59"/>
      <c r="F48" s="60"/>
      <c r="G48" s="60"/>
      <c r="H48" s="60"/>
      <c r="L48" s="78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59"/>
      <c r="AH48" s="59"/>
      <c r="AI48" s="59"/>
      <c r="AJ48" s="59"/>
      <c r="AK48" s="59"/>
      <c r="AL48" s="59"/>
      <c r="AM48" s="59"/>
    </row>
    <row r="49" spans="2:39" ht="19.5" customHeight="1" x14ac:dyDescent="0.4">
      <c r="B49" s="59"/>
      <c r="C49" s="59"/>
      <c r="D49" s="59"/>
      <c r="E49" s="59"/>
      <c r="F49" s="60"/>
      <c r="G49" s="60"/>
      <c r="H49" s="60"/>
      <c r="L49" s="78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59"/>
      <c r="AH49" s="59"/>
      <c r="AI49" s="59"/>
      <c r="AJ49" s="59"/>
      <c r="AK49" s="59"/>
      <c r="AL49" s="59"/>
      <c r="AM49" s="59"/>
    </row>
    <row r="50" spans="2:39" ht="19.5" customHeight="1" x14ac:dyDescent="0.4">
      <c r="B50" s="59"/>
      <c r="C50" s="59"/>
      <c r="D50" s="59"/>
      <c r="E50" s="59"/>
      <c r="F50" s="60"/>
      <c r="G50" s="60"/>
      <c r="H50" s="60"/>
      <c r="L50" s="78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59"/>
      <c r="AH50" s="59"/>
      <c r="AI50" s="59"/>
      <c r="AJ50" s="59"/>
      <c r="AK50" s="59"/>
      <c r="AL50" s="59"/>
      <c r="AM50" s="59"/>
    </row>
    <row r="51" spans="2:39" ht="19.5" customHeight="1" x14ac:dyDescent="0.4">
      <c r="B51" s="59"/>
      <c r="C51" s="59"/>
      <c r="D51" s="59"/>
      <c r="E51" s="59"/>
      <c r="F51" s="60"/>
      <c r="G51" s="60"/>
      <c r="H51" s="60"/>
      <c r="L51" s="78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59"/>
      <c r="AH51" s="59"/>
      <c r="AI51" s="59"/>
      <c r="AJ51" s="59"/>
      <c r="AK51" s="59"/>
      <c r="AL51" s="59"/>
      <c r="AM51" s="59"/>
    </row>
    <row r="52" spans="2:39" ht="19.5" customHeight="1" x14ac:dyDescent="0.4">
      <c r="B52" s="59"/>
      <c r="C52" s="59"/>
      <c r="D52" s="59"/>
      <c r="E52" s="59"/>
      <c r="F52" s="60"/>
      <c r="G52" s="60"/>
      <c r="H52" s="60"/>
      <c r="L52" s="78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59"/>
      <c r="AH52" s="59"/>
      <c r="AI52" s="59"/>
      <c r="AJ52" s="59"/>
      <c r="AK52" s="59"/>
      <c r="AL52" s="59"/>
      <c r="AM52" s="59"/>
    </row>
  </sheetData>
  <mergeCells count="5">
    <mergeCell ref="D25:D26"/>
    <mergeCell ref="E25:E26"/>
    <mergeCell ref="G25:G26"/>
    <mergeCell ref="F25:F26"/>
    <mergeCell ref="H25:H26"/>
  </mergeCells>
  <phoneticPr fontId="4" type="noConversion"/>
  <conditionalFormatting sqref="A17:A26">
    <cfRule type="beginsWith" dxfId="72" priority="11" operator="beginsWith" text="F14">
      <formula>LEFT(A17,LEN("F14"))="F14"</formula>
    </cfRule>
    <cfRule type="containsText" dxfId="71" priority="12" operator="containsText" text="F12">
      <formula>NOT(ISERROR(SEARCH("F12",A17)))</formula>
    </cfRule>
    <cfRule type="containsText" dxfId="70" priority="13" operator="containsText" text="F10">
      <formula>NOT(ISERROR(SEARCH("F10",A17)))</formula>
    </cfRule>
    <cfRule type="containsText" dxfId="69" priority="14" operator="containsText" text="P19">
      <formula>NOT(ISERROR(SEARCH("P19",A17)))</formula>
    </cfRule>
    <cfRule type="containsText" dxfId="68" priority="15" operator="containsText" text="P16B">
      <formula>NOT(ISERROR(SEARCH("P16B",A17)))</formula>
    </cfRule>
    <cfRule type="containsText" dxfId="67" priority="16" operator="containsText" text="P14">
      <formula>NOT(ISERROR(SEARCH("P14",A17)))</formula>
    </cfRule>
    <cfRule type="containsText" dxfId="66" priority="17" operator="containsText" text="P13/12">
      <formula>NOT(ISERROR(SEARCH("P13/12",A17)))</formula>
    </cfRule>
    <cfRule type="containsText" dxfId="65" priority="18" operator="containsText" text="P11">
      <formula>NOT(ISERROR(SEARCH("P11",A17)))</formula>
    </cfRule>
  </conditionalFormatting>
  <conditionalFormatting sqref="G17:G25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G26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26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26">
    <cfRule type="containsText" dxfId="63" priority="60" operator="containsText" text="P11">
      <formula>NOT(ISERROR(SEARCH("P11",L17)))</formula>
    </cfRule>
    <cfRule type="containsText" dxfId="62" priority="59" operator="containsText" text="P13/12">
      <formula>NOT(ISERROR(SEARCH("P13/12",L17)))</formula>
    </cfRule>
    <cfRule type="containsText" dxfId="61" priority="58" operator="containsText" text="P14">
      <formula>NOT(ISERROR(SEARCH("P14",L17)))</formula>
    </cfRule>
    <cfRule type="containsText" dxfId="60" priority="57" operator="containsText" text="P16B">
      <formula>NOT(ISERROR(SEARCH("P16B",L17)))</formula>
    </cfRule>
    <cfRule type="containsText" dxfId="59" priority="56" operator="containsText" text="P19">
      <formula>NOT(ISERROR(SEARCH("P19",L17)))</formula>
    </cfRule>
    <cfRule type="containsText" dxfId="58" priority="55" operator="containsText" text="F10">
      <formula>NOT(ISERROR(SEARCH("F10",L17)))</formula>
    </cfRule>
    <cfRule type="containsText" dxfId="57" priority="54" operator="containsText" text="F12">
      <formula>NOT(ISERROR(SEARCH("F12",L17)))</formula>
    </cfRule>
    <cfRule type="beginsWith" dxfId="56" priority="53" operator="beginsWith" text="F14">
      <formula>LEFT(L17,LEN("F14"))="F14"</formula>
    </cfRule>
  </conditionalFormatting>
  <conditionalFormatting sqref="M21:AP21">
    <cfRule type="cellIs" dxfId="54" priority="24" operator="greaterThan">
      <formula>0</formula>
    </cfRule>
  </conditionalFormatting>
  <conditionalFormatting sqref="M22:AP22">
    <cfRule type="cellIs" dxfId="53" priority="26" operator="greaterThan">
      <formula>0</formula>
    </cfRule>
  </conditionalFormatting>
  <conditionalFormatting sqref="M23:AP23">
    <cfRule type="cellIs" dxfId="52" priority="27" operator="greaterThan">
      <formula>0</formula>
    </cfRule>
  </conditionalFormatting>
  <conditionalFormatting sqref="M24:AP24">
    <cfRule type="cellIs" dxfId="51" priority="28" operator="greaterThan">
      <formula>0</formula>
    </cfRule>
  </conditionalFormatting>
  <conditionalFormatting sqref="M25:AP26">
    <cfRule type="cellIs" dxfId="50" priority="10" operator="greaterThan">
      <formula>0</formula>
    </cfRule>
  </conditionalFormatting>
  <conditionalFormatting sqref="M29:AP29">
    <cfRule type="cellIs" dxfId="49" priority="75" operator="lessThan">
      <formula>M14</formula>
    </cfRule>
    <cfRule type="cellIs" dxfId="48" priority="76" operator="equal">
      <formula>M14</formula>
    </cfRule>
    <cfRule type="cellIs" dxfId="47" priority="74" operator="greaterThan">
      <formula>M14</formula>
    </cfRule>
  </conditionalFormatting>
  <conditionalFormatting sqref="M31:AP32">
    <cfRule type="containsText" dxfId="46" priority="6" operator="containsText" text="P14">
      <formula>NOT(ISERROR(SEARCH("P14",M31)))</formula>
    </cfRule>
    <cfRule type="containsText" dxfId="44" priority="8" operator="containsText" text="P11">
      <formula>NOT(ISERROR(SEARCH("P11",M31)))</formula>
    </cfRule>
    <cfRule type="containsText" dxfId="43" priority="7" operator="containsText" text="P13/12">
      <formula>NOT(ISERROR(SEARCH("P13/12",M31)))</formula>
    </cfRule>
    <cfRule type="containsText" dxfId="42" priority="5" operator="containsText" text="P16B">
      <formula>NOT(ISERROR(SEARCH("P16B",M31)))</formula>
    </cfRule>
    <cfRule type="containsText" dxfId="41" priority="4" operator="containsText" text="P19">
      <formula>NOT(ISERROR(SEARCH("P19",M31)))</formula>
    </cfRule>
    <cfRule type="containsText" dxfId="40" priority="3" operator="containsText" text="F10">
      <formula>NOT(ISERROR(SEARCH("F10",M31)))</formula>
    </cfRule>
    <cfRule type="containsText" dxfId="39" priority="2" operator="containsText" text="F12">
      <formula>NOT(ISERROR(SEARCH("F12",M31)))</formula>
    </cfRule>
    <cfRule type="beginsWith" dxfId="38" priority="1" operator="beginsWith" text="F14">
      <formula>LEFT(M31,LEN("F14"))="F14"</formula>
    </cfRule>
  </conditionalFormatting>
  <conditionalFormatting sqref="N17:AP17">
    <cfRule type="cellIs" dxfId="37" priority="20" operator="greaterThan">
      <formula>0</formula>
    </cfRule>
  </conditionalFormatting>
  <conditionalFormatting sqref="N18:AP18">
    <cfRule type="cellIs" dxfId="36" priority="21" operator="greaterThan">
      <formula>0</formula>
    </cfRule>
  </conditionalFormatting>
  <conditionalFormatting sqref="N19:AP19">
    <cfRule type="cellIs" dxfId="35" priority="22" operator="greaterThan">
      <formula>0</formula>
    </cfRule>
  </conditionalFormatting>
  <conditionalFormatting sqref="N20:AP20">
    <cfRule type="cellIs" dxfId="34" priority="2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17180CBC-D5CB-497D-8085-D0BAB7B37F7B}">
            <xm:f>NOT(ISERROR(SEARCH($L$17,A17)))</xm:f>
            <xm:f>$L$17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A17:A26</xm:sqref>
        </x14:conditionalFormatting>
        <x14:conditionalFormatting xmlns:xm="http://schemas.microsoft.com/office/excel/2006/main">
          <x14:cfRule type="containsText" priority="61" operator="containsText" id="{6CDEF8E4-2637-4C8A-AE2C-DCC002A82E95}">
            <xm:f>NOT(ISERROR(SEARCH($L$17,L17)))</xm:f>
            <xm:f>$L$17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L17:L26</xm:sqref>
        </x14:conditionalFormatting>
        <x14:conditionalFormatting xmlns:xm="http://schemas.microsoft.com/office/excel/2006/main">
          <x14:cfRule type="containsText" priority="9" operator="containsText" id="{7E8171C9-B38E-45EB-BDF2-433A22A98AE3}">
            <xm:f>NOT(ISERROR(SEARCH($L$17,M31)))</xm:f>
            <xm:f>$L$17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M31:AP32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DBD2-CD29-4BB4-9713-855D1D1CBDF0}">
  <dimension ref="A1:X54"/>
  <sheetViews>
    <sheetView workbookViewId="0"/>
  </sheetViews>
  <sheetFormatPr defaultRowHeight="14.4" x14ac:dyDescent="0.3"/>
  <cols>
    <col min="1" max="1" width="4" bestFit="1" customWidth="1"/>
    <col min="2" max="2" width="5.77734375" bestFit="1" customWidth="1"/>
    <col min="3" max="3" width="20.6640625" style="31" bestFit="1" customWidth="1"/>
    <col min="4" max="4" width="6.5546875" style="31" customWidth="1"/>
    <col min="5" max="24" width="10.44140625" customWidth="1"/>
  </cols>
  <sheetData>
    <row r="1" spans="1:24" x14ac:dyDescent="0.3">
      <c r="C1" s="26"/>
      <c r="D1" s="26"/>
      <c r="E1" s="23" t="e">
        <f>#REF!</f>
        <v>#REF!</v>
      </c>
      <c r="F1" s="9" t="e">
        <f>#REF!</f>
        <v>#REF!</v>
      </c>
      <c r="G1" s="9" t="e">
        <f>#REF!</f>
        <v>#REF!</v>
      </c>
      <c r="H1" s="9" t="e">
        <f>#REF!</f>
        <v>#REF!</v>
      </c>
      <c r="I1" s="9" t="e">
        <f>#REF!</f>
        <v>#REF!</v>
      </c>
      <c r="J1" s="10" t="e">
        <f>#REF!</f>
        <v>#REF!</v>
      </c>
      <c r="K1" s="10" t="e">
        <f>#REF!</f>
        <v>#REF!</v>
      </c>
      <c r="L1" s="10" t="e">
        <f>#REF!</f>
        <v>#REF!</v>
      </c>
      <c r="M1" s="10" t="e">
        <f>#REF!</f>
        <v>#REF!</v>
      </c>
      <c r="N1" s="9" t="e">
        <f>#REF!</f>
        <v>#REF!</v>
      </c>
      <c r="O1" s="9" t="e">
        <f>#REF!</f>
        <v>#REF!</v>
      </c>
      <c r="P1" s="10" t="e">
        <f>#REF!</f>
        <v>#REF!</v>
      </c>
      <c r="Q1" s="10" t="e">
        <f>#REF!</f>
        <v>#REF!</v>
      </c>
      <c r="R1" s="8" t="e">
        <f>#REF!</f>
        <v>#REF!</v>
      </c>
      <c r="S1" s="10" t="e">
        <f>#REF!</f>
        <v>#REF!</v>
      </c>
      <c r="T1" s="9" t="e">
        <f>#REF!</f>
        <v>#REF!</v>
      </c>
      <c r="U1" s="9" t="e">
        <f>#REF!</f>
        <v>#REF!</v>
      </c>
      <c r="V1" s="9" t="e">
        <f>#REF!</f>
        <v>#REF!</v>
      </c>
      <c r="W1" s="9" t="e">
        <f>#REF!</f>
        <v>#REF!</v>
      </c>
      <c r="X1" s="9" t="e">
        <f>#REF!</f>
        <v>#REF!</v>
      </c>
    </row>
    <row r="2" spans="1:24" x14ac:dyDescent="0.3">
      <c r="C2" s="26"/>
      <c r="D2" s="26"/>
      <c r="E2" s="24" t="e">
        <f>#REF!</f>
        <v>#REF!</v>
      </c>
      <c r="F2" s="11" t="e">
        <f>#REF!</f>
        <v>#REF!</v>
      </c>
      <c r="G2" s="11" t="e">
        <f>#REF!</f>
        <v>#REF!</v>
      </c>
      <c r="H2" s="11" t="e">
        <f>#REF!</f>
        <v>#REF!</v>
      </c>
      <c r="I2" s="11" t="e">
        <f>#REF!</f>
        <v>#REF!</v>
      </c>
      <c r="J2" s="12" t="e">
        <f>#REF!</f>
        <v>#REF!</v>
      </c>
      <c r="K2" s="12" t="e">
        <f>#REF!</f>
        <v>#REF!</v>
      </c>
      <c r="L2" s="12" t="e">
        <f>#REF!</f>
        <v>#REF!</v>
      </c>
      <c r="M2" s="12" t="e">
        <f>#REF!</f>
        <v>#REF!</v>
      </c>
      <c r="N2" s="11" t="e">
        <f>#REF!</f>
        <v>#REF!</v>
      </c>
      <c r="O2" s="11" t="e">
        <f>#REF!</f>
        <v>#REF!</v>
      </c>
      <c r="P2" s="12" t="e">
        <f>#REF!</f>
        <v>#REF!</v>
      </c>
      <c r="Q2" s="12" t="e">
        <f>#REF!</f>
        <v>#REF!</v>
      </c>
      <c r="R2" s="34" t="e">
        <f>#REF!</f>
        <v>#REF!</v>
      </c>
      <c r="S2" s="12" t="e">
        <f>#REF!</f>
        <v>#REF!</v>
      </c>
      <c r="T2" s="11" t="e">
        <f>#REF!</f>
        <v>#REF!</v>
      </c>
      <c r="U2" s="11" t="e">
        <f>#REF!</f>
        <v>#REF!</v>
      </c>
      <c r="V2" s="11" t="e">
        <f>#REF!</f>
        <v>#REF!</v>
      </c>
      <c r="W2" s="11" t="e">
        <f>#REF!</f>
        <v>#REF!</v>
      </c>
      <c r="X2" s="11" t="e">
        <f>#REF!</f>
        <v>#REF!</v>
      </c>
    </row>
    <row r="3" spans="1:24" x14ac:dyDescent="0.3">
      <c r="C3" s="26" t="s">
        <v>12</v>
      </c>
      <c r="D3" s="26"/>
      <c r="E3" s="25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0"/>
      <c r="K3" s="10"/>
      <c r="L3" s="10"/>
      <c r="M3" s="10"/>
      <c r="N3" s="13" t="e">
        <f>#REF!</f>
        <v>#REF!</v>
      </c>
      <c r="O3" s="13" t="e">
        <f>#REF!</f>
        <v>#REF!</v>
      </c>
      <c r="P3" s="10"/>
      <c r="Q3" s="10"/>
      <c r="R3" s="13" t="e">
        <f>#REF!</f>
        <v>#REF!</v>
      </c>
      <c r="S3" s="10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</row>
    <row r="4" spans="1:24" x14ac:dyDescent="0.3">
      <c r="C4" s="26" t="s">
        <v>13</v>
      </c>
      <c r="D4" s="26"/>
      <c r="E4" s="25" t="e">
        <f>#REF!</f>
        <v>#REF!</v>
      </c>
      <c r="F4" s="15" t="e">
        <f>#REF!</f>
        <v>#REF!</v>
      </c>
      <c r="G4" s="15" t="e">
        <f>#REF!</f>
        <v>#REF!</v>
      </c>
      <c r="H4" s="15" t="e">
        <f>#REF!</f>
        <v>#REF!</v>
      </c>
      <c r="I4" s="15" t="e">
        <f>#REF!</f>
        <v>#REF!</v>
      </c>
      <c r="J4" s="14">
        <v>0.45833333333333331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5" t="e">
        <f>#REF!</f>
        <v>#REF!</v>
      </c>
      <c r="O4" s="15" t="e">
        <f>#REF!</f>
        <v>#REF!</v>
      </c>
      <c r="P4" s="14">
        <v>0.45833333333333331</v>
      </c>
      <c r="Q4" s="14">
        <v>0.45833333333333331</v>
      </c>
      <c r="R4" s="15" t="e">
        <f>#REF!</f>
        <v>#REF!</v>
      </c>
      <c r="S4" s="14" t="e">
        <f>#REF!</f>
        <v>#REF!</v>
      </c>
      <c r="T4" s="15" t="e">
        <f>#REF!</f>
        <v>#REF!</v>
      </c>
      <c r="U4" s="15" t="e">
        <f>#REF!</f>
        <v>#REF!</v>
      </c>
      <c r="V4" s="15" t="e">
        <f>#REF!</f>
        <v>#REF!</v>
      </c>
      <c r="W4" s="15" t="e">
        <f>#REF!</f>
        <v>#REF!</v>
      </c>
      <c r="X4" s="15" t="e">
        <f>#REF!</f>
        <v>#REF!</v>
      </c>
    </row>
    <row r="5" spans="1:24" x14ac:dyDescent="0.3">
      <c r="C5" s="26" t="s">
        <v>14</v>
      </c>
      <c r="D5" s="26"/>
      <c r="E5" s="25" t="e">
        <f>#REF!</f>
        <v>#REF!</v>
      </c>
      <c r="F5" s="15" t="e">
        <f>#REF!</f>
        <v>#REF!</v>
      </c>
      <c r="G5" s="15" t="e">
        <f>#REF!</f>
        <v>#REF!</v>
      </c>
      <c r="H5" s="15" t="e">
        <f>#REF!</f>
        <v>#REF!</v>
      </c>
      <c r="I5" s="15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5" t="e">
        <f>#REF!</f>
        <v>#REF!</v>
      </c>
      <c r="O5" s="15" t="e">
        <f>#REF!</f>
        <v>#REF!</v>
      </c>
      <c r="P5" s="14">
        <v>0.45833333333333331</v>
      </c>
      <c r="Q5" s="14">
        <v>0.45833333333333331</v>
      </c>
      <c r="R5" s="15" t="e">
        <f>#REF!</f>
        <v>#REF!</v>
      </c>
      <c r="S5" s="14" t="e">
        <f>#REF!</f>
        <v>#REF!</v>
      </c>
      <c r="T5" s="15" t="e">
        <f>#REF!</f>
        <v>#REF!</v>
      </c>
      <c r="U5" s="15" t="e">
        <f>#REF!</f>
        <v>#REF!</v>
      </c>
      <c r="V5" s="15" t="e">
        <f>#REF!</f>
        <v>#REF!</v>
      </c>
      <c r="W5" s="15" t="e">
        <f>#REF!</f>
        <v>#REF!</v>
      </c>
      <c r="X5" s="15" t="e">
        <f>#REF!</f>
        <v>#REF!</v>
      </c>
    </row>
    <row r="6" spans="1:24" x14ac:dyDescent="0.3">
      <c r="C6" s="26" t="s">
        <v>16</v>
      </c>
      <c r="D6" s="26"/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3" t="e">
        <f>#REF!</f>
        <v>#REF!</v>
      </c>
      <c r="O6" s="13" t="e">
        <f>#REF!</f>
        <v>#REF!</v>
      </c>
      <c r="P6" s="14" t="e">
        <f>#REF!</f>
        <v>#REF!</v>
      </c>
      <c r="Q6" s="14" t="e">
        <f>#REF!</f>
        <v>#REF!</v>
      </c>
      <c r="R6" s="13" t="e">
        <f>#REF!</f>
        <v>#REF!</v>
      </c>
      <c r="S6" s="14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</row>
    <row r="7" spans="1:24" ht="29.1" customHeight="1" x14ac:dyDescent="0.3">
      <c r="B7" s="4"/>
      <c r="C7" s="27" t="s">
        <v>15</v>
      </c>
      <c r="D7" s="27"/>
      <c r="E7" s="7" t="e">
        <f>#REF!</f>
        <v>#REF!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7" t="e">
        <f>#REF!</f>
        <v>#REF!</v>
      </c>
      <c r="J7" s="107" t="e">
        <f>#REF!</f>
        <v>#REF!</v>
      </c>
      <c r="K7" s="108"/>
      <c r="L7" s="107" t="e">
        <f>#REF!</f>
        <v>#REF!</v>
      </c>
      <c r="M7" s="108"/>
      <c r="N7" s="7" t="e">
        <f>#REF!</f>
        <v>#REF!</v>
      </c>
      <c r="O7" s="7" t="e">
        <f>#REF!</f>
        <v>#REF!</v>
      </c>
      <c r="P7" s="107" t="e">
        <f>#REF!</f>
        <v>#REF!</v>
      </c>
      <c r="Q7" s="108"/>
      <c r="R7" s="7" t="e">
        <f>#REF!</f>
        <v>#REF!</v>
      </c>
      <c r="S7" s="6" t="e">
        <f>#REF!</f>
        <v>#REF!</v>
      </c>
      <c r="T7" s="7" t="e">
        <f>#REF!</f>
        <v>#REF!</v>
      </c>
      <c r="U7" s="7" t="e">
        <f>#REF!</f>
        <v>#REF!</v>
      </c>
      <c r="V7" s="7" t="e">
        <f>#REF!</f>
        <v>#REF!</v>
      </c>
      <c r="W7" s="7" t="e">
        <f>#REF!</f>
        <v>#REF!</v>
      </c>
      <c r="X7" s="7" t="e">
        <f>#REF!</f>
        <v>#REF!</v>
      </c>
    </row>
    <row r="8" spans="1:24" x14ac:dyDescent="0.3">
      <c r="B8" s="4"/>
      <c r="C8" s="27" t="s">
        <v>17</v>
      </c>
      <c r="D8" s="27"/>
      <c r="E8" s="7" t="e">
        <f>#REF!</f>
        <v>#REF!</v>
      </c>
      <c r="F8" s="7" t="e">
        <f>#REF!</f>
        <v>#REF!</v>
      </c>
      <c r="G8" s="7" t="e">
        <f>#REF!</f>
        <v>#REF!</v>
      </c>
      <c r="H8" s="7" t="e">
        <f>#REF!</f>
        <v>#REF!</v>
      </c>
      <c r="I8" s="7" t="e">
        <f>#REF!</f>
        <v>#REF!</v>
      </c>
      <c r="J8" s="5" t="e">
        <f>#REF!</f>
        <v>#REF!</v>
      </c>
      <c r="K8" s="6" t="e">
        <f>#REF!</f>
        <v>#REF!</v>
      </c>
      <c r="L8" s="5" t="e">
        <f>#REF!</f>
        <v>#REF!</v>
      </c>
      <c r="M8" s="6" t="e">
        <f>#REF!</f>
        <v>#REF!</v>
      </c>
      <c r="N8" s="7" t="e">
        <f>#REF!</f>
        <v>#REF!</v>
      </c>
      <c r="O8" s="7" t="e">
        <f>#REF!</f>
        <v>#REF!</v>
      </c>
      <c r="P8" s="5" t="e">
        <f>#REF!</f>
        <v>#REF!</v>
      </c>
      <c r="Q8" s="6" t="e">
        <f>#REF!</f>
        <v>#REF!</v>
      </c>
      <c r="R8" s="7" t="e">
        <f>#REF!</f>
        <v>#REF!</v>
      </c>
      <c r="S8" s="6" t="e">
        <f>#REF!</f>
        <v>#REF!</v>
      </c>
      <c r="T8" s="7" t="e">
        <f>#REF!</f>
        <v>#REF!</v>
      </c>
      <c r="U8" s="7" t="e">
        <f>#REF!</f>
        <v>#REF!</v>
      </c>
      <c r="V8" s="7" t="e">
        <f>#REF!</f>
        <v>#REF!</v>
      </c>
      <c r="W8" s="7" t="e">
        <f>#REF!</f>
        <v>#REF!</v>
      </c>
      <c r="X8" s="7" t="e">
        <f>#REF!</f>
        <v>#REF!</v>
      </c>
    </row>
    <row r="9" spans="1:24" x14ac:dyDescent="0.3">
      <c r="C9" s="28" t="s">
        <v>26</v>
      </c>
      <c r="D9" s="28"/>
      <c r="E9" s="21">
        <v>4</v>
      </c>
      <c r="F9" s="17"/>
      <c r="G9" s="17">
        <v>10</v>
      </c>
      <c r="H9" s="17"/>
      <c r="I9" s="17"/>
      <c r="J9" s="17"/>
      <c r="K9" s="17"/>
      <c r="L9" s="17"/>
      <c r="M9" s="17"/>
      <c r="N9" s="17">
        <v>2</v>
      </c>
      <c r="O9" s="17">
        <v>2</v>
      </c>
      <c r="P9" s="17"/>
      <c r="Q9" s="17"/>
      <c r="R9" s="17"/>
      <c r="S9" s="17"/>
      <c r="T9" s="17">
        <v>7</v>
      </c>
      <c r="U9" s="17">
        <v>5</v>
      </c>
      <c r="V9" s="17">
        <v>4</v>
      </c>
      <c r="W9" s="17"/>
      <c r="X9" s="17"/>
    </row>
    <row r="10" spans="1:24" x14ac:dyDescent="0.3">
      <c r="A10" t="s">
        <v>27</v>
      </c>
      <c r="B10" t="s">
        <v>24</v>
      </c>
      <c r="C10" s="35" t="s">
        <v>78</v>
      </c>
      <c r="D10" s="35" t="s">
        <v>77</v>
      </c>
      <c r="E10" s="16">
        <f t="shared" ref="E10:T10" si="0">SUM(E11:E50)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SUM(U11:U50)</f>
        <v>0</v>
      </c>
      <c r="V10" s="16">
        <f t="shared" ref="V10:X10" si="1">SUM(V11:V50)</f>
        <v>0</v>
      </c>
      <c r="W10" s="16">
        <f t="shared" si="1"/>
        <v>0</v>
      </c>
      <c r="X10" s="16">
        <f t="shared" si="1"/>
        <v>0</v>
      </c>
    </row>
    <row r="11" spans="1:24" x14ac:dyDescent="0.3">
      <c r="A11" s="2" t="s">
        <v>20</v>
      </c>
      <c r="B11" s="19">
        <f t="shared" ref="B11:B26" si="2">SUM(E11:X11)</f>
        <v>0</v>
      </c>
      <c r="C11" s="29" t="s">
        <v>28</v>
      </c>
      <c r="D11" s="2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x14ac:dyDescent="0.3">
      <c r="A12" s="2" t="s">
        <v>20</v>
      </c>
      <c r="B12" s="20">
        <f t="shared" si="2"/>
        <v>0</v>
      </c>
      <c r="C12" s="26" t="s">
        <v>29</v>
      </c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3">
      <c r="A13" s="2" t="s">
        <v>20</v>
      </c>
      <c r="B13" s="19">
        <f t="shared" si="2"/>
        <v>0</v>
      </c>
      <c r="C13" s="29" t="s">
        <v>30</v>
      </c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x14ac:dyDescent="0.3">
      <c r="A14" s="2" t="s">
        <v>20</v>
      </c>
      <c r="B14" s="20">
        <f t="shared" si="2"/>
        <v>0</v>
      </c>
      <c r="C14" s="26" t="s">
        <v>31</v>
      </c>
      <c r="D14" s="2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3">
      <c r="A15" s="2" t="s">
        <v>20</v>
      </c>
      <c r="B15" s="19">
        <f t="shared" si="2"/>
        <v>0</v>
      </c>
      <c r="C15" s="29" t="s">
        <v>32</v>
      </c>
      <c r="D15" s="2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x14ac:dyDescent="0.3">
      <c r="A16" s="2" t="s">
        <v>20</v>
      </c>
      <c r="B16" s="20">
        <f t="shared" si="2"/>
        <v>0</v>
      </c>
      <c r="C16" s="26" t="s">
        <v>33</v>
      </c>
      <c r="D16" s="2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3">
      <c r="A17" s="2" t="s">
        <v>20</v>
      </c>
      <c r="B17" s="19">
        <f t="shared" si="2"/>
        <v>0</v>
      </c>
      <c r="C17" s="29" t="s">
        <v>34</v>
      </c>
      <c r="D17" s="29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3">
      <c r="A18" s="2" t="s">
        <v>20</v>
      </c>
      <c r="B18" s="20">
        <f t="shared" si="2"/>
        <v>0</v>
      </c>
      <c r="C18" s="26" t="s">
        <v>35</v>
      </c>
      <c r="D18" s="2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3">
      <c r="A19" s="2" t="s">
        <v>20</v>
      </c>
      <c r="B19" s="19">
        <f t="shared" si="2"/>
        <v>0</v>
      </c>
      <c r="C19" s="29" t="s">
        <v>36</v>
      </c>
      <c r="D19" s="29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3">
      <c r="A20" s="2" t="s">
        <v>20</v>
      </c>
      <c r="B20" s="20">
        <f t="shared" si="2"/>
        <v>0</v>
      </c>
      <c r="C20" s="26" t="s">
        <v>37</v>
      </c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">
      <c r="A21" s="2" t="s">
        <v>20</v>
      </c>
      <c r="B21" s="19">
        <f t="shared" si="2"/>
        <v>0</v>
      </c>
      <c r="C21" s="29" t="s">
        <v>38</v>
      </c>
      <c r="D21" s="29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3">
      <c r="A22" s="2" t="s">
        <v>20</v>
      </c>
      <c r="B22" s="20">
        <f t="shared" si="2"/>
        <v>0</v>
      </c>
      <c r="C22" s="26" t="s">
        <v>39</v>
      </c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3">
      <c r="A23" s="2" t="s">
        <v>20</v>
      </c>
      <c r="B23" s="19">
        <f t="shared" si="2"/>
        <v>0</v>
      </c>
      <c r="C23" s="29" t="s">
        <v>40</v>
      </c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3">
      <c r="A24" s="2" t="s">
        <v>20</v>
      </c>
      <c r="B24" s="20">
        <f t="shared" si="2"/>
        <v>0</v>
      </c>
      <c r="C24" s="26" t="s">
        <v>41</v>
      </c>
      <c r="D24" s="26"/>
      <c r="E24" s="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3">
      <c r="A25" s="2" t="s">
        <v>20</v>
      </c>
      <c r="B25" s="19">
        <f t="shared" si="2"/>
        <v>0</v>
      </c>
      <c r="C25" s="29" t="s">
        <v>42</v>
      </c>
      <c r="D25" s="29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3">
      <c r="A26" s="2" t="s">
        <v>20</v>
      </c>
      <c r="B26" s="20">
        <f t="shared" si="2"/>
        <v>0</v>
      </c>
      <c r="C26" s="26" t="s">
        <v>43</v>
      </c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6" customHeight="1" x14ac:dyDescent="0.3">
      <c r="A27" s="36"/>
      <c r="B27" s="37"/>
      <c r="C27" s="38"/>
      <c r="D27" s="3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x14ac:dyDescent="0.3">
      <c r="A28" s="2" t="s">
        <v>22</v>
      </c>
      <c r="B28" s="19">
        <f t="shared" ref="B28:B36" si="3">SUM(E28:X28)</f>
        <v>0</v>
      </c>
      <c r="C28" s="29" t="s">
        <v>44</v>
      </c>
      <c r="D28" s="29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3">
      <c r="A29" s="2" t="s">
        <v>22</v>
      </c>
      <c r="B29" s="20">
        <f t="shared" si="3"/>
        <v>0</v>
      </c>
      <c r="C29" s="26" t="s">
        <v>45</v>
      </c>
      <c r="D29" s="26"/>
      <c r="E29" s="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3">
      <c r="A30" s="2" t="s">
        <v>22</v>
      </c>
      <c r="B30" s="19">
        <f t="shared" si="3"/>
        <v>0</v>
      </c>
      <c r="C30" s="29" t="s">
        <v>46</v>
      </c>
      <c r="D30" s="29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3">
      <c r="A31" s="2" t="s">
        <v>22</v>
      </c>
      <c r="B31" s="20">
        <f t="shared" si="3"/>
        <v>0</v>
      </c>
      <c r="C31" s="26" t="s">
        <v>47</v>
      </c>
      <c r="D31" s="26"/>
      <c r="E31" s="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3">
      <c r="A32" s="2" t="s">
        <v>22</v>
      </c>
      <c r="B32" s="19">
        <f t="shared" si="3"/>
        <v>0</v>
      </c>
      <c r="C32" s="29" t="s">
        <v>48</v>
      </c>
      <c r="D32" s="29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3">
      <c r="A33" s="2" t="s">
        <v>22</v>
      </c>
      <c r="B33" s="20">
        <f t="shared" si="3"/>
        <v>0</v>
      </c>
      <c r="C33" s="26" t="s">
        <v>49</v>
      </c>
      <c r="D33" s="30"/>
      <c r="E33" s="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3">
      <c r="A34" s="2" t="s">
        <v>22</v>
      </c>
      <c r="B34" s="19">
        <f t="shared" si="3"/>
        <v>0</v>
      </c>
      <c r="C34" s="29" t="s">
        <v>50</v>
      </c>
      <c r="D34" s="29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3">
      <c r="A35" s="2" t="s">
        <v>22</v>
      </c>
      <c r="B35" s="20">
        <f t="shared" si="3"/>
        <v>0</v>
      </c>
      <c r="C35" s="26" t="s">
        <v>51</v>
      </c>
      <c r="D35" s="26"/>
      <c r="E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3">
      <c r="A36" s="2" t="s">
        <v>22</v>
      </c>
      <c r="B36" s="19">
        <f t="shared" si="3"/>
        <v>0</v>
      </c>
      <c r="C36" s="29" t="s">
        <v>52</v>
      </c>
      <c r="D36" s="29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6" customHeight="1" x14ac:dyDescent="0.3">
      <c r="A37" s="36"/>
      <c r="B37" s="37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x14ac:dyDescent="0.3">
      <c r="A38" s="2" t="s">
        <v>74</v>
      </c>
      <c r="B38" s="20">
        <f t="shared" ref="B38:B50" si="4">SUM(E38:X38)</f>
        <v>0</v>
      </c>
      <c r="C38" s="26" t="s">
        <v>53</v>
      </c>
      <c r="D38" s="26"/>
      <c r="E38" s="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3">
      <c r="A39" s="2" t="s">
        <v>74</v>
      </c>
      <c r="B39" s="19">
        <f t="shared" si="4"/>
        <v>0</v>
      </c>
      <c r="C39" s="29" t="s">
        <v>55</v>
      </c>
      <c r="D39" s="29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3">
      <c r="A40" s="2" t="s">
        <v>74</v>
      </c>
      <c r="B40" s="20">
        <f t="shared" si="4"/>
        <v>0</v>
      </c>
      <c r="C40" s="26" t="s">
        <v>79</v>
      </c>
      <c r="D40" s="26"/>
      <c r="E40" s="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3">
      <c r="A41" s="2" t="s">
        <v>74</v>
      </c>
      <c r="B41" s="19">
        <f t="shared" si="4"/>
        <v>0</v>
      </c>
      <c r="C41" s="29" t="s">
        <v>80</v>
      </c>
      <c r="D41" s="29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3">
      <c r="A42" s="2" t="s">
        <v>74</v>
      </c>
      <c r="B42" s="20">
        <f t="shared" si="4"/>
        <v>0</v>
      </c>
      <c r="C42" s="26" t="s">
        <v>81</v>
      </c>
      <c r="D42" s="26"/>
      <c r="E42" s="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3">
      <c r="A43" s="2" t="s">
        <v>74</v>
      </c>
      <c r="B43" s="19">
        <f t="shared" si="4"/>
        <v>0</v>
      </c>
      <c r="C43" s="29" t="s">
        <v>82</v>
      </c>
      <c r="D43" s="29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3">
      <c r="A44" s="2" t="s">
        <v>74</v>
      </c>
      <c r="B44" s="20">
        <f t="shared" si="4"/>
        <v>0</v>
      </c>
      <c r="C44" s="26" t="s">
        <v>83</v>
      </c>
      <c r="D44" s="26"/>
      <c r="E44" s="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3">
      <c r="A45" s="2" t="s">
        <v>74</v>
      </c>
      <c r="B45" s="19">
        <f t="shared" si="4"/>
        <v>0</v>
      </c>
      <c r="C45" s="29" t="s">
        <v>84</v>
      </c>
      <c r="D45" s="29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3">
      <c r="A46" s="2" t="s">
        <v>74</v>
      </c>
      <c r="B46" s="20">
        <f t="shared" si="4"/>
        <v>0</v>
      </c>
      <c r="C46" s="26" t="s">
        <v>85</v>
      </c>
      <c r="D46" s="26"/>
      <c r="E46" s="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3">
      <c r="A47" s="2" t="s">
        <v>74</v>
      </c>
      <c r="B47" s="19">
        <f t="shared" si="4"/>
        <v>0</v>
      </c>
      <c r="C47" s="29" t="s">
        <v>56</v>
      </c>
      <c r="D47" s="29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3">
      <c r="A48" s="2" t="s">
        <v>74</v>
      </c>
      <c r="B48" s="20">
        <f t="shared" si="4"/>
        <v>0</v>
      </c>
      <c r="C48" s="26" t="s">
        <v>54</v>
      </c>
      <c r="D48" s="26"/>
      <c r="E48" s="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3">
      <c r="A49" s="2" t="s">
        <v>74</v>
      </c>
      <c r="B49" s="19">
        <f t="shared" si="4"/>
        <v>0</v>
      </c>
      <c r="C49" s="29"/>
      <c r="D49" s="2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3">
      <c r="A50" s="2" t="s">
        <v>74</v>
      </c>
      <c r="B50" s="20">
        <f t="shared" si="4"/>
        <v>0</v>
      </c>
      <c r="C50" s="26"/>
      <c r="D50" s="26"/>
      <c r="E50" s="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3">
      <c r="C51" s="26" t="s">
        <v>60</v>
      </c>
      <c r="D51" s="26"/>
      <c r="E51" s="14"/>
      <c r="F51" s="14"/>
      <c r="G51" s="32" t="s">
        <v>58</v>
      </c>
      <c r="H51" s="14"/>
      <c r="I51" s="14"/>
      <c r="J51" s="14"/>
      <c r="K51" s="14"/>
      <c r="L51" s="14"/>
      <c r="M51" s="32" t="s">
        <v>58</v>
      </c>
      <c r="N51" s="14"/>
      <c r="O51" s="14"/>
      <c r="P51" s="14"/>
      <c r="Q51" s="14"/>
      <c r="R51" s="14"/>
      <c r="S51" s="14"/>
      <c r="T51" s="14"/>
      <c r="U51" s="14"/>
      <c r="V51" s="14"/>
      <c r="W51" s="32" t="s">
        <v>58</v>
      </c>
      <c r="X51" s="14"/>
    </row>
    <row r="53" spans="1:24" x14ac:dyDescent="0.3">
      <c r="C53" s="26" t="s">
        <v>59</v>
      </c>
      <c r="D53" s="26"/>
      <c r="E53" s="23" t="e">
        <f>#REF!</f>
        <v>#REF!</v>
      </c>
      <c r="F53" s="23" t="e">
        <f>#REF!</f>
        <v>#REF!</v>
      </c>
      <c r="G53" s="23" t="e">
        <f>#REF!</f>
        <v>#REF!</v>
      </c>
      <c r="H53" s="23" t="e">
        <f>#REF!</f>
        <v>#REF!</v>
      </c>
      <c r="I53" s="23" t="e">
        <f>#REF!</f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3" t="e">
        <f>#REF!</f>
        <v>#REF!</v>
      </c>
      <c r="P53" s="23" t="e">
        <f>#REF!</f>
        <v>#REF!</v>
      </c>
      <c r="Q53" s="23" t="e">
        <f>#REF!</f>
        <v>#REF!</v>
      </c>
      <c r="R53" s="23" t="e">
        <f>#REF!</f>
        <v>#REF!</v>
      </c>
      <c r="S53" s="23" t="e">
        <f>#REF!</f>
        <v>#REF!</v>
      </c>
      <c r="T53" s="23" t="e">
        <f>#REF!</f>
        <v>#REF!</v>
      </c>
      <c r="U53" s="23" t="e">
        <f>#REF!</f>
        <v>#REF!</v>
      </c>
      <c r="V53" s="23" t="e">
        <f>#REF!</f>
        <v>#REF!</v>
      </c>
      <c r="W53" s="23" t="e">
        <f>#REF!</f>
        <v>#REF!</v>
      </c>
      <c r="X53" s="23" t="e">
        <f>#REF!</f>
        <v>#REF!</v>
      </c>
    </row>
    <row r="54" spans="1:24" x14ac:dyDescent="0.3">
      <c r="C54" s="26" t="s">
        <v>60</v>
      </c>
      <c r="D54" s="26"/>
      <c r="E54" s="23" t="e">
        <f>#REF!</f>
        <v>#REF!</v>
      </c>
      <c r="F54" s="23" t="e">
        <f>#REF!</f>
        <v>#REF!</v>
      </c>
      <c r="G54" s="23" t="e">
        <f>#REF!</f>
        <v>#REF!</v>
      </c>
      <c r="H54" s="23" t="e">
        <f>#REF!</f>
        <v>#REF!</v>
      </c>
      <c r="I54" s="23" t="e">
        <f>#REF!</f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3" t="e">
        <f>#REF!</f>
        <v>#REF!</v>
      </c>
      <c r="P54" s="23" t="e">
        <f>#REF!</f>
        <v>#REF!</v>
      </c>
      <c r="Q54" s="23" t="e">
        <f>#REF!</f>
        <v>#REF!</v>
      </c>
      <c r="R54" s="23" t="e">
        <f>#REF!</f>
        <v>#REF!</v>
      </c>
      <c r="S54" s="23" t="e">
        <f>#REF!</f>
        <v>#REF!</v>
      </c>
      <c r="T54" s="23" t="e">
        <f>#REF!</f>
        <v>#REF!</v>
      </c>
      <c r="U54" s="23" t="e">
        <f>#REF!</f>
        <v>#REF!</v>
      </c>
      <c r="V54" s="23" t="e">
        <f>#REF!</f>
        <v>#REF!</v>
      </c>
      <c r="W54" s="23" t="e">
        <f>#REF!</f>
        <v>#REF!</v>
      </c>
      <c r="X54" s="23" t="e">
        <f>#REF!</f>
        <v>#REF!</v>
      </c>
    </row>
  </sheetData>
  <mergeCells count="3">
    <mergeCell ref="J7:K7"/>
    <mergeCell ref="L7:M7"/>
    <mergeCell ref="P7:Q7"/>
  </mergeCells>
  <conditionalFormatting sqref="B11:B50 F11:X50">
    <cfRule type="cellIs" dxfId="33" priority="7" operator="greaterThan">
      <formula>0</formula>
    </cfRule>
  </conditionalFormatting>
  <conditionalFormatting sqref="E11:E23">
    <cfRule type="cellIs" dxfId="32" priority="4" operator="greaterThan">
      <formula>0</formula>
    </cfRule>
  </conditionalFormatting>
  <conditionalFormatting sqref="E25:E26">
    <cfRule type="cellIs" dxfId="31" priority="5" operator="greaterThan">
      <formula>0</formula>
    </cfRule>
  </conditionalFormatting>
  <conditionalFormatting sqref="E27:V27">
    <cfRule type="cellIs" dxfId="30" priority="1" operator="greaterThan">
      <formula>0</formula>
    </cfRule>
  </conditionalFormatting>
  <conditionalFormatting sqref="E37:V37">
    <cfRule type="cellIs" dxfId="29" priority="2" operator="greaterThan">
      <formula>0</formula>
    </cfRule>
  </conditionalFormatting>
  <conditionalFormatting sqref="E10:X10">
    <cfRule type="cellIs" dxfId="28" priority="17" operator="greaterThan">
      <formula>E9</formula>
    </cfRule>
    <cfRule type="cellIs" dxfId="27" priority="18" operator="lessThan">
      <formula>E9</formula>
    </cfRule>
    <cfRule type="cellIs" dxfId="26" priority="19" operator="equal">
      <formula>E9</formula>
    </cfRule>
  </conditionalFormatting>
  <conditionalFormatting sqref="F11:V26">
    <cfRule type="cellIs" dxfId="25" priority="6" operator="greaterThan">
      <formula>0</formula>
    </cfRule>
  </conditionalFormatting>
  <conditionalFormatting sqref="G10:H10 X10">
    <cfRule type="cellIs" dxfId="24" priority="14" operator="greaterThan">
      <formula>G9</formula>
    </cfRule>
    <cfRule type="cellIs" dxfId="23" priority="15" operator="lessThan">
      <formula>G9</formula>
    </cfRule>
    <cfRule type="cellIs" dxfId="22" priority="16" operator="equal">
      <formula>G9</formula>
    </cfRule>
  </conditionalFormatting>
  <conditionalFormatting sqref="T10">
    <cfRule type="cellIs" dxfId="21" priority="11" operator="greaterThan">
      <formula>T9</formula>
    </cfRule>
    <cfRule type="cellIs" dxfId="20" priority="12" operator="lessThan">
      <formula>T9</formula>
    </cfRule>
    <cfRule type="cellIs" dxfId="19" priority="13" operator="equal">
      <formula>T9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BD2D-E6AB-41FE-9EB4-7F1112BAFC24}">
  <dimension ref="A1:X110"/>
  <sheetViews>
    <sheetView workbookViewId="0"/>
  </sheetViews>
  <sheetFormatPr defaultRowHeight="14.4" x14ac:dyDescent="0.3"/>
  <cols>
    <col min="1" max="1" width="4" bestFit="1" customWidth="1"/>
    <col min="2" max="2" width="5.77734375" bestFit="1" customWidth="1"/>
    <col min="3" max="3" width="20.6640625" style="31" bestFit="1" customWidth="1"/>
    <col min="4" max="4" width="6.5546875" style="31" customWidth="1"/>
    <col min="5" max="24" width="10.44140625" customWidth="1"/>
  </cols>
  <sheetData>
    <row r="1" spans="1:24" x14ac:dyDescent="0.3">
      <c r="C1" s="26"/>
      <c r="D1" s="26"/>
      <c r="E1" s="23" t="e">
        <f>#REF!</f>
        <v>#REF!</v>
      </c>
      <c r="F1" s="9" t="e">
        <f>#REF!</f>
        <v>#REF!</v>
      </c>
      <c r="G1" s="9" t="e">
        <f>#REF!</f>
        <v>#REF!</v>
      </c>
      <c r="H1" s="9" t="e">
        <f>#REF!</f>
        <v>#REF!</v>
      </c>
      <c r="I1" s="9" t="e">
        <f>#REF!</f>
        <v>#REF!</v>
      </c>
      <c r="J1" s="10" t="e">
        <f>#REF!</f>
        <v>#REF!</v>
      </c>
      <c r="K1" s="10" t="e">
        <f>#REF!</f>
        <v>#REF!</v>
      </c>
      <c r="L1" s="10" t="e">
        <f>#REF!</f>
        <v>#REF!</v>
      </c>
      <c r="M1" s="10" t="e">
        <f>#REF!</f>
        <v>#REF!</v>
      </c>
      <c r="N1" s="9" t="e">
        <f>#REF!</f>
        <v>#REF!</v>
      </c>
      <c r="O1" s="9" t="e">
        <f>#REF!</f>
        <v>#REF!</v>
      </c>
      <c r="P1" s="10" t="e">
        <f>#REF!</f>
        <v>#REF!</v>
      </c>
      <c r="Q1" s="10" t="e">
        <f>#REF!</f>
        <v>#REF!</v>
      </c>
      <c r="R1" s="8" t="e">
        <f>#REF!</f>
        <v>#REF!</v>
      </c>
      <c r="S1" s="10" t="e">
        <f>#REF!</f>
        <v>#REF!</v>
      </c>
      <c r="T1" s="9" t="e">
        <f>#REF!</f>
        <v>#REF!</v>
      </c>
      <c r="U1" s="9" t="e">
        <f>#REF!</f>
        <v>#REF!</v>
      </c>
      <c r="V1" s="9" t="e">
        <f>#REF!</f>
        <v>#REF!</v>
      </c>
      <c r="W1" s="9" t="e">
        <f>#REF!</f>
        <v>#REF!</v>
      </c>
      <c r="X1" s="9" t="e">
        <f>#REF!</f>
        <v>#REF!</v>
      </c>
    </row>
    <row r="2" spans="1:24" x14ac:dyDescent="0.3">
      <c r="C2" s="26"/>
      <c r="D2" s="26"/>
      <c r="E2" s="24" t="e">
        <f>#REF!</f>
        <v>#REF!</v>
      </c>
      <c r="F2" s="11" t="e">
        <f>#REF!</f>
        <v>#REF!</v>
      </c>
      <c r="G2" s="11" t="e">
        <f>#REF!</f>
        <v>#REF!</v>
      </c>
      <c r="H2" s="11" t="e">
        <f>#REF!</f>
        <v>#REF!</v>
      </c>
      <c r="I2" s="11" t="e">
        <f>#REF!</f>
        <v>#REF!</v>
      </c>
      <c r="J2" s="12" t="e">
        <f>#REF!</f>
        <v>#REF!</v>
      </c>
      <c r="K2" s="12" t="e">
        <f>#REF!</f>
        <v>#REF!</v>
      </c>
      <c r="L2" s="12" t="e">
        <f>#REF!</f>
        <v>#REF!</v>
      </c>
      <c r="M2" s="12" t="e">
        <f>#REF!</f>
        <v>#REF!</v>
      </c>
      <c r="N2" s="11" t="e">
        <f>#REF!</f>
        <v>#REF!</v>
      </c>
      <c r="O2" s="11" t="e">
        <f>#REF!</f>
        <v>#REF!</v>
      </c>
      <c r="P2" s="12" t="e">
        <f>#REF!</f>
        <v>#REF!</v>
      </c>
      <c r="Q2" s="12" t="e">
        <f>#REF!</f>
        <v>#REF!</v>
      </c>
      <c r="R2" s="34" t="e">
        <f>#REF!</f>
        <v>#REF!</v>
      </c>
      <c r="S2" s="12" t="e">
        <f>#REF!</f>
        <v>#REF!</v>
      </c>
      <c r="T2" s="11" t="e">
        <f>#REF!</f>
        <v>#REF!</v>
      </c>
      <c r="U2" s="11" t="e">
        <f>#REF!</f>
        <v>#REF!</v>
      </c>
      <c r="V2" s="11" t="e">
        <f>#REF!</f>
        <v>#REF!</v>
      </c>
      <c r="W2" s="11" t="e">
        <f>#REF!</f>
        <v>#REF!</v>
      </c>
      <c r="X2" s="11" t="e">
        <f>#REF!</f>
        <v>#REF!</v>
      </c>
    </row>
    <row r="3" spans="1:24" x14ac:dyDescent="0.3">
      <c r="C3" s="26" t="s">
        <v>12</v>
      </c>
      <c r="D3" s="26"/>
      <c r="E3" s="25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0"/>
      <c r="K3" s="10"/>
      <c r="L3" s="10"/>
      <c r="M3" s="10"/>
      <c r="N3" s="13" t="e">
        <f>#REF!</f>
        <v>#REF!</v>
      </c>
      <c r="O3" s="13" t="e">
        <f>#REF!</f>
        <v>#REF!</v>
      </c>
      <c r="P3" s="10"/>
      <c r="Q3" s="10"/>
      <c r="R3" s="13" t="e">
        <f>#REF!</f>
        <v>#REF!</v>
      </c>
      <c r="S3" s="10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</row>
    <row r="4" spans="1:24" x14ac:dyDescent="0.3">
      <c r="C4" s="26" t="s">
        <v>13</v>
      </c>
      <c r="D4" s="26"/>
      <c r="E4" s="25" t="e">
        <f>#REF!</f>
        <v>#REF!</v>
      </c>
      <c r="F4" s="15" t="e">
        <f>#REF!</f>
        <v>#REF!</v>
      </c>
      <c r="G4" s="15" t="e">
        <f>#REF!</f>
        <v>#REF!</v>
      </c>
      <c r="H4" s="15" t="e">
        <f>#REF!</f>
        <v>#REF!</v>
      </c>
      <c r="I4" s="15" t="e">
        <f>#REF!</f>
        <v>#REF!</v>
      </c>
      <c r="J4" s="14">
        <v>0.45833333333333331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5" t="e">
        <f>#REF!</f>
        <v>#REF!</v>
      </c>
      <c r="O4" s="15" t="e">
        <f>#REF!</f>
        <v>#REF!</v>
      </c>
      <c r="P4" s="14">
        <v>0.45833333333333331</v>
      </c>
      <c r="Q4" s="14">
        <v>0.45833333333333331</v>
      </c>
      <c r="R4" s="15" t="e">
        <f>#REF!</f>
        <v>#REF!</v>
      </c>
      <c r="S4" s="14" t="e">
        <f>#REF!</f>
        <v>#REF!</v>
      </c>
      <c r="T4" s="15" t="e">
        <f>#REF!</f>
        <v>#REF!</v>
      </c>
      <c r="U4" s="15" t="e">
        <f>#REF!</f>
        <v>#REF!</v>
      </c>
      <c r="V4" s="15" t="e">
        <f>#REF!</f>
        <v>#REF!</v>
      </c>
      <c r="W4" s="15" t="e">
        <f>#REF!</f>
        <v>#REF!</v>
      </c>
      <c r="X4" s="15" t="e">
        <f>#REF!</f>
        <v>#REF!</v>
      </c>
    </row>
    <row r="5" spans="1:24" x14ac:dyDescent="0.3">
      <c r="C5" s="26" t="s">
        <v>14</v>
      </c>
      <c r="D5" s="26"/>
      <c r="E5" s="25" t="e">
        <f>#REF!</f>
        <v>#REF!</v>
      </c>
      <c r="F5" s="15" t="e">
        <f>#REF!</f>
        <v>#REF!</v>
      </c>
      <c r="G5" s="15" t="e">
        <f>#REF!</f>
        <v>#REF!</v>
      </c>
      <c r="H5" s="15" t="e">
        <f>#REF!</f>
        <v>#REF!</v>
      </c>
      <c r="I5" s="15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5" t="e">
        <f>#REF!</f>
        <v>#REF!</v>
      </c>
      <c r="O5" s="15" t="e">
        <f>#REF!</f>
        <v>#REF!</v>
      </c>
      <c r="P5" s="14">
        <v>0.45833333333333331</v>
      </c>
      <c r="Q5" s="14">
        <v>0.45833333333333331</v>
      </c>
      <c r="R5" s="15" t="e">
        <f>#REF!</f>
        <v>#REF!</v>
      </c>
      <c r="S5" s="14" t="e">
        <f>#REF!</f>
        <v>#REF!</v>
      </c>
      <c r="T5" s="15" t="e">
        <f>#REF!</f>
        <v>#REF!</v>
      </c>
      <c r="U5" s="15" t="e">
        <f>#REF!</f>
        <v>#REF!</v>
      </c>
      <c r="V5" s="15" t="e">
        <f>#REF!</f>
        <v>#REF!</v>
      </c>
      <c r="W5" s="15" t="e">
        <f>#REF!</f>
        <v>#REF!</v>
      </c>
      <c r="X5" s="15" t="e">
        <f>#REF!</f>
        <v>#REF!</v>
      </c>
    </row>
    <row r="6" spans="1:24" x14ac:dyDescent="0.3">
      <c r="C6" s="26" t="s">
        <v>16</v>
      </c>
      <c r="D6" s="26"/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3" t="e">
        <f>#REF!</f>
        <v>#REF!</v>
      </c>
      <c r="O6" s="13" t="e">
        <f>#REF!</f>
        <v>#REF!</v>
      </c>
      <c r="P6" s="14" t="e">
        <f>#REF!</f>
        <v>#REF!</v>
      </c>
      <c r="Q6" s="14" t="e">
        <f>#REF!</f>
        <v>#REF!</v>
      </c>
      <c r="R6" s="13" t="e">
        <f>#REF!</f>
        <v>#REF!</v>
      </c>
      <c r="S6" s="14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</row>
    <row r="7" spans="1:24" ht="29.1" customHeight="1" x14ac:dyDescent="0.3">
      <c r="B7" s="4"/>
      <c r="C7" s="27" t="s">
        <v>15</v>
      </c>
      <c r="D7" s="27"/>
      <c r="E7" s="7" t="e">
        <f>#REF!</f>
        <v>#REF!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7" t="e">
        <f>#REF!</f>
        <v>#REF!</v>
      </c>
      <c r="J7" s="107" t="e">
        <f>#REF!</f>
        <v>#REF!</v>
      </c>
      <c r="K7" s="108"/>
      <c r="L7" s="107" t="e">
        <f>#REF!</f>
        <v>#REF!</v>
      </c>
      <c r="M7" s="108"/>
      <c r="N7" s="7" t="e">
        <f>#REF!</f>
        <v>#REF!</v>
      </c>
      <c r="O7" s="7" t="e">
        <f>#REF!</f>
        <v>#REF!</v>
      </c>
      <c r="P7" s="107" t="e">
        <f>#REF!</f>
        <v>#REF!</v>
      </c>
      <c r="Q7" s="108"/>
      <c r="R7" s="7" t="e">
        <f>#REF!</f>
        <v>#REF!</v>
      </c>
      <c r="S7" s="6" t="e">
        <f>#REF!</f>
        <v>#REF!</v>
      </c>
      <c r="T7" s="7" t="e">
        <f>#REF!</f>
        <v>#REF!</v>
      </c>
      <c r="U7" s="7" t="e">
        <f>#REF!</f>
        <v>#REF!</v>
      </c>
      <c r="V7" s="7" t="e">
        <f>#REF!</f>
        <v>#REF!</v>
      </c>
      <c r="W7" s="7" t="e">
        <f>#REF!</f>
        <v>#REF!</v>
      </c>
      <c r="X7" s="7" t="e">
        <f>#REF!</f>
        <v>#REF!</v>
      </c>
    </row>
    <row r="8" spans="1:24" x14ac:dyDescent="0.3">
      <c r="B8" s="4"/>
      <c r="C8" s="27" t="s">
        <v>17</v>
      </c>
      <c r="D8" s="27"/>
      <c r="E8" s="7" t="e">
        <f>#REF!</f>
        <v>#REF!</v>
      </c>
      <c r="F8" s="7" t="e">
        <f>#REF!</f>
        <v>#REF!</v>
      </c>
      <c r="G8" s="7" t="e">
        <f>#REF!</f>
        <v>#REF!</v>
      </c>
      <c r="H8" s="7" t="e">
        <f>#REF!</f>
        <v>#REF!</v>
      </c>
      <c r="I8" s="7" t="e">
        <f>#REF!</f>
        <v>#REF!</v>
      </c>
      <c r="J8" s="5" t="e">
        <f>#REF!</f>
        <v>#REF!</v>
      </c>
      <c r="K8" s="6" t="e">
        <f>#REF!</f>
        <v>#REF!</v>
      </c>
      <c r="L8" s="5" t="e">
        <f>#REF!</f>
        <v>#REF!</v>
      </c>
      <c r="M8" s="6" t="e">
        <f>#REF!</f>
        <v>#REF!</v>
      </c>
      <c r="N8" s="7" t="e">
        <f>#REF!</f>
        <v>#REF!</v>
      </c>
      <c r="O8" s="7" t="e">
        <f>#REF!</f>
        <v>#REF!</v>
      </c>
      <c r="P8" s="5" t="e">
        <f>#REF!</f>
        <v>#REF!</v>
      </c>
      <c r="Q8" s="6" t="e">
        <f>#REF!</f>
        <v>#REF!</v>
      </c>
      <c r="R8" s="7" t="e">
        <f>#REF!</f>
        <v>#REF!</v>
      </c>
      <c r="S8" s="6" t="e">
        <f>#REF!</f>
        <v>#REF!</v>
      </c>
      <c r="T8" s="7" t="e">
        <f>#REF!</f>
        <v>#REF!</v>
      </c>
      <c r="U8" s="7" t="e">
        <f>#REF!</f>
        <v>#REF!</v>
      </c>
      <c r="V8" s="7" t="e">
        <f>#REF!</f>
        <v>#REF!</v>
      </c>
      <c r="W8" s="7" t="e">
        <f>#REF!</f>
        <v>#REF!</v>
      </c>
      <c r="X8" s="7" t="e">
        <f>#REF!</f>
        <v>#REF!</v>
      </c>
    </row>
    <row r="9" spans="1:24" x14ac:dyDescent="0.3">
      <c r="C9" s="28" t="s">
        <v>26</v>
      </c>
      <c r="D9" s="28"/>
      <c r="E9" s="21">
        <v>4</v>
      </c>
      <c r="F9" s="17"/>
      <c r="G9" s="17">
        <v>10</v>
      </c>
      <c r="H9" s="17"/>
      <c r="I9" s="17"/>
      <c r="J9" s="17"/>
      <c r="K9" s="17"/>
      <c r="L9" s="17"/>
      <c r="M9" s="17"/>
      <c r="N9" s="17">
        <v>2</v>
      </c>
      <c r="O9" s="17">
        <v>2</v>
      </c>
      <c r="P9" s="17"/>
      <c r="Q9" s="17"/>
      <c r="R9" s="17"/>
      <c r="S9" s="17"/>
      <c r="T9" s="17">
        <v>7</v>
      </c>
      <c r="U9" s="17">
        <v>5</v>
      </c>
      <c r="V9" s="17">
        <v>4</v>
      </c>
      <c r="W9" s="17"/>
      <c r="X9" s="17"/>
    </row>
    <row r="10" spans="1:24" x14ac:dyDescent="0.3">
      <c r="A10" t="s">
        <v>27</v>
      </c>
      <c r="B10" t="s">
        <v>24</v>
      </c>
      <c r="C10" s="35" t="s">
        <v>78</v>
      </c>
      <c r="D10" s="35" t="s">
        <v>77</v>
      </c>
      <c r="E10" s="16">
        <f t="shared" ref="E10:T10" si="0">SUM(E11:E106)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SUM(U11:U106)</f>
        <v>0</v>
      </c>
      <c r="V10" s="16">
        <f t="shared" ref="V10:X10" si="1">SUM(V11:V106)</f>
        <v>0</v>
      </c>
      <c r="W10" s="16">
        <f t="shared" si="1"/>
        <v>0</v>
      </c>
      <c r="X10" s="16">
        <f t="shared" si="1"/>
        <v>0</v>
      </c>
    </row>
    <row r="11" spans="1:24" x14ac:dyDescent="0.3">
      <c r="A11" s="2" t="s">
        <v>18</v>
      </c>
      <c r="B11" s="19">
        <f t="shared" ref="B11:B26" si="2">SUM(E11:X11)</f>
        <v>0</v>
      </c>
      <c r="C11" s="29"/>
      <c r="D11" s="2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x14ac:dyDescent="0.3">
      <c r="A12" s="2" t="s">
        <v>18</v>
      </c>
      <c r="B12" s="20">
        <f t="shared" si="2"/>
        <v>0</v>
      </c>
      <c r="C12" s="26"/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3">
      <c r="A13" s="2" t="s">
        <v>18</v>
      </c>
      <c r="B13" s="19">
        <f t="shared" si="2"/>
        <v>0</v>
      </c>
      <c r="C13" s="29"/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x14ac:dyDescent="0.3">
      <c r="A14" s="2" t="s">
        <v>18</v>
      </c>
      <c r="B14" s="20">
        <f t="shared" si="2"/>
        <v>0</v>
      </c>
      <c r="C14" s="26"/>
      <c r="D14" s="2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3">
      <c r="A15" s="2" t="s">
        <v>18</v>
      </c>
      <c r="B15" s="19">
        <f t="shared" si="2"/>
        <v>0</v>
      </c>
      <c r="C15" s="29"/>
      <c r="D15" s="2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x14ac:dyDescent="0.3">
      <c r="A16" s="2" t="s">
        <v>18</v>
      </c>
      <c r="B16" s="20">
        <f t="shared" si="2"/>
        <v>0</v>
      </c>
      <c r="C16" s="26"/>
      <c r="D16" s="2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3">
      <c r="A17" s="2" t="s">
        <v>18</v>
      </c>
      <c r="B17" s="19">
        <f t="shared" si="2"/>
        <v>0</v>
      </c>
      <c r="C17" s="29"/>
      <c r="D17" s="29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3">
      <c r="A18" s="2" t="s">
        <v>18</v>
      </c>
      <c r="B18" s="20">
        <f t="shared" si="2"/>
        <v>0</v>
      </c>
      <c r="C18" s="26"/>
      <c r="D18" s="2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3">
      <c r="A19" s="2" t="s">
        <v>18</v>
      </c>
      <c r="B19" s="19">
        <f t="shared" si="2"/>
        <v>0</v>
      </c>
      <c r="C19" s="29"/>
      <c r="D19" s="29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3">
      <c r="A20" s="2" t="s">
        <v>18</v>
      </c>
      <c r="B20" s="20">
        <f t="shared" si="2"/>
        <v>0</v>
      </c>
      <c r="C20" s="26"/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">
      <c r="A21" s="2" t="s">
        <v>18</v>
      </c>
      <c r="B21" s="19">
        <f t="shared" si="2"/>
        <v>0</v>
      </c>
      <c r="C21" s="29"/>
      <c r="D21" s="29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3">
      <c r="A22" s="2" t="s">
        <v>18</v>
      </c>
      <c r="B22" s="20">
        <f t="shared" si="2"/>
        <v>0</v>
      </c>
      <c r="C22" s="26"/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3">
      <c r="A23" s="2" t="s">
        <v>18</v>
      </c>
      <c r="B23" s="19">
        <f t="shared" si="2"/>
        <v>0</v>
      </c>
      <c r="C23" s="29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3">
      <c r="A24" s="2" t="s">
        <v>18</v>
      </c>
      <c r="B24" s="20">
        <f t="shared" si="2"/>
        <v>0</v>
      </c>
      <c r="C24" s="26"/>
      <c r="D24" s="26"/>
      <c r="E24" s="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3">
      <c r="A25" s="2" t="s">
        <v>18</v>
      </c>
      <c r="B25" s="19">
        <f t="shared" si="2"/>
        <v>0</v>
      </c>
      <c r="C25" s="29"/>
      <c r="D25" s="29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3">
      <c r="A26" s="2" t="s">
        <v>18</v>
      </c>
      <c r="B26" s="20">
        <f t="shared" si="2"/>
        <v>0</v>
      </c>
      <c r="C26" s="2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6" customHeight="1" x14ac:dyDescent="0.3">
      <c r="A27" s="36"/>
      <c r="B27" s="37"/>
      <c r="C27" s="38"/>
      <c r="D27" s="3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x14ac:dyDescent="0.3">
      <c r="A28" s="2" t="s">
        <v>19</v>
      </c>
      <c r="B28" s="19">
        <f t="shared" ref="B28:B36" si="3">SUM(E28:X28)</f>
        <v>0</v>
      </c>
      <c r="C28" s="29"/>
      <c r="D28" s="29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3">
      <c r="A29" s="2" t="s">
        <v>19</v>
      </c>
      <c r="B29" s="20">
        <f t="shared" si="3"/>
        <v>0</v>
      </c>
      <c r="C29" s="26"/>
      <c r="D29" s="26"/>
      <c r="E29" s="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3">
      <c r="A30" s="2" t="s">
        <v>19</v>
      </c>
      <c r="B30" s="19">
        <f t="shared" si="3"/>
        <v>0</v>
      </c>
      <c r="C30" s="29"/>
      <c r="D30" s="29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3">
      <c r="A31" s="2" t="s">
        <v>19</v>
      </c>
      <c r="B31" s="20">
        <f t="shared" si="3"/>
        <v>0</v>
      </c>
      <c r="C31" s="26"/>
      <c r="D31" s="26"/>
      <c r="E31" s="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3">
      <c r="A32" s="2" t="s">
        <v>19</v>
      </c>
      <c r="B32" s="19">
        <f t="shared" si="3"/>
        <v>0</v>
      </c>
      <c r="C32" s="29"/>
      <c r="D32" s="29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3">
      <c r="A33" s="2" t="s">
        <v>19</v>
      </c>
      <c r="B33" s="20">
        <f t="shared" si="3"/>
        <v>0</v>
      </c>
      <c r="C33" s="30"/>
      <c r="D33" s="30"/>
      <c r="E33" s="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3">
      <c r="A34" s="2" t="s">
        <v>19</v>
      </c>
      <c r="B34" s="19">
        <f t="shared" si="3"/>
        <v>0</v>
      </c>
      <c r="C34" s="29"/>
      <c r="D34" s="29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3">
      <c r="A35" s="2" t="s">
        <v>19</v>
      </c>
      <c r="B35" s="20">
        <f t="shared" si="3"/>
        <v>0</v>
      </c>
      <c r="C35" s="26"/>
      <c r="D35" s="26"/>
      <c r="E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3">
      <c r="A36" s="2" t="s">
        <v>19</v>
      </c>
      <c r="B36" s="19">
        <f t="shared" si="3"/>
        <v>0</v>
      </c>
      <c r="C36" s="29"/>
      <c r="D36" s="29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6" customHeight="1" x14ac:dyDescent="0.3">
      <c r="A37" s="36"/>
      <c r="B37" s="37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x14ac:dyDescent="0.3">
      <c r="A38" s="2" t="s">
        <v>76</v>
      </c>
      <c r="B38" s="20">
        <f t="shared" ref="B38:B50" si="4">SUM(E38:X38)</f>
        <v>0</v>
      </c>
      <c r="C38" s="26"/>
      <c r="D38" s="26"/>
      <c r="E38" s="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3">
      <c r="A39" s="2" t="s">
        <v>76</v>
      </c>
      <c r="B39" s="19">
        <f t="shared" si="4"/>
        <v>0</v>
      </c>
      <c r="C39" s="29"/>
      <c r="D39" s="29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3">
      <c r="A40" s="2" t="s">
        <v>76</v>
      </c>
      <c r="B40" s="20">
        <f t="shared" si="4"/>
        <v>0</v>
      </c>
      <c r="C40" s="26"/>
      <c r="D40" s="26"/>
      <c r="E40" s="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3">
      <c r="A41" s="2" t="s">
        <v>76</v>
      </c>
      <c r="B41" s="19">
        <f t="shared" si="4"/>
        <v>0</v>
      </c>
      <c r="C41" s="29"/>
      <c r="D41" s="29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3">
      <c r="A42" s="2" t="s">
        <v>76</v>
      </c>
      <c r="B42" s="20">
        <f t="shared" si="4"/>
        <v>0</v>
      </c>
      <c r="C42" s="26"/>
      <c r="D42" s="26"/>
      <c r="E42" s="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3">
      <c r="A43" s="2" t="s">
        <v>76</v>
      </c>
      <c r="B43" s="19">
        <f t="shared" si="4"/>
        <v>0</v>
      </c>
      <c r="C43" s="29"/>
      <c r="D43" s="29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3">
      <c r="A44" s="2" t="s">
        <v>76</v>
      </c>
      <c r="B44" s="20">
        <f t="shared" si="4"/>
        <v>0</v>
      </c>
      <c r="C44" s="26"/>
      <c r="D44" s="26"/>
      <c r="E44" s="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3">
      <c r="A45" s="2" t="s">
        <v>76</v>
      </c>
      <c r="B45" s="19">
        <f t="shared" si="4"/>
        <v>0</v>
      </c>
      <c r="C45" s="29"/>
      <c r="D45" s="29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3">
      <c r="A46" s="2" t="s">
        <v>76</v>
      </c>
      <c r="B46" s="20">
        <f t="shared" si="4"/>
        <v>0</v>
      </c>
      <c r="C46" s="26"/>
      <c r="D46" s="26"/>
      <c r="E46" s="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3">
      <c r="A47" s="2" t="s">
        <v>76</v>
      </c>
      <c r="B47" s="19">
        <f t="shared" si="4"/>
        <v>0</v>
      </c>
      <c r="C47" s="29"/>
      <c r="D47" s="29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3">
      <c r="A48" s="2" t="s">
        <v>76</v>
      </c>
      <c r="B48" s="20">
        <f t="shared" si="4"/>
        <v>0</v>
      </c>
      <c r="C48" s="26"/>
      <c r="D48" s="26"/>
      <c r="E48" s="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3">
      <c r="A49" s="2" t="s">
        <v>76</v>
      </c>
      <c r="B49" s="19">
        <f t="shared" si="4"/>
        <v>0</v>
      </c>
      <c r="C49" s="29"/>
      <c r="D49" s="2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3">
      <c r="A50" s="2" t="s">
        <v>76</v>
      </c>
      <c r="B50" s="20">
        <f t="shared" si="4"/>
        <v>0</v>
      </c>
      <c r="C50" s="26"/>
      <c r="D50" s="26"/>
      <c r="E50" s="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6" customHeight="1" x14ac:dyDescent="0.3">
      <c r="A51" s="36"/>
      <c r="B51" s="37"/>
      <c r="C51" s="38"/>
      <c r="D51" s="3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x14ac:dyDescent="0.3">
      <c r="A52" s="2" t="s">
        <v>75</v>
      </c>
      <c r="B52" s="20">
        <f t="shared" ref="B52:B64" si="5">SUM(E52:X52)</f>
        <v>0</v>
      </c>
      <c r="C52" s="26"/>
      <c r="D52" s="2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3">
      <c r="A53" s="2" t="s">
        <v>75</v>
      </c>
      <c r="B53" s="19">
        <f t="shared" si="5"/>
        <v>0</v>
      </c>
      <c r="C53" s="29"/>
      <c r="D53" s="29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3">
      <c r="A54" s="2" t="s">
        <v>75</v>
      </c>
      <c r="B54" s="20">
        <f t="shared" si="5"/>
        <v>0</v>
      </c>
      <c r="C54" s="26"/>
      <c r="D54" s="26"/>
      <c r="E54" s="2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3">
      <c r="A55" s="2" t="s">
        <v>75</v>
      </c>
      <c r="B55" s="19">
        <f t="shared" si="5"/>
        <v>0</v>
      </c>
      <c r="C55" s="29"/>
      <c r="D55" s="29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3">
      <c r="A56" s="2" t="s">
        <v>75</v>
      </c>
      <c r="B56" s="20">
        <f t="shared" si="5"/>
        <v>0</v>
      </c>
      <c r="C56" s="26"/>
      <c r="D56" s="26"/>
      <c r="E56" s="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3">
      <c r="A57" s="2" t="s">
        <v>75</v>
      </c>
      <c r="B57" s="19">
        <f t="shared" si="5"/>
        <v>0</v>
      </c>
      <c r="C57" s="29"/>
      <c r="D57" s="29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3">
      <c r="A58" s="2" t="s">
        <v>75</v>
      </c>
      <c r="B58" s="20">
        <f t="shared" si="5"/>
        <v>0</v>
      </c>
      <c r="C58" s="26"/>
      <c r="D58" s="26"/>
      <c r="E58" s="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3">
      <c r="A59" s="2" t="s">
        <v>75</v>
      </c>
      <c r="B59" s="19">
        <f t="shared" si="5"/>
        <v>0</v>
      </c>
      <c r="C59" s="29"/>
      <c r="D59" s="29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x14ac:dyDescent="0.3">
      <c r="A60" s="2" t="s">
        <v>75</v>
      </c>
      <c r="B60" s="20">
        <f t="shared" si="5"/>
        <v>0</v>
      </c>
      <c r="C60" s="26"/>
      <c r="D60" s="26"/>
      <c r="E60" s="2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3">
      <c r="A61" s="2" t="s">
        <v>75</v>
      </c>
      <c r="B61" s="19">
        <f t="shared" si="5"/>
        <v>0</v>
      </c>
      <c r="C61" s="29"/>
      <c r="D61" s="29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x14ac:dyDescent="0.3">
      <c r="A62" s="2" t="s">
        <v>75</v>
      </c>
      <c r="B62" s="20">
        <f t="shared" si="5"/>
        <v>0</v>
      </c>
      <c r="C62" s="26"/>
      <c r="D62" s="26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3">
      <c r="A63" s="2" t="s">
        <v>75</v>
      </c>
      <c r="B63" s="19">
        <f t="shared" si="5"/>
        <v>0</v>
      </c>
      <c r="C63" s="29"/>
      <c r="D63" s="29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x14ac:dyDescent="0.3">
      <c r="A64" s="2" t="s">
        <v>75</v>
      </c>
      <c r="B64" s="20">
        <f t="shared" si="5"/>
        <v>0</v>
      </c>
      <c r="C64" s="26"/>
      <c r="D64" s="26"/>
      <c r="E64" s="2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6" customHeight="1" x14ac:dyDescent="0.3">
      <c r="A65" s="36"/>
      <c r="B65" s="37"/>
      <c r="C65" s="38"/>
      <c r="D65" s="38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x14ac:dyDescent="0.3">
      <c r="A66" s="2" t="s">
        <v>73</v>
      </c>
      <c r="B66" s="20">
        <f t="shared" ref="B66:B78" si="6">SUM(E66:X66)</f>
        <v>0</v>
      </c>
      <c r="C66" s="26"/>
      <c r="D66" s="26"/>
      <c r="E66" s="2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3">
      <c r="A67" s="2" t="s">
        <v>73</v>
      </c>
      <c r="B67" s="19">
        <f t="shared" si="6"/>
        <v>0</v>
      </c>
      <c r="C67" s="29"/>
      <c r="D67" s="29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x14ac:dyDescent="0.3">
      <c r="A68" s="2" t="s">
        <v>73</v>
      </c>
      <c r="B68" s="20">
        <f t="shared" si="6"/>
        <v>0</v>
      </c>
      <c r="C68" s="26"/>
      <c r="D68" s="26"/>
      <c r="E68" s="2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3">
      <c r="A69" s="2" t="s">
        <v>73</v>
      </c>
      <c r="B69" s="19">
        <f t="shared" si="6"/>
        <v>0</v>
      </c>
      <c r="C69" s="29"/>
      <c r="D69" s="29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x14ac:dyDescent="0.3">
      <c r="A70" s="2" t="s">
        <v>73</v>
      </c>
      <c r="B70" s="20">
        <f t="shared" si="6"/>
        <v>0</v>
      </c>
      <c r="C70" s="26"/>
      <c r="D70" s="2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3">
      <c r="A71" s="2" t="s">
        <v>73</v>
      </c>
      <c r="B71" s="19">
        <f t="shared" si="6"/>
        <v>0</v>
      </c>
      <c r="C71" s="29"/>
      <c r="D71" s="29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x14ac:dyDescent="0.3">
      <c r="A72" s="2" t="s">
        <v>73</v>
      </c>
      <c r="B72" s="20">
        <f t="shared" si="6"/>
        <v>0</v>
      </c>
      <c r="C72" s="26"/>
      <c r="D72" s="26"/>
      <c r="E72" s="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3">
      <c r="A73" s="2" t="s">
        <v>73</v>
      </c>
      <c r="B73" s="19">
        <f t="shared" si="6"/>
        <v>0</v>
      </c>
      <c r="C73" s="29"/>
      <c r="D73" s="29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x14ac:dyDescent="0.3">
      <c r="A74" s="2" t="s">
        <v>73</v>
      </c>
      <c r="B74" s="20">
        <f t="shared" si="6"/>
        <v>0</v>
      </c>
      <c r="C74" s="26"/>
      <c r="D74" s="26"/>
      <c r="E74" s="2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3">
      <c r="A75" s="2" t="s">
        <v>73</v>
      </c>
      <c r="B75" s="19">
        <f t="shared" si="6"/>
        <v>0</v>
      </c>
      <c r="C75" s="29"/>
      <c r="D75" s="29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x14ac:dyDescent="0.3">
      <c r="A76" s="2" t="s">
        <v>73</v>
      </c>
      <c r="B76" s="20">
        <f t="shared" si="6"/>
        <v>0</v>
      </c>
      <c r="C76" s="26"/>
      <c r="D76" s="26"/>
      <c r="E76" s="2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3">
      <c r="A77" s="2" t="s">
        <v>73</v>
      </c>
      <c r="B77" s="19">
        <f t="shared" si="6"/>
        <v>0</v>
      </c>
      <c r="C77" s="29"/>
      <c r="D77" s="29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x14ac:dyDescent="0.3">
      <c r="A78" s="2" t="s">
        <v>73</v>
      </c>
      <c r="B78" s="20">
        <f t="shared" si="6"/>
        <v>0</v>
      </c>
      <c r="C78" s="26"/>
      <c r="D78" s="26"/>
      <c r="E78" s="2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6" customHeight="1" x14ac:dyDescent="0.3">
      <c r="A79" s="36"/>
      <c r="B79" s="37"/>
      <c r="C79" s="38"/>
      <c r="D79" s="38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x14ac:dyDescent="0.3">
      <c r="A80" s="2" t="s">
        <v>73</v>
      </c>
      <c r="B80" s="20">
        <f t="shared" ref="B80:B92" si="7">SUM(E80:X80)</f>
        <v>0</v>
      </c>
      <c r="C80" s="26"/>
      <c r="D80" s="26"/>
      <c r="E80" s="2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3">
      <c r="A81" s="2" t="s">
        <v>23</v>
      </c>
      <c r="B81" s="19">
        <f t="shared" si="7"/>
        <v>0</v>
      </c>
      <c r="C81" s="29"/>
      <c r="D81" s="29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x14ac:dyDescent="0.3">
      <c r="A82" s="2" t="s">
        <v>23</v>
      </c>
      <c r="B82" s="20">
        <f t="shared" si="7"/>
        <v>0</v>
      </c>
      <c r="C82" s="26"/>
      <c r="D82" s="26"/>
      <c r="E82" s="2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3">
      <c r="A83" s="2" t="s">
        <v>23</v>
      </c>
      <c r="B83" s="19">
        <f t="shared" si="7"/>
        <v>0</v>
      </c>
      <c r="C83" s="29"/>
      <c r="D83" s="29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x14ac:dyDescent="0.3">
      <c r="A84" s="2" t="s">
        <v>23</v>
      </c>
      <c r="B84" s="20">
        <f t="shared" si="7"/>
        <v>0</v>
      </c>
      <c r="C84" s="26"/>
      <c r="D84" s="26"/>
      <c r="E84" s="2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3">
      <c r="A85" s="2" t="s">
        <v>23</v>
      </c>
      <c r="B85" s="19">
        <f t="shared" si="7"/>
        <v>0</v>
      </c>
      <c r="C85" s="29"/>
      <c r="D85" s="29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x14ac:dyDescent="0.3">
      <c r="A86" s="2" t="s">
        <v>23</v>
      </c>
      <c r="B86" s="20">
        <f t="shared" si="7"/>
        <v>0</v>
      </c>
      <c r="C86" s="26"/>
      <c r="D86" s="26"/>
      <c r="E86" s="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3">
      <c r="A87" s="2" t="s">
        <v>23</v>
      </c>
      <c r="B87" s="19">
        <f t="shared" si="7"/>
        <v>0</v>
      </c>
      <c r="C87" s="29"/>
      <c r="D87" s="29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x14ac:dyDescent="0.3">
      <c r="A88" s="2" t="s">
        <v>23</v>
      </c>
      <c r="B88" s="20">
        <f t="shared" si="7"/>
        <v>0</v>
      </c>
      <c r="C88" s="26"/>
      <c r="D88" s="26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3">
      <c r="A89" s="2" t="s">
        <v>23</v>
      </c>
      <c r="B89" s="19">
        <f t="shared" si="7"/>
        <v>0</v>
      </c>
      <c r="C89" s="29"/>
      <c r="D89" s="29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x14ac:dyDescent="0.3">
      <c r="A90" s="2" t="s">
        <v>23</v>
      </c>
      <c r="B90" s="20">
        <f t="shared" si="7"/>
        <v>0</v>
      </c>
      <c r="C90" s="26"/>
      <c r="D90" s="26"/>
      <c r="E90" s="2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3">
      <c r="A91" s="2" t="s">
        <v>23</v>
      </c>
      <c r="B91" s="19">
        <f t="shared" si="7"/>
        <v>0</v>
      </c>
      <c r="C91" s="29"/>
      <c r="D91" s="29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x14ac:dyDescent="0.3">
      <c r="A92" s="2" t="s">
        <v>23</v>
      </c>
      <c r="B92" s="20">
        <f t="shared" si="7"/>
        <v>0</v>
      </c>
      <c r="C92" s="26"/>
      <c r="D92" s="26"/>
      <c r="E92" s="2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6" customHeight="1" x14ac:dyDescent="0.3">
      <c r="A93" s="36"/>
      <c r="B93" s="37"/>
      <c r="C93" s="38"/>
      <c r="D93" s="38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x14ac:dyDescent="0.3">
      <c r="A94" s="2" t="s">
        <v>23</v>
      </c>
      <c r="B94" s="20">
        <f t="shared" ref="B94:B106" si="8">SUM(E94:X94)</f>
        <v>0</v>
      </c>
      <c r="C94" s="26"/>
      <c r="D94" s="26"/>
      <c r="E94" s="2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3">
      <c r="A95" s="2" t="s">
        <v>23</v>
      </c>
      <c r="B95" s="19">
        <f t="shared" si="8"/>
        <v>0</v>
      </c>
      <c r="C95" s="29"/>
      <c r="D95" s="29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x14ac:dyDescent="0.3">
      <c r="A96" s="2" t="s">
        <v>23</v>
      </c>
      <c r="B96" s="20">
        <f t="shared" si="8"/>
        <v>0</v>
      </c>
      <c r="C96" s="26"/>
      <c r="D96" s="26"/>
      <c r="E96" s="2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3">
      <c r="A97" s="2" t="s">
        <v>23</v>
      </c>
      <c r="B97" s="19">
        <f t="shared" si="8"/>
        <v>0</v>
      </c>
      <c r="C97" s="29"/>
      <c r="D97" s="29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x14ac:dyDescent="0.3">
      <c r="A98" s="2" t="s">
        <v>23</v>
      </c>
      <c r="B98" s="20">
        <f t="shared" si="8"/>
        <v>0</v>
      </c>
      <c r="C98" s="26"/>
      <c r="D98" s="26"/>
      <c r="E98" s="2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3">
      <c r="A99" s="2" t="s">
        <v>23</v>
      </c>
      <c r="B99" s="19">
        <f t="shared" si="8"/>
        <v>0</v>
      </c>
      <c r="C99" s="29"/>
      <c r="D99" s="29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x14ac:dyDescent="0.3">
      <c r="A100" s="2" t="s">
        <v>23</v>
      </c>
      <c r="B100" s="20">
        <f t="shared" si="8"/>
        <v>0</v>
      </c>
      <c r="C100" s="26"/>
      <c r="D100" s="26"/>
      <c r="E100" s="2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3">
      <c r="A101" s="2" t="s">
        <v>23</v>
      </c>
      <c r="B101" s="19">
        <f t="shared" si="8"/>
        <v>0</v>
      </c>
      <c r="C101" s="29"/>
      <c r="D101" s="29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x14ac:dyDescent="0.3">
      <c r="A102" s="2" t="s">
        <v>23</v>
      </c>
      <c r="B102" s="20">
        <f t="shared" si="8"/>
        <v>0</v>
      </c>
      <c r="C102" s="26"/>
      <c r="D102" s="26"/>
      <c r="E102" s="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3">
      <c r="A103" s="2" t="s">
        <v>23</v>
      </c>
      <c r="B103" s="19">
        <f t="shared" si="8"/>
        <v>0</v>
      </c>
      <c r="C103" s="29"/>
      <c r="D103" s="29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x14ac:dyDescent="0.3">
      <c r="A104" s="2" t="s">
        <v>23</v>
      </c>
      <c r="B104" s="20">
        <f t="shared" si="8"/>
        <v>0</v>
      </c>
      <c r="C104" s="26"/>
      <c r="D104" s="26"/>
      <c r="E104" s="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3">
      <c r="A105" s="2" t="s">
        <v>23</v>
      </c>
      <c r="B105" s="19">
        <f t="shared" si="8"/>
        <v>0</v>
      </c>
      <c r="C105" s="29"/>
      <c r="D105" s="29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x14ac:dyDescent="0.3">
      <c r="A106" s="2" t="s">
        <v>23</v>
      </c>
      <c r="B106" s="20">
        <f t="shared" si="8"/>
        <v>0</v>
      </c>
      <c r="C106" s="26"/>
      <c r="D106" s="26"/>
      <c r="E106" s="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3">
      <c r="C107" s="26" t="s">
        <v>60</v>
      </c>
      <c r="D107" s="26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9" spans="1:24" x14ac:dyDescent="0.3">
      <c r="C109" s="26" t="s">
        <v>59</v>
      </c>
      <c r="D109" s="26"/>
      <c r="E109" s="23" t="e">
        <f>#REF!</f>
        <v>#REF!</v>
      </c>
      <c r="F109" s="23" t="e">
        <f>#REF!</f>
        <v>#REF!</v>
      </c>
      <c r="G109" s="23" t="e">
        <f>#REF!</f>
        <v>#REF!</v>
      </c>
      <c r="H109" s="23" t="e">
        <f>#REF!</f>
        <v>#REF!</v>
      </c>
      <c r="I109" s="23" t="e">
        <f>#REF!</f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3" t="e">
        <f>#REF!</f>
        <v>#REF!</v>
      </c>
      <c r="P109" s="23" t="e">
        <f>#REF!</f>
        <v>#REF!</v>
      </c>
      <c r="Q109" s="23" t="e">
        <f>#REF!</f>
        <v>#REF!</v>
      </c>
      <c r="R109" s="23" t="e">
        <f>#REF!</f>
        <v>#REF!</v>
      </c>
      <c r="S109" s="23" t="e">
        <f>#REF!</f>
        <v>#REF!</v>
      </c>
      <c r="T109" s="23" t="e">
        <f>#REF!</f>
        <v>#REF!</v>
      </c>
      <c r="U109" s="23" t="e">
        <f>#REF!</f>
        <v>#REF!</v>
      </c>
      <c r="V109" s="23" t="e">
        <f>#REF!</f>
        <v>#REF!</v>
      </c>
      <c r="W109" s="23" t="e">
        <f>#REF!</f>
        <v>#REF!</v>
      </c>
      <c r="X109" s="23" t="e">
        <f>#REF!</f>
        <v>#REF!</v>
      </c>
    </row>
    <row r="110" spans="1:24" x14ac:dyDescent="0.3">
      <c r="C110" s="26" t="s">
        <v>60</v>
      </c>
      <c r="D110" s="26"/>
      <c r="E110" s="23" t="e">
        <f>#REF!</f>
        <v>#REF!</v>
      </c>
      <c r="F110" s="23" t="e">
        <f>#REF!</f>
        <v>#REF!</v>
      </c>
      <c r="G110" s="23" t="e">
        <f>#REF!</f>
        <v>#REF!</v>
      </c>
      <c r="H110" s="23" t="e">
        <f>#REF!</f>
        <v>#REF!</v>
      </c>
      <c r="I110" s="23" t="e">
        <f>#REF!</f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3" t="e">
        <f>#REF!</f>
        <v>#REF!</v>
      </c>
      <c r="P110" s="23" t="e">
        <f>#REF!</f>
        <v>#REF!</v>
      </c>
      <c r="Q110" s="23" t="e">
        <f>#REF!</f>
        <v>#REF!</v>
      </c>
      <c r="R110" s="23" t="e">
        <f>#REF!</f>
        <v>#REF!</v>
      </c>
      <c r="S110" s="23" t="e">
        <f>#REF!</f>
        <v>#REF!</v>
      </c>
      <c r="T110" s="23" t="e">
        <f>#REF!</f>
        <v>#REF!</v>
      </c>
      <c r="U110" s="23" t="e">
        <f>#REF!</f>
        <v>#REF!</v>
      </c>
      <c r="V110" s="23" t="e">
        <f>#REF!</f>
        <v>#REF!</v>
      </c>
      <c r="W110" s="23" t="e">
        <f>#REF!</f>
        <v>#REF!</v>
      </c>
      <c r="X110" s="23" t="e">
        <f>#REF!</f>
        <v>#REF!</v>
      </c>
    </row>
  </sheetData>
  <mergeCells count="3">
    <mergeCell ref="J7:K7"/>
    <mergeCell ref="L7:M7"/>
    <mergeCell ref="P7:Q7"/>
  </mergeCells>
  <conditionalFormatting sqref="B11:B106 F11:X106">
    <cfRule type="cellIs" dxfId="18" priority="10" operator="greaterThan">
      <formula>0</formula>
    </cfRule>
  </conditionalFormatting>
  <conditionalFormatting sqref="E11:E23">
    <cfRule type="cellIs" dxfId="17" priority="7" operator="greaterThan">
      <formula>0</formula>
    </cfRule>
  </conditionalFormatting>
  <conditionalFormatting sqref="E25:E26">
    <cfRule type="cellIs" dxfId="16" priority="8" operator="greaterThan">
      <formula>0</formula>
    </cfRule>
  </conditionalFormatting>
  <conditionalFormatting sqref="E27:V27">
    <cfRule type="cellIs" dxfId="15" priority="5" operator="greaterThan">
      <formula>0</formula>
    </cfRule>
  </conditionalFormatting>
  <conditionalFormatting sqref="E37:V37">
    <cfRule type="cellIs" dxfId="14" priority="3" operator="greaterThan">
      <formula>0</formula>
    </cfRule>
  </conditionalFormatting>
  <conditionalFormatting sqref="E51:V51">
    <cfRule type="cellIs" dxfId="13" priority="1" operator="greaterThan">
      <formula>0</formula>
    </cfRule>
  </conditionalFormatting>
  <conditionalFormatting sqref="E65:V65">
    <cfRule type="cellIs" dxfId="12" priority="2" operator="greaterThan">
      <formula>0</formula>
    </cfRule>
  </conditionalFormatting>
  <conditionalFormatting sqref="E79:V79">
    <cfRule type="cellIs" dxfId="11" priority="4" operator="greaterThan">
      <formula>0</formula>
    </cfRule>
  </conditionalFormatting>
  <conditionalFormatting sqref="E93:V93">
    <cfRule type="cellIs" dxfId="10" priority="6" operator="greaterThan">
      <formula>0</formula>
    </cfRule>
  </conditionalFormatting>
  <conditionalFormatting sqref="E10:X10">
    <cfRule type="cellIs" dxfId="9" priority="17" operator="greaterThan">
      <formula>E9</formula>
    </cfRule>
    <cfRule type="cellIs" dxfId="8" priority="18" operator="lessThan">
      <formula>E9</formula>
    </cfRule>
    <cfRule type="cellIs" dxfId="7" priority="19" operator="equal">
      <formula>E9</formula>
    </cfRule>
  </conditionalFormatting>
  <conditionalFormatting sqref="F11:V26">
    <cfRule type="cellIs" dxfId="6" priority="9" operator="greaterThan">
      <formula>0</formula>
    </cfRule>
  </conditionalFormatting>
  <conditionalFormatting sqref="G10:H10 X10">
    <cfRule type="cellIs" dxfId="5" priority="14" operator="greaterThan">
      <formula>G9</formula>
    </cfRule>
    <cfRule type="cellIs" dxfId="4" priority="15" operator="lessThan">
      <formula>G9</formula>
    </cfRule>
    <cfRule type="cellIs" dxfId="3" priority="16" operator="equal">
      <formula>G9</formula>
    </cfRule>
  </conditionalFormatting>
  <conditionalFormatting sqref="T10">
    <cfRule type="cellIs" dxfId="2" priority="11" operator="greaterThan">
      <formula>T9</formula>
    </cfRule>
    <cfRule type="cellIs" dxfId="1" priority="12" operator="lessThan">
      <formula>T9</formula>
    </cfRule>
    <cfRule type="cellIs" dxfId="0" priority="13" operator="equal">
      <formula>T9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Indata</vt:lpstr>
      <vt:lpstr>Fördelning</vt:lpstr>
      <vt:lpstr>flickorschema</vt:lpstr>
      <vt:lpstr>pojkarschema</vt:lpstr>
      <vt:lpstr>flickorschema!Hemmamatcher</vt:lpstr>
      <vt:lpstr>pojkarschema!Hemmamatcher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Frida-Henrik Högnert</dc:creator>
  <cp:lastModifiedBy>Katharina Fisk Dalek</cp:lastModifiedBy>
  <cp:lastPrinted>2022-10-16T18:15:39Z</cp:lastPrinted>
  <dcterms:created xsi:type="dcterms:W3CDTF">2022-10-10T16:07:05Z</dcterms:created>
  <dcterms:modified xsi:type="dcterms:W3CDTF">2023-10-15T21:21:34Z</dcterms:modified>
</cp:coreProperties>
</file>