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ir_\Documents\Gs 2122\"/>
    </mc:Choice>
  </mc:AlternateContent>
  <xr:revisionPtr revIDLastSave="0" documentId="8_{00CBC114-5CE7-4A89-B418-299C51322F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" sheetId="1" r:id="rId1"/>
    <sheet name="Hallhyror 2122" sheetId="2" r:id="rId2"/>
  </sheets>
  <definedNames>
    <definedName name="_xlnm.Print_Area" localSheetId="0">Budget!$A:$C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B20" i="1" l="1"/>
  <c r="C16" i="1"/>
  <c r="B16" i="1"/>
  <c r="B14" i="1"/>
  <c r="B13" i="1"/>
  <c r="B15" i="1"/>
  <c r="B5" i="1" l="1"/>
  <c r="B4" i="1"/>
  <c r="B17" i="1" l="1"/>
  <c r="B23" i="1" s="1"/>
  <c r="E20" i="1"/>
  <c r="E22" i="1"/>
  <c r="E29" i="1"/>
  <c r="E30" i="1"/>
  <c r="E26" i="1"/>
  <c r="E15" i="1"/>
  <c r="E16" i="1" l="1"/>
  <c r="E13" i="1" l="1"/>
  <c r="E17" i="1"/>
  <c r="E23" i="1" l="1"/>
  <c r="B32" i="1"/>
  <c r="E32" i="1" s="1"/>
  <c r="B33" i="1" l="1"/>
</calcChain>
</file>

<file path=xl/sharedStrings.xml><?xml version="1.0" encoding="utf-8"?>
<sst xmlns="http://schemas.openxmlformats.org/spreadsheetml/2006/main" count="111" uniqueCount="89">
  <si>
    <t>Gamla Stan IBK</t>
  </si>
  <si>
    <t>Lag</t>
  </si>
  <si>
    <t>Antal spelare</t>
  </si>
  <si>
    <t>Antal träningar</t>
  </si>
  <si>
    <t>Träningsavgift</t>
  </si>
  <si>
    <t>Domarkostnad</t>
  </si>
  <si>
    <t>Antal matcher</t>
  </si>
  <si>
    <t>Endast hemmamatcher</t>
  </si>
  <si>
    <t>Fikaförsäljning</t>
  </si>
  <si>
    <t>Att betala till förening</t>
  </si>
  <si>
    <t>Summa lagkostnad</t>
  </si>
  <si>
    <t>Önskat belopp i kassan vid säsongens slut</t>
  </si>
  <si>
    <t>Summa spelaravgift</t>
  </si>
  <si>
    <t>Avgift per spelare</t>
  </si>
  <si>
    <t>Per spelare</t>
  </si>
  <si>
    <t>Spelarlicens</t>
  </si>
  <si>
    <t>Serieavgift</t>
  </si>
  <si>
    <t>Född</t>
  </si>
  <si>
    <t>Kostnad</t>
  </si>
  <si>
    <t>Kassabelopp vid säsongens start</t>
  </si>
  <si>
    <t>Licenskostnad per spelare</t>
  </si>
  <si>
    <t>Förutsättningar</t>
  </si>
  <si>
    <t>Kommentar</t>
  </si>
  <si>
    <t>Säsongsstart</t>
  </si>
  <si>
    <t>Säsongsslut</t>
  </si>
  <si>
    <t>Föreningens + matchkostnader</t>
  </si>
  <si>
    <t>Övrigt</t>
  </si>
  <si>
    <t>Fyll i de gula fälten</t>
  </si>
  <si>
    <t>Avrundat till 10-tal kronor</t>
  </si>
  <si>
    <t>Ex F06</t>
  </si>
  <si>
    <t>Spelarlicens/medlemsavgift</t>
  </si>
  <si>
    <t>Röd licens</t>
  </si>
  <si>
    <t>13-15år</t>
  </si>
  <si>
    <t>10-12år</t>
  </si>
  <si>
    <t>Blå licens</t>
  </si>
  <si>
    <t>A-licens</t>
  </si>
  <si>
    <t>16-19år</t>
  </si>
  <si>
    <t>Grön licens</t>
  </si>
  <si>
    <t>6-9år</t>
  </si>
  <si>
    <t>Medlemsavgiften plus licens kostnad</t>
  </si>
  <si>
    <t>2011 eller snare (0-9 år)</t>
  </si>
  <si>
    <t>2008-2010 (10-12 år)</t>
  </si>
  <si>
    <t>2005-2007 (13-15 år)</t>
  </si>
  <si>
    <t>Antal</t>
  </si>
  <si>
    <t>Medlemsavgift</t>
  </si>
  <si>
    <t>Ev inkomst från fikaförsäljning</t>
  </si>
  <si>
    <t>Intäkter från kampanjer</t>
  </si>
  <si>
    <t>Ev intäkter vid försäljning</t>
  </si>
  <si>
    <t>Lagets budget</t>
  </si>
  <si>
    <t xml:space="preserve">Övriga kostnader, Cup, avslutning, lagutrustning m.m. </t>
  </si>
  <si>
    <t>Serieavgifter</t>
  </si>
  <si>
    <t>Grön</t>
  </si>
  <si>
    <t>Blå</t>
  </si>
  <si>
    <t>Röd</t>
  </si>
  <si>
    <t>Utveckling</t>
  </si>
  <si>
    <t>kr</t>
  </si>
  <si>
    <t>Avgift förbundet, se lista höger.</t>
  </si>
  <si>
    <t>Balder A</t>
  </si>
  <si>
    <t>40*20</t>
  </si>
  <si>
    <t>Balder B</t>
  </si>
  <si>
    <t>Eddahallen A</t>
  </si>
  <si>
    <t>Eddahallen B</t>
  </si>
  <si>
    <t>21*12</t>
  </si>
  <si>
    <t>43/22</t>
  </si>
  <si>
    <t>20*40</t>
  </si>
  <si>
    <t>Moröbacke A</t>
  </si>
  <si>
    <t>Norrhammar</t>
  </si>
  <si>
    <t>33,5*16</t>
  </si>
  <si>
    <t>Storlekar</t>
  </si>
  <si>
    <t>Lejonström</t>
  </si>
  <si>
    <t>Hall</t>
  </si>
  <si>
    <t>Kr/tim för träning</t>
  </si>
  <si>
    <t>Se tabell till höger kr per träningstillfälle (lokalhyra)</t>
  </si>
  <si>
    <t>Lokalhyra Träning i Hall</t>
  </si>
  <si>
    <t>Lokalhyra</t>
  </si>
  <si>
    <t>F11</t>
  </si>
  <si>
    <t>Spelarens kostnader</t>
  </si>
  <si>
    <t>Kostnader för matcher</t>
  </si>
  <si>
    <t>Lokalhyra/träning</t>
  </si>
  <si>
    <t>Se tabell till höger (glöm inte att uppskatta ev reseersättning)</t>
  </si>
  <si>
    <t>Resor</t>
  </si>
  <si>
    <t>2004 och äldre</t>
  </si>
  <si>
    <t>Domarkostnad per dommare</t>
  </si>
  <si>
    <t>Match (alla lokaler) junior</t>
  </si>
  <si>
    <t>Match senior</t>
  </si>
  <si>
    <t>OBS Betalas till föreningen</t>
  </si>
  <si>
    <t>Se fliken Hallhyror</t>
  </si>
  <si>
    <t>Medlemsavgift 21/22 åk 1-3</t>
  </si>
  <si>
    <t>Medlemsavgift 21/22 &gt; åk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</si>
</sst>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color rgb="FF99999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16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quotePrefix="1"/>
    <xf numFmtId="0" fontId="2" fillId="0" borderId="0" xfId="0" applyFont="1"/>
    <xf numFmtId="0" fontId="0" fillId="0" borderId="1" xfId="0" applyFill="1" applyBorder="1"/>
    <xf numFmtId="0" fontId="0" fillId="2" borderId="0" xfId="0" applyFill="1"/>
    <xf numFmtId="0" fontId="0" fillId="0" borderId="2" xfId="0" applyBorder="1"/>
    <xf numFmtId="0" fontId="2" fillId="0" borderId="1" xfId="0" applyFont="1" applyBorder="1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3" fontId="0" fillId="0" borderId="0" xfId="0" applyNumberFormat="1" applyBorder="1"/>
    <xf numFmtId="3" fontId="0" fillId="2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0" xfId="0" quotePrefix="1" applyNumberFormat="1"/>
    <xf numFmtId="6" fontId="0" fillId="0" borderId="0" xfId="0" applyNumberFormat="1"/>
    <xf numFmtId="0" fontId="5" fillId="0" borderId="0" xfId="0" applyFont="1"/>
    <xf numFmtId="0" fontId="0" fillId="0" borderId="0" xfId="0" applyFill="1"/>
    <xf numFmtId="6" fontId="0" fillId="0" borderId="0" xfId="0" applyNumberFormat="1" applyAlignment="1">
      <alignment horizontal="right"/>
    </xf>
    <xf numFmtId="3" fontId="0" fillId="0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0" fillId="0" borderId="1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554712</xdr:colOff>
      <xdr:row>22</xdr:row>
      <xdr:rowOff>171450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53B40BA-38AA-4683-BED9-99C5777DA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479512" cy="43624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114300</xdr:rowOff>
    </xdr:from>
    <xdr:to>
      <xdr:col>14</xdr:col>
      <xdr:colOff>26933</xdr:colOff>
      <xdr:row>45</xdr:row>
      <xdr:rowOff>46783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2AE6F47-8558-452B-AAD0-0958FDF97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4686300"/>
          <a:ext cx="8561332" cy="3932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tabSelected="1" workbookViewId="0">
      <selection activeCell="B8" sqref="B8"/>
    </sheetView>
  </sheetViews>
  <sheetFormatPr defaultColWidth="8.85546875" defaultRowHeight="15" x14ac:dyDescent="0.25"/>
  <cols>
    <col min="1" max="1" width="25.85546875" customWidth="1"/>
    <col min="2" max="2" width="10" style="18" customWidth="1"/>
    <col min="3" max="3" width="39.7109375" customWidth="1"/>
    <col min="4" max="4" width="8.42578125" style="15" customWidth="1"/>
    <col min="5" max="5" width="23.7109375" customWidth="1"/>
    <col min="6" max="6" width="9.7109375" style="22" customWidth="1"/>
    <col min="7" max="7" width="10.85546875" bestFit="1" customWidth="1"/>
    <col min="8" max="8" width="3.85546875" customWidth="1"/>
    <col min="9" max="9" width="19.42578125" customWidth="1"/>
    <col min="10" max="10" width="8.85546875" style="1" customWidth="1"/>
    <col min="11" max="11" width="10.7109375" customWidth="1"/>
    <col min="13" max="13" width="13.42578125" customWidth="1"/>
    <col min="15" max="15" width="10.42578125" bestFit="1" customWidth="1"/>
  </cols>
  <sheetData>
    <row r="1" spans="1:17" x14ac:dyDescent="0.25">
      <c r="A1" t="s">
        <v>0</v>
      </c>
      <c r="C1" s="13" t="s">
        <v>27</v>
      </c>
      <c r="D1" s="14"/>
      <c r="E1" s="8" t="s">
        <v>20</v>
      </c>
      <c r="M1" s="12" t="s">
        <v>50</v>
      </c>
      <c r="N1" s="12" t="s">
        <v>55</v>
      </c>
      <c r="P1" s="12" t="s">
        <v>82</v>
      </c>
      <c r="Q1" s="12"/>
    </row>
    <row r="2" spans="1:17" x14ac:dyDescent="0.25">
      <c r="A2" s="12" t="s">
        <v>21</v>
      </c>
      <c r="B2" s="19"/>
      <c r="C2" s="2" t="s">
        <v>22</v>
      </c>
      <c r="E2" s="2" t="s">
        <v>17</v>
      </c>
      <c r="F2" s="23" t="s">
        <v>18</v>
      </c>
      <c r="G2" s="9" t="s">
        <v>43</v>
      </c>
    </row>
    <row r="3" spans="1:17" x14ac:dyDescent="0.25">
      <c r="A3" t="s">
        <v>1</v>
      </c>
      <c r="B3" s="17" t="s">
        <v>75</v>
      </c>
      <c r="C3" t="s">
        <v>29</v>
      </c>
      <c r="E3" t="s">
        <v>40</v>
      </c>
      <c r="F3" s="28">
        <v>50</v>
      </c>
      <c r="G3" s="10">
        <v>11</v>
      </c>
      <c r="I3" t="s">
        <v>37</v>
      </c>
      <c r="J3" s="1" t="s">
        <v>38</v>
      </c>
      <c r="M3" t="s">
        <v>51</v>
      </c>
      <c r="N3">
        <v>2800</v>
      </c>
      <c r="P3" t="s">
        <v>51</v>
      </c>
      <c r="Q3">
        <v>150</v>
      </c>
    </row>
    <row r="4" spans="1:17" x14ac:dyDescent="0.25">
      <c r="A4" t="s">
        <v>2</v>
      </c>
      <c r="B4" s="29">
        <f>SUM(G3:G6)</f>
        <v>11</v>
      </c>
      <c r="E4" s="24" t="s">
        <v>41</v>
      </c>
      <c r="F4" s="28">
        <v>100</v>
      </c>
      <c r="G4" s="10"/>
      <c r="I4" t="s">
        <v>34</v>
      </c>
      <c r="J4" s="1" t="s">
        <v>33</v>
      </c>
      <c r="M4" t="s">
        <v>52</v>
      </c>
      <c r="N4">
        <v>2800</v>
      </c>
      <c r="O4" s="4"/>
      <c r="P4" t="s">
        <v>52</v>
      </c>
      <c r="Q4">
        <v>200</v>
      </c>
    </row>
    <row r="5" spans="1:17" x14ac:dyDescent="0.25">
      <c r="A5" t="s">
        <v>30</v>
      </c>
      <c r="B5" s="29">
        <f>SUMPRODUCT(F3:F6,G3:G6)+G3*K8+SUM(G4:G6)*K9</f>
        <v>6050</v>
      </c>
      <c r="C5" t="s">
        <v>39</v>
      </c>
      <c r="E5" s="7" t="s">
        <v>42</v>
      </c>
      <c r="F5" s="28">
        <v>150</v>
      </c>
      <c r="G5" s="10"/>
      <c r="I5" t="s">
        <v>31</v>
      </c>
      <c r="J5" s="1" t="s">
        <v>32</v>
      </c>
      <c r="M5" t="s">
        <v>53</v>
      </c>
      <c r="N5">
        <v>2800</v>
      </c>
      <c r="O5" s="5"/>
      <c r="P5" t="s">
        <v>53</v>
      </c>
      <c r="Q5">
        <v>250</v>
      </c>
    </row>
    <row r="6" spans="1:17" x14ac:dyDescent="0.25">
      <c r="A6" t="s">
        <v>3</v>
      </c>
      <c r="B6" s="20">
        <v>40</v>
      </c>
      <c r="E6" t="s">
        <v>81</v>
      </c>
      <c r="F6" s="28">
        <v>340</v>
      </c>
      <c r="G6" s="10"/>
      <c r="I6" t="s">
        <v>35</v>
      </c>
      <c r="J6" s="1" t="s">
        <v>36</v>
      </c>
      <c r="M6" t="s">
        <v>54</v>
      </c>
      <c r="N6">
        <v>5000</v>
      </c>
    </row>
    <row r="7" spans="1:17" x14ac:dyDescent="0.25">
      <c r="A7" t="s">
        <v>78</v>
      </c>
      <c r="B7" s="20">
        <v>70</v>
      </c>
      <c r="C7" t="s">
        <v>72</v>
      </c>
      <c r="F7" s="18"/>
      <c r="G7" s="27"/>
    </row>
    <row r="8" spans="1:17" x14ac:dyDescent="0.25">
      <c r="A8" t="s">
        <v>6</v>
      </c>
      <c r="B8" s="20">
        <v>10</v>
      </c>
      <c r="C8" t="s">
        <v>7</v>
      </c>
      <c r="F8"/>
      <c r="I8" t="s">
        <v>87</v>
      </c>
      <c r="K8" s="25">
        <v>500</v>
      </c>
    </row>
    <row r="9" spans="1:17" x14ac:dyDescent="0.25">
      <c r="A9" t="s">
        <v>5</v>
      </c>
      <c r="B9" s="20">
        <v>150</v>
      </c>
      <c r="C9" t="s">
        <v>79</v>
      </c>
      <c r="F9"/>
      <c r="I9" t="s">
        <v>88</v>
      </c>
      <c r="K9" s="25">
        <v>500</v>
      </c>
    </row>
    <row r="10" spans="1:17" x14ac:dyDescent="0.25">
      <c r="A10" s="27"/>
      <c r="B10" s="29"/>
      <c r="C10" s="27"/>
      <c r="F10"/>
    </row>
    <row r="11" spans="1:17" x14ac:dyDescent="0.25">
      <c r="F11"/>
      <c r="I11" s="26"/>
      <c r="M11" s="12" t="s">
        <v>73</v>
      </c>
      <c r="O11" s="12" t="s">
        <v>71</v>
      </c>
      <c r="P11" s="2"/>
      <c r="Q11" s="12" t="s">
        <v>68</v>
      </c>
    </row>
    <row r="12" spans="1:17" x14ac:dyDescent="0.25">
      <c r="A12" s="12" t="s">
        <v>76</v>
      </c>
      <c r="B12" s="19"/>
      <c r="C12" s="2"/>
      <c r="E12" s="3" t="s">
        <v>14</v>
      </c>
      <c r="M12" t="s">
        <v>57</v>
      </c>
      <c r="O12">
        <v>70</v>
      </c>
      <c r="Q12" t="s">
        <v>58</v>
      </c>
    </row>
    <row r="13" spans="1:17" x14ac:dyDescent="0.25">
      <c r="A13" t="s">
        <v>15</v>
      </c>
      <c r="B13" s="18">
        <f>SUMPRODUCT(F3:F6,G3:G6)</f>
        <v>550</v>
      </c>
      <c r="E13" s="1">
        <f>B13/B$4</f>
        <v>50</v>
      </c>
      <c r="I13" s="26"/>
      <c r="M13" t="s">
        <v>59</v>
      </c>
      <c r="O13">
        <v>70</v>
      </c>
      <c r="Q13" t="s">
        <v>58</v>
      </c>
    </row>
    <row r="14" spans="1:17" x14ac:dyDescent="0.25">
      <c r="A14" t="s">
        <v>44</v>
      </c>
      <c r="B14" s="18">
        <f>G3*K8+SUM(G4:G6)*K9</f>
        <v>5500</v>
      </c>
      <c r="E14" s="1"/>
      <c r="M14" t="s">
        <v>60</v>
      </c>
      <c r="O14">
        <v>70</v>
      </c>
      <c r="Q14" t="s">
        <v>58</v>
      </c>
    </row>
    <row r="15" spans="1:17" x14ac:dyDescent="0.25">
      <c r="A15" t="s">
        <v>16</v>
      </c>
      <c r="B15" s="20">
        <f>N5</f>
        <v>2800</v>
      </c>
      <c r="C15" s="1" t="s">
        <v>56</v>
      </c>
      <c r="D15" s="16"/>
      <c r="E15" s="1">
        <f>B15/B$4</f>
        <v>254.54545454545453</v>
      </c>
      <c r="M15" t="s">
        <v>61</v>
      </c>
      <c r="O15">
        <v>60</v>
      </c>
      <c r="Q15" t="s">
        <v>62</v>
      </c>
    </row>
    <row r="16" spans="1:17" x14ac:dyDescent="0.25">
      <c r="A16" s="2" t="s">
        <v>4</v>
      </c>
      <c r="B16" s="19">
        <f>B6*B7</f>
        <v>2800</v>
      </c>
      <c r="C16" s="2" t="str">
        <f>B6&amp;" träningar x "&amp;B7&amp;" kr"</f>
        <v>40 träningar x 70 kr</v>
      </c>
      <c r="E16" s="3">
        <f>B16/B$4</f>
        <v>254.54545454545453</v>
      </c>
      <c r="I16" s="26"/>
      <c r="M16" t="s">
        <v>69</v>
      </c>
      <c r="O16">
        <v>70</v>
      </c>
      <c r="Q16" t="s">
        <v>63</v>
      </c>
    </row>
    <row r="17" spans="1:17" x14ac:dyDescent="0.25">
      <c r="A17" t="s">
        <v>9</v>
      </c>
      <c r="B17" s="18">
        <f>SUM(B13:B16)</f>
        <v>11650</v>
      </c>
      <c r="E17" s="1">
        <f>B17/B$4</f>
        <v>1059.090909090909</v>
      </c>
      <c r="I17" s="26"/>
      <c r="M17" t="s">
        <v>65</v>
      </c>
      <c r="O17">
        <v>70</v>
      </c>
      <c r="Q17" t="s">
        <v>64</v>
      </c>
    </row>
    <row r="18" spans="1:17" ht="15.75" customHeight="1" x14ac:dyDescent="0.25">
      <c r="E18" s="1"/>
      <c r="I18" s="26"/>
      <c r="M18" t="s">
        <v>66</v>
      </c>
      <c r="O18">
        <v>60</v>
      </c>
      <c r="Q18" t="s">
        <v>67</v>
      </c>
    </row>
    <row r="19" spans="1:17" x14ac:dyDescent="0.25">
      <c r="A19" s="12" t="s">
        <v>77</v>
      </c>
      <c r="B19" s="19"/>
      <c r="C19" s="2"/>
      <c r="E19" s="3"/>
    </row>
    <row r="20" spans="1:17" x14ac:dyDescent="0.25">
      <c r="A20" t="s">
        <v>5</v>
      </c>
      <c r="B20" s="18">
        <f>B8*B9</f>
        <v>1500</v>
      </c>
      <c r="E20" s="1">
        <f>B20/B$4</f>
        <v>136.36363636363637</v>
      </c>
    </row>
    <row r="21" spans="1:17" x14ac:dyDescent="0.25">
      <c r="A21" t="s">
        <v>74</v>
      </c>
      <c r="B21" s="18">
        <f>B8*O21</f>
        <v>1000</v>
      </c>
      <c r="C21" s="8" t="s">
        <v>85</v>
      </c>
      <c r="E21" s="1"/>
      <c r="M21" t="s">
        <v>83</v>
      </c>
      <c r="O21">
        <v>100</v>
      </c>
    </row>
    <row r="22" spans="1:17" x14ac:dyDescent="0.25">
      <c r="A22" s="2" t="s">
        <v>8</v>
      </c>
      <c r="B22" s="30">
        <v>-1000</v>
      </c>
      <c r="C22" s="31" t="s">
        <v>45</v>
      </c>
      <c r="E22" s="3">
        <f>B22/B$4</f>
        <v>-90.909090909090907</v>
      </c>
      <c r="M22" t="s">
        <v>84</v>
      </c>
      <c r="O22" t="s">
        <v>86</v>
      </c>
    </row>
    <row r="23" spans="1:17" x14ac:dyDescent="0.25">
      <c r="A23" t="s">
        <v>10</v>
      </c>
      <c r="B23" s="18">
        <f>SUM(B17:B22)</f>
        <v>13150</v>
      </c>
      <c r="C23" t="s">
        <v>25</v>
      </c>
      <c r="E23" s="1">
        <f>B23/B$4</f>
        <v>1195.4545454545455</v>
      </c>
    </row>
    <row r="24" spans="1:17" x14ac:dyDescent="0.25">
      <c r="E24" s="1"/>
    </row>
    <row r="25" spans="1:17" x14ac:dyDescent="0.25">
      <c r="A25" s="12" t="s">
        <v>48</v>
      </c>
      <c r="B25" s="19"/>
      <c r="C25" s="2"/>
      <c r="E25" s="3"/>
    </row>
    <row r="26" spans="1:17" x14ac:dyDescent="0.25">
      <c r="A26" t="s">
        <v>23</v>
      </c>
      <c r="B26" s="20">
        <v>2500</v>
      </c>
      <c r="C26" t="s">
        <v>19</v>
      </c>
      <c r="E26" s="1">
        <f>B26/B$4</f>
        <v>227.27272727272728</v>
      </c>
    </row>
    <row r="27" spans="1:17" x14ac:dyDescent="0.25">
      <c r="A27" t="s">
        <v>46</v>
      </c>
      <c r="B27" s="20">
        <v>-2500</v>
      </c>
      <c r="C27" t="s">
        <v>47</v>
      </c>
      <c r="E27" s="1"/>
    </row>
    <row r="28" spans="1:17" x14ac:dyDescent="0.25">
      <c r="A28" t="s">
        <v>80</v>
      </c>
      <c r="B28" s="20"/>
      <c r="E28" s="1"/>
    </row>
    <row r="29" spans="1:17" x14ac:dyDescent="0.25">
      <c r="A29" t="s">
        <v>26</v>
      </c>
      <c r="B29" s="20">
        <v>5000</v>
      </c>
      <c r="C29" t="s">
        <v>49</v>
      </c>
      <c r="E29" s="1">
        <f>B29/B$4</f>
        <v>454.54545454545456</v>
      </c>
    </row>
    <row r="30" spans="1:17" x14ac:dyDescent="0.25">
      <c r="A30" t="s">
        <v>24</v>
      </c>
      <c r="B30" s="20">
        <v>2500</v>
      </c>
      <c r="C30" t="s">
        <v>11</v>
      </c>
      <c r="E30" s="1">
        <f>B30/B$4</f>
        <v>227.27272727272728</v>
      </c>
      <c r="I30" s="8"/>
    </row>
    <row r="31" spans="1:17" x14ac:dyDescent="0.25">
      <c r="E31" s="1"/>
    </row>
    <row r="32" spans="1:17" ht="15.75" thickBot="1" x14ac:dyDescent="0.3">
      <c r="A32" t="s">
        <v>12</v>
      </c>
      <c r="B32" s="18">
        <f>B23+B27+B26+B29-B30</f>
        <v>15650</v>
      </c>
      <c r="E32" s="6">
        <f>B32/B$4</f>
        <v>1422.7272727272727</v>
      </c>
    </row>
    <row r="33" spans="1:5" ht="16.5" thickTop="1" thickBot="1" x14ac:dyDescent="0.3">
      <c r="A33" s="11" t="s">
        <v>13</v>
      </c>
      <c r="B33" s="21">
        <f>ROUND(B32/B4,-1)</f>
        <v>1420</v>
      </c>
      <c r="C33" s="11" t="s">
        <v>28</v>
      </c>
      <c r="E33" s="11"/>
    </row>
    <row r="34" spans="1:5" ht="15.75" thickTop="1" x14ac:dyDescent="0.25"/>
    <row r="38" spans="1:5" x14ac:dyDescent="0.25">
      <c r="C38" s="1"/>
    </row>
  </sheetData>
  <phoneticPr fontId="4" type="noConversion"/>
  <printOptions horizontalCentered="1" verticalCentered="1"/>
  <pageMargins left="0.70000000000000007" right="0.70000000000000007" top="0.75000000000000011" bottom="0.75000000000000011" header="0.30000000000000004" footer="0.30000000000000004"/>
  <pageSetup paperSize="9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5A690-8AC4-4E08-8DAE-33B59359FE6D}">
  <dimension ref="P4:R11"/>
  <sheetViews>
    <sheetView topLeftCell="A16" workbookViewId="0">
      <selection activeCell="X11" sqref="X11"/>
    </sheetView>
  </sheetViews>
  <sheetFormatPr defaultRowHeight="15" x14ac:dyDescent="0.25"/>
  <cols>
    <col min="26" max="26" width="13.140625" customWidth="1"/>
  </cols>
  <sheetData>
    <row r="4" spans="16:18" x14ac:dyDescent="0.25">
      <c r="P4" t="s">
        <v>70</v>
      </c>
      <c r="Q4" s="8" t="s">
        <v>68</v>
      </c>
      <c r="R4" s="8" t="s">
        <v>71</v>
      </c>
    </row>
    <row r="5" spans="16:18" x14ac:dyDescent="0.25">
      <c r="P5" t="s">
        <v>57</v>
      </c>
      <c r="Q5" t="s">
        <v>58</v>
      </c>
      <c r="R5">
        <v>70</v>
      </c>
    </row>
    <row r="6" spans="16:18" x14ac:dyDescent="0.25">
      <c r="P6" t="s">
        <v>59</v>
      </c>
      <c r="Q6" t="s">
        <v>58</v>
      </c>
      <c r="R6">
        <v>70</v>
      </c>
    </row>
    <row r="7" spans="16:18" x14ac:dyDescent="0.25">
      <c r="P7" t="s">
        <v>60</v>
      </c>
      <c r="Q7" t="s">
        <v>58</v>
      </c>
      <c r="R7">
        <v>70</v>
      </c>
    </row>
    <row r="8" spans="16:18" x14ac:dyDescent="0.25">
      <c r="P8" t="s">
        <v>61</v>
      </c>
      <c r="Q8" t="s">
        <v>62</v>
      </c>
      <c r="R8">
        <v>60</v>
      </c>
    </row>
    <row r="9" spans="16:18" x14ac:dyDescent="0.25">
      <c r="P9" t="s">
        <v>69</v>
      </c>
      <c r="Q9" t="s">
        <v>63</v>
      </c>
      <c r="R9">
        <v>70</v>
      </c>
    </row>
    <row r="10" spans="16:18" x14ac:dyDescent="0.25">
      <c r="P10" t="s">
        <v>65</v>
      </c>
      <c r="Q10" t="s">
        <v>64</v>
      </c>
      <c r="R10">
        <v>70</v>
      </c>
    </row>
    <row r="11" spans="16:18" x14ac:dyDescent="0.25">
      <c r="P11" t="s">
        <v>66</v>
      </c>
      <c r="Q11" t="s">
        <v>67</v>
      </c>
      <c r="R11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Budget</vt:lpstr>
      <vt:lpstr>Hallhyror 2122</vt:lpstr>
      <vt:lpstr>Budget!Utskriftsområde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Lindahl</dc:creator>
  <cp:lastModifiedBy>amir Chehrehnegar</cp:lastModifiedBy>
  <cp:lastPrinted>2018-08-06T11:34:33Z</cp:lastPrinted>
  <dcterms:created xsi:type="dcterms:W3CDTF">2015-11-29T11:14:39Z</dcterms:created>
  <dcterms:modified xsi:type="dcterms:W3CDTF">2021-10-27T04:28:33Z</dcterms:modified>
</cp:coreProperties>
</file>