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3828" activeTab="2"/>
  </bookViews>
  <sheets>
    <sheet name="Fredag" sheetId="1" r:id="rId1"/>
    <sheet name="Lördag" sheetId="2" r:id="rId2"/>
    <sheet name="Söndag" sheetId="3" r:id="rId3"/>
    <sheet name="Ansvar" sheetId="4" r:id="rId4"/>
    <sheet name="Personer" sheetId="5" r:id="rId5"/>
  </sheets>
  <definedNames>
    <definedName name="_xlnm.Print_Area" localSheetId="0">'Fredag'!$A$1:$N$56</definedName>
    <definedName name="_xlnm.Print_Area" localSheetId="1">'Lördag'!$A$1:$AF$86</definedName>
    <definedName name="_xlnm.Print_Area" localSheetId="2">'Söndag'!$A$1:$AF$100</definedName>
  </definedNames>
  <calcPr fullCalcOnLoad="1"/>
</workbook>
</file>

<file path=xl/comments1.xml><?xml version="1.0" encoding="utf-8"?>
<comments xmlns="http://schemas.openxmlformats.org/spreadsheetml/2006/main">
  <authors>
    <author>Susanne Svensson</author>
  </authors>
  <commentList>
    <comment ref="J48" authorId="0">
      <text>
        <r>
          <rPr>
            <b/>
            <sz val="8"/>
            <rFont val="Tahoma"/>
            <family val="2"/>
          </rPr>
          <t xml:space="preserve">Skriv in lagen här - länkas till alla flikar. 
</t>
        </r>
      </text>
    </comment>
  </commentList>
</comments>
</file>

<file path=xl/sharedStrings.xml><?xml version="1.0" encoding="utf-8"?>
<sst xmlns="http://schemas.openxmlformats.org/spreadsheetml/2006/main" count="1664" uniqueCount="171">
  <si>
    <t>Matchtider &amp; Värdskap</t>
  </si>
  <si>
    <t>Parkering Lördag</t>
  </si>
  <si>
    <t>Servering Lördag</t>
  </si>
  <si>
    <t>Personer 1</t>
  </si>
  <si>
    <t>Personer 2</t>
  </si>
  <si>
    <t>Personer 3</t>
  </si>
  <si>
    <t>Personer 4</t>
  </si>
  <si>
    <t>Personer 5</t>
  </si>
  <si>
    <t>Personer 6</t>
  </si>
  <si>
    <t>Personer 7</t>
  </si>
  <si>
    <t>Personer 8</t>
  </si>
  <si>
    <t>Personer 9</t>
  </si>
  <si>
    <t>Personer 10</t>
  </si>
  <si>
    <t>Person 1</t>
  </si>
  <si>
    <t>Speaker/sekret. Lördag</t>
  </si>
  <si>
    <t>Parkering Söndag</t>
  </si>
  <si>
    <t>Servering Söndag</t>
  </si>
  <si>
    <t>Speaker/sekret. Söndag</t>
  </si>
  <si>
    <t>Ansvar</t>
  </si>
  <si>
    <t>Totalt</t>
  </si>
  <si>
    <t>Total tid</t>
  </si>
  <si>
    <t>Summa</t>
  </si>
  <si>
    <t>Lördag:</t>
  </si>
  <si>
    <t>Totalt:</t>
  </si>
  <si>
    <t>Totala tider Söndag:</t>
  </si>
  <si>
    <t>Totala tider Lördag:</t>
  </si>
  <si>
    <t>Matchtider &amp; Värdskap Söndag</t>
  </si>
  <si>
    <t>Snitt per person och dag</t>
  </si>
  <si>
    <t>Fredag:</t>
  </si>
  <si>
    <t>Totala tider Fredag:</t>
  </si>
  <si>
    <t xml:space="preserve">Förbered parkering </t>
  </si>
  <si>
    <t>Förbered utrustning matchvärdar</t>
  </si>
  <si>
    <t>Övriga arbetsuppgifter:</t>
  </si>
  <si>
    <t>Domare</t>
  </si>
  <si>
    <t>Fotografering</t>
  </si>
  <si>
    <t>Sjukvård</t>
  </si>
  <si>
    <t>Tot inkl övr:</t>
  </si>
  <si>
    <t>Snitt p.p:</t>
  </si>
  <si>
    <t>fre-sön</t>
  </si>
  <si>
    <t>Antal aktiva spelare</t>
  </si>
  <si>
    <t xml:space="preserve">Intern/extern infodisk </t>
  </si>
  <si>
    <t>Totalt antal pers samtidigt:</t>
  </si>
  <si>
    <t>Förbered servering / grill - kaffe och macka</t>
  </si>
  <si>
    <t>Förbered omklädningsrum, städning</t>
  </si>
  <si>
    <t>Förbered sekreteriat</t>
  </si>
  <si>
    <t>Förbered  område (vaktmästare), infodisk</t>
  </si>
  <si>
    <t>Extern infodisk Lördag</t>
  </si>
  <si>
    <t>Prisutdelning lördag</t>
  </si>
  <si>
    <t>Omklädning/städ Lördag</t>
  </si>
  <si>
    <t>Omklädning/städ Söndag</t>
  </si>
  <si>
    <t xml:space="preserve">Servering </t>
  </si>
  <si>
    <t>Omklädning/städ</t>
  </si>
  <si>
    <t>Sekretariat</t>
  </si>
  <si>
    <t xml:space="preserve">Matchvärdar </t>
  </si>
  <si>
    <t>Parkering</t>
  </si>
  <si>
    <t>Område (vaktmästare)</t>
  </si>
  <si>
    <t>Plan 5 A</t>
  </si>
  <si>
    <t>Plan 5 B</t>
  </si>
  <si>
    <t>Plan 5 C</t>
  </si>
  <si>
    <t>Plan 5 D</t>
  </si>
  <si>
    <t>Plan 5 E</t>
  </si>
  <si>
    <t>Plan 5 F</t>
  </si>
  <si>
    <t>Plan 7 A</t>
  </si>
  <si>
    <t>Plan 7 B</t>
  </si>
  <si>
    <t>Plan 7 C</t>
  </si>
  <si>
    <t>Plan 7 D</t>
  </si>
  <si>
    <t>Tid</t>
  </si>
  <si>
    <t>Lag</t>
  </si>
  <si>
    <t>Plan 5 G</t>
  </si>
  <si>
    <t>Plan 5 H</t>
  </si>
  <si>
    <t>Plan 7D</t>
  </si>
  <si>
    <t>P07</t>
  </si>
  <si>
    <t>Försäljning godis</t>
  </si>
  <si>
    <t>Försäljning godis samt kiosk 2 Söndag</t>
  </si>
  <si>
    <t>Försäljning godis samt kiosk 2 Lördag</t>
  </si>
  <si>
    <t>Extern infodisk Söndag</t>
  </si>
  <si>
    <t>Prisutdelning Söndag</t>
  </si>
  <si>
    <t>Björn Hagberg</t>
  </si>
  <si>
    <t>Förbereda försäljning godis samt kiosk 2 (Hovgården)</t>
  </si>
  <si>
    <t>Plan 7E</t>
  </si>
  <si>
    <t>Plan 7F</t>
  </si>
  <si>
    <t>Plan 7G</t>
  </si>
  <si>
    <t>Plan 7H</t>
  </si>
  <si>
    <t>Tävlingsledning sköter för de sista finalerna</t>
  </si>
  <si>
    <t>F08</t>
  </si>
  <si>
    <t>Plan 7A</t>
  </si>
  <si>
    <t>Plan 7B</t>
  </si>
  <si>
    <t>Plan 7C</t>
  </si>
  <si>
    <t>Extern infodisk backar upp</t>
  </si>
  <si>
    <t>André Collin</t>
  </si>
  <si>
    <t>Per Brolin</t>
  </si>
  <si>
    <t>P09</t>
  </si>
  <si>
    <t>Malin Jenderblad</t>
  </si>
  <si>
    <t>Malin Lindén Kalfas</t>
  </si>
  <si>
    <t>Tomas Hedlund</t>
  </si>
  <si>
    <t>Hans Mattiasson</t>
  </si>
  <si>
    <t>Magnus Fredriksson</t>
  </si>
  <si>
    <t>Mattias Lyckstad</t>
  </si>
  <si>
    <t>Huvudansvar helg 1:</t>
  </si>
  <si>
    <t>Kassa</t>
  </si>
  <si>
    <t>Plan 5 I</t>
  </si>
  <si>
    <t>Plan 5 J</t>
  </si>
  <si>
    <t>Plan 9 A</t>
  </si>
  <si>
    <t>Plan 9 B</t>
  </si>
  <si>
    <t>Plan 9A</t>
  </si>
  <si>
    <t>Plan 9B</t>
  </si>
  <si>
    <t>SUMMA</t>
  </si>
  <si>
    <t>Start 06.45</t>
  </si>
  <si>
    <t>Personer 11</t>
  </si>
  <si>
    <t>F09</t>
  </si>
  <si>
    <t>P08</t>
  </si>
  <si>
    <t>F05</t>
  </si>
  <si>
    <t>Sara Paues</t>
  </si>
  <si>
    <t>Marie Nilsson</t>
  </si>
  <si>
    <t>Plan 7 E</t>
  </si>
  <si>
    <t>Plan 7 F</t>
  </si>
  <si>
    <t>Plan 7 G</t>
  </si>
  <si>
    <r>
      <t xml:space="preserve">     </t>
    </r>
    <r>
      <rPr>
        <sz val="14"/>
        <rFont val="Arial"/>
        <family val="2"/>
      </rPr>
      <t>SÖN 27/8</t>
    </r>
  </si>
  <si>
    <t>LÖR 26/8</t>
  </si>
  <si>
    <t>Matchstart 8:00, 9:15, 10:30, 11:45</t>
  </si>
  <si>
    <t>Matchstart  8:00, 9:15, 10:30, 11:45,</t>
  </si>
  <si>
    <t>FRE 25/8</t>
  </si>
  <si>
    <t>Martin Johansson</t>
  </si>
  <si>
    <t>Angelica Rehnberg</t>
  </si>
  <si>
    <t>Andreas Ekberg</t>
  </si>
  <si>
    <t>Jim Larsson</t>
  </si>
  <si>
    <t>Thomas Malmqvist</t>
  </si>
  <si>
    <t>Daniel Zachariasson</t>
  </si>
  <si>
    <t>Jörgen Kagerud</t>
  </si>
  <si>
    <t>Johan Skogsberg</t>
  </si>
  <si>
    <t>Henrik Gustafsson</t>
  </si>
  <si>
    <t>Petter Thor</t>
  </si>
  <si>
    <t>Thomas Pettersson</t>
  </si>
  <si>
    <t>Daniel Andersson</t>
  </si>
  <si>
    <t>Thomas Svahn</t>
  </si>
  <si>
    <t>Thomas Andreasson</t>
  </si>
  <si>
    <t>Björn Sandblom</t>
  </si>
  <si>
    <t>Matti Ööpik</t>
  </si>
  <si>
    <t>Fredrik Agelén</t>
  </si>
  <si>
    <t>Jonas Celander</t>
  </si>
  <si>
    <t>Lars Mårdh</t>
  </si>
  <si>
    <t>Personer 2 städ</t>
  </si>
  <si>
    <t>Personer 3 område</t>
  </si>
  <si>
    <t>Starttid 6:30</t>
  </si>
  <si>
    <t>Personer 1 städ</t>
  </si>
  <si>
    <t>Personer 3  område</t>
  </si>
  <si>
    <t>Jenny Stjernlöf</t>
  </si>
  <si>
    <t>Andreas Reman</t>
  </si>
  <si>
    <t>AC</t>
  </si>
  <si>
    <t>17:00-19:30</t>
  </si>
  <si>
    <t>ER</t>
  </si>
  <si>
    <t>ED</t>
  </si>
  <si>
    <t>MP</t>
  </si>
  <si>
    <t>NL</t>
  </si>
  <si>
    <t>17:00-19:00</t>
  </si>
  <si>
    <t>(6:30-8:30)</t>
  </si>
  <si>
    <t>startid 9:00</t>
  </si>
  <si>
    <t>EB</t>
  </si>
  <si>
    <t>IK</t>
  </si>
  <si>
    <t>JB</t>
  </si>
  <si>
    <t>JJ</t>
  </si>
  <si>
    <t>LW</t>
  </si>
  <si>
    <t>start 8:00</t>
  </si>
  <si>
    <t>MA</t>
  </si>
  <si>
    <t>start 06:00</t>
  </si>
  <si>
    <t>MPI</t>
  </si>
  <si>
    <t>MM</t>
  </si>
  <si>
    <t>NÖ</t>
  </si>
  <si>
    <t>NJ</t>
  </si>
  <si>
    <t>SG</t>
  </si>
  <si>
    <t>SB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</si>
</sst>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hh:mm;@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€-2]\ #,##0.00_);[Red]\([$€-2]\ 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1" applyNumberFormat="0" applyFont="0" applyAlignment="0" applyProtection="0"/>
    <xf numFmtId="0" fontId="9" fillId="17" borderId="2" applyNumberFormat="0" applyAlignment="0" applyProtection="0"/>
    <xf numFmtId="0" fontId="10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2" borderId="3" applyNumberFormat="0" applyAlignment="0" applyProtection="0"/>
    <xf numFmtId="0" fontId="17" fillId="0" borderId="4" applyNumberFormat="0" applyFill="0" applyAlignment="0" applyProtection="0"/>
    <xf numFmtId="0" fontId="18" fillId="2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0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17" borderId="0" xfId="0" applyFont="1" applyFill="1" applyBorder="1" applyAlignment="1">
      <alignment/>
    </xf>
    <xf numFmtId="20" fontId="1" fillId="17" borderId="0" xfId="0" applyNumberFormat="1" applyFont="1" applyFill="1" applyBorder="1" applyAlignment="1">
      <alignment/>
    </xf>
    <xf numFmtId="0" fontId="2" fillId="17" borderId="0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right"/>
    </xf>
    <xf numFmtId="0" fontId="1" fillId="17" borderId="0" xfId="0" applyFont="1" applyFill="1" applyBorder="1" applyAlignment="1">
      <alignment/>
    </xf>
    <xf numFmtId="0" fontId="1" fillId="17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17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173" fontId="2" fillId="17" borderId="0" xfId="0" applyNumberFormat="1" applyFont="1" applyFill="1" applyBorder="1" applyAlignment="1">
      <alignment vertical="justify" textRotation="90"/>
    </xf>
    <xf numFmtId="0" fontId="1" fillId="17" borderId="0" xfId="0" applyFont="1" applyFill="1" applyBorder="1" applyAlignment="1">
      <alignment wrapText="1"/>
    </xf>
    <xf numFmtId="173" fontId="2" fillId="0" borderId="0" xfId="0" applyNumberFormat="1" applyFont="1" applyFill="1" applyBorder="1" applyAlignment="1">
      <alignment vertical="justify" textRotation="90"/>
    </xf>
    <xf numFmtId="20" fontId="2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wrapText="1"/>
    </xf>
    <xf numFmtId="0" fontId="1" fillId="23" borderId="0" xfId="0" applyFont="1" applyFill="1" applyBorder="1" applyAlignment="1">
      <alignment/>
    </xf>
    <xf numFmtId="0" fontId="4" fillId="0" borderId="0" xfId="0" applyFont="1" applyAlignment="1">
      <alignment/>
    </xf>
    <xf numFmtId="20" fontId="2" fillId="17" borderId="0" xfId="0" applyNumberFormat="1" applyFont="1" applyFill="1" applyBorder="1" applyAlignment="1">
      <alignment/>
    </xf>
    <xf numFmtId="1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1" fontId="1" fillId="5" borderId="0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1" fontId="1" fillId="23" borderId="0" xfId="0" applyNumberFormat="1" applyFont="1" applyFill="1" applyBorder="1" applyAlignment="1">
      <alignment horizontal="right"/>
    </xf>
    <xf numFmtId="0" fontId="1" fillId="23" borderId="0" xfId="0" applyFont="1" applyFill="1" applyBorder="1" applyAlignment="1">
      <alignment horizontal="right"/>
    </xf>
    <xf numFmtId="1" fontId="2" fillId="23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right"/>
    </xf>
    <xf numFmtId="1" fontId="2" fillId="5" borderId="0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/>
    </xf>
    <xf numFmtId="1" fontId="1" fillId="5" borderId="0" xfId="0" applyNumberFormat="1" applyFont="1" applyFill="1" applyBorder="1" applyAlignment="1">
      <alignment/>
    </xf>
    <xf numFmtId="1" fontId="2" fillId="5" borderId="0" xfId="0" applyNumberFormat="1" applyFont="1" applyFill="1" applyBorder="1" applyAlignment="1">
      <alignment/>
    </xf>
    <xf numFmtId="1" fontId="1" fillId="23" borderId="0" xfId="0" applyNumberFormat="1" applyFont="1" applyFill="1" applyBorder="1" applyAlignment="1">
      <alignment/>
    </xf>
    <xf numFmtId="1" fontId="2" fillId="23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1" fontId="1" fillId="24" borderId="0" xfId="0" applyNumberFormat="1" applyFont="1" applyFill="1" applyBorder="1" applyAlignment="1">
      <alignment horizontal="right"/>
    </xf>
    <xf numFmtId="1" fontId="2" fillId="24" borderId="0" xfId="0" applyNumberFormat="1" applyFont="1" applyFill="1" applyBorder="1" applyAlignment="1">
      <alignment horizontal="right"/>
    </xf>
    <xf numFmtId="1" fontId="1" fillId="24" borderId="0" xfId="0" applyNumberFormat="1" applyFont="1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173" fontId="2" fillId="17" borderId="0" xfId="0" applyNumberFormat="1" applyFont="1" applyFill="1" applyBorder="1" applyAlignment="1">
      <alignment horizontal="right" vertical="justify" textRotation="45"/>
    </xf>
    <xf numFmtId="0" fontId="1" fillId="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2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0" fontId="2" fillId="17" borderId="0" xfId="0" applyNumberFormat="1" applyFont="1" applyFill="1" applyBorder="1" applyAlignment="1">
      <alignment horizontal="right" textRotation="45"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0" fontId="2" fillId="25" borderId="11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20" borderId="0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2" fillId="25" borderId="14" xfId="0" applyFont="1" applyFill="1" applyBorder="1" applyAlignment="1">
      <alignment/>
    </xf>
    <xf numFmtId="1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1" fontId="1" fillId="3" borderId="0" xfId="0" applyNumberFormat="1" applyFont="1" applyFill="1" applyBorder="1" applyAlignment="1">
      <alignment/>
    </xf>
    <xf numFmtId="1" fontId="2" fillId="3" borderId="0" xfId="0" applyNumberFormat="1" applyFont="1" applyFill="1" applyBorder="1" applyAlignment="1">
      <alignment/>
    </xf>
    <xf numFmtId="177" fontId="1" fillId="0" borderId="0" xfId="0" applyNumberFormat="1" applyFont="1" applyBorder="1" applyAlignment="1">
      <alignment/>
    </xf>
    <xf numFmtId="0" fontId="2" fillId="4" borderId="15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23" borderId="15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1" fillId="25" borderId="11" xfId="0" applyFont="1" applyFill="1" applyBorder="1" applyAlignment="1">
      <alignment/>
    </xf>
    <xf numFmtId="0" fontId="1" fillId="25" borderId="12" xfId="0" applyFont="1" applyFill="1" applyBorder="1" applyAlignment="1">
      <alignment/>
    </xf>
    <xf numFmtId="0" fontId="1" fillId="0" borderId="0" xfId="0" applyFont="1" applyAlignment="1">
      <alignment/>
    </xf>
    <xf numFmtId="20" fontId="2" fillId="17" borderId="0" xfId="0" applyNumberFormat="1" applyFont="1" applyFill="1" applyBorder="1" applyAlignment="1">
      <alignment horizontal="right" vertical="justify" textRotation="45"/>
    </xf>
    <xf numFmtId="177" fontId="1" fillId="0" borderId="0" xfId="0" applyNumberFormat="1" applyFont="1" applyFill="1" applyBorder="1" applyAlignment="1">
      <alignment horizontal="right"/>
    </xf>
    <xf numFmtId="20" fontId="1" fillId="0" borderId="0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23" borderId="16" xfId="0" applyFont="1" applyFill="1" applyBorder="1" applyAlignment="1">
      <alignment/>
    </xf>
    <xf numFmtId="0" fontId="4" fillId="23" borderId="17" xfId="0" applyFont="1" applyFill="1" applyBorder="1" applyAlignment="1">
      <alignment/>
    </xf>
    <xf numFmtId="0" fontId="4" fillId="23" borderId="18" xfId="0" applyFont="1" applyFill="1" applyBorder="1" applyAlignment="1">
      <alignment/>
    </xf>
    <xf numFmtId="0" fontId="1" fillId="26" borderId="0" xfId="0" applyFont="1" applyFill="1" applyBorder="1" applyAlignment="1">
      <alignment horizontal="right"/>
    </xf>
    <xf numFmtId="0" fontId="1" fillId="27" borderId="0" xfId="0" applyFont="1" applyFill="1" applyBorder="1" applyAlignment="1">
      <alignment horizontal="left"/>
    </xf>
    <xf numFmtId="1" fontId="1" fillId="28" borderId="0" xfId="0" applyNumberFormat="1" applyFont="1" applyFill="1" applyBorder="1" applyAlignment="1">
      <alignment horizontal="right"/>
    </xf>
    <xf numFmtId="1" fontId="1" fillId="26" borderId="0" xfId="0" applyNumberFormat="1" applyFont="1" applyFill="1" applyBorder="1" applyAlignment="1">
      <alignment horizontal="right"/>
    </xf>
    <xf numFmtId="0" fontId="1" fillId="29" borderId="0" xfId="0" applyFont="1" applyFill="1" applyBorder="1" applyAlignment="1">
      <alignment/>
    </xf>
    <xf numFmtId="1" fontId="1" fillId="26" borderId="0" xfId="0" applyNumberFormat="1" applyFont="1" applyFill="1" applyBorder="1" applyAlignment="1">
      <alignment horizontal="center"/>
    </xf>
    <xf numFmtId="0" fontId="1" fillId="26" borderId="0" xfId="0" applyFont="1" applyFill="1" applyBorder="1" applyAlignment="1">
      <alignment/>
    </xf>
    <xf numFmtId="20" fontId="1" fillId="26" borderId="0" xfId="0" applyNumberFormat="1" applyFont="1" applyFill="1" applyBorder="1" applyAlignment="1">
      <alignment/>
    </xf>
    <xf numFmtId="0" fontId="1" fillId="27" borderId="0" xfId="0" applyFont="1" applyFill="1" applyBorder="1" applyAlignment="1">
      <alignment horizontal="right"/>
    </xf>
    <xf numFmtId="0" fontId="1" fillId="30" borderId="0" xfId="0" applyFont="1" applyFill="1" applyBorder="1" applyAlignment="1">
      <alignment horizontal="left"/>
    </xf>
    <xf numFmtId="1" fontId="1" fillId="30" borderId="0" xfId="0" applyNumberFormat="1" applyFont="1" applyFill="1" applyBorder="1" applyAlignment="1">
      <alignment horizontal="right"/>
    </xf>
    <xf numFmtId="0" fontId="1" fillId="29" borderId="0" xfId="0" applyFont="1" applyFill="1" applyBorder="1" applyAlignment="1">
      <alignment horizontal="left"/>
    </xf>
    <xf numFmtId="0" fontId="1" fillId="26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1" fontId="1" fillId="27" borderId="0" xfId="0" applyNumberFormat="1" applyFont="1" applyFill="1" applyBorder="1" applyAlignment="1">
      <alignment horizontal="right"/>
    </xf>
    <xf numFmtId="0" fontId="1" fillId="29" borderId="0" xfId="0" applyFont="1" applyFill="1" applyBorder="1" applyAlignment="1">
      <alignment horizontal="right"/>
    </xf>
    <xf numFmtId="0" fontId="1" fillId="28" borderId="0" xfId="0" applyFont="1" applyFill="1" applyBorder="1" applyAlignment="1">
      <alignment horizontal="left"/>
    </xf>
    <xf numFmtId="1" fontId="2" fillId="4" borderId="19" xfId="0" applyNumberFormat="1" applyFont="1" applyFill="1" applyBorder="1" applyAlignment="1">
      <alignment horizontal="right"/>
    </xf>
    <xf numFmtId="1" fontId="2" fillId="24" borderId="19" xfId="0" applyNumberFormat="1" applyFont="1" applyFill="1" applyBorder="1" applyAlignment="1">
      <alignment horizontal="right"/>
    </xf>
    <xf numFmtId="1" fontId="2" fillId="5" borderId="19" xfId="0" applyNumberFormat="1" applyFont="1" applyFill="1" applyBorder="1" applyAlignment="1">
      <alignment horizontal="right"/>
    </xf>
    <xf numFmtId="1" fontId="2" fillId="23" borderId="19" xfId="0" applyNumberFormat="1" applyFont="1" applyFill="1" applyBorder="1" applyAlignment="1">
      <alignment horizontal="right"/>
    </xf>
    <xf numFmtId="1" fontId="2" fillId="3" borderId="19" xfId="0" applyNumberFormat="1" applyFont="1" applyFill="1" applyBorder="1" applyAlignment="1">
      <alignment horizontal="right"/>
    </xf>
    <xf numFmtId="177" fontId="1" fillId="4" borderId="0" xfId="0" applyNumberFormat="1" applyFont="1" applyFill="1" applyBorder="1" applyAlignment="1">
      <alignment/>
    </xf>
    <xf numFmtId="177" fontId="1" fillId="24" borderId="0" xfId="0" applyNumberFormat="1" applyFont="1" applyFill="1" applyBorder="1" applyAlignment="1">
      <alignment/>
    </xf>
    <xf numFmtId="177" fontId="1" fillId="5" borderId="0" xfId="0" applyNumberFormat="1" applyFont="1" applyFill="1" applyBorder="1" applyAlignment="1">
      <alignment/>
    </xf>
    <xf numFmtId="177" fontId="1" fillId="23" borderId="0" xfId="0" applyNumberFormat="1" applyFont="1" applyFill="1" applyBorder="1" applyAlignment="1">
      <alignment/>
    </xf>
    <xf numFmtId="177" fontId="1" fillId="3" borderId="0" xfId="0" applyNumberFormat="1" applyFont="1" applyFill="1" applyBorder="1" applyAlignment="1">
      <alignment/>
    </xf>
    <xf numFmtId="177" fontId="1" fillId="24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1" fillId="23" borderId="0" xfId="0" applyNumberFormat="1" applyFont="1" applyFill="1" applyBorder="1" applyAlignment="1">
      <alignment horizontal="right"/>
    </xf>
    <xf numFmtId="177" fontId="2" fillId="23" borderId="0" xfId="0" applyNumberFormat="1" applyFont="1" applyFill="1" applyBorder="1" applyAlignment="1">
      <alignment horizontal="right"/>
    </xf>
    <xf numFmtId="177" fontId="2" fillId="23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" fontId="1" fillId="31" borderId="0" xfId="0" applyNumberFormat="1" applyFont="1" applyFill="1" applyBorder="1" applyAlignment="1">
      <alignment horizontal="right"/>
    </xf>
    <xf numFmtId="0" fontId="1" fillId="31" borderId="0" xfId="0" applyFont="1" applyFill="1" applyBorder="1" applyAlignment="1">
      <alignment horizontal="right"/>
    </xf>
    <xf numFmtId="1" fontId="2" fillId="31" borderId="0" xfId="0" applyNumberFormat="1" applyFont="1" applyFill="1" applyBorder="1" applyAlignment="1">
      <alignment horizontal="right"/>
    </xf>
    <xf numFmtId="0" fontId="1" fillId="31" borderId="0" xfId="0" applyFont="1" applyFill="1" applyBorder="1" applyAlignment="1">
      <alignment/>
    </xf>
    <xf numFmtId="0" fontId="1" fillId="31" borderId="0" xfId="0" applyFont="1" applyFill="1" applyBorder="1" applyAlignment="1">
      <alignment horizontal="left"/>
    </xf>
    <xf numFmtId="0" fontId="1" fillId="31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31" borderId="15" xfId="0" applyFont="1" applyFill="1" applyBorder="1" applyAlignment="1">
      <alignment/>
    </xf>
    <xf numFmtId="1" fontId="2" fillId="31" borderId="19" xfId="0" applyNumberFormat="1" applyFont="1" applyFill="1" applyBorder="1" applyAlignment="1">
      <alignment horizontal="right"/>
    </xf>
    <xf numFmtId="177" fontId="1" fillId="31" borderId="0" xfId="0" applyNumberFormat="1" applyFont="1" applyFill="1" applyBorder="1" applyAlignment="1">
      <alignment horizontal="right"/>
    </xf>
    <xf numFmtId="177" fontId="2" fillId="31" borderId="0" xfId="0" applyNumberFormat="1" applyFont="1" applyFill="1" applyBorder="1" applyAlignment="1">
      <alignment horizontal="right"/>
    </xf>
    <xf numFmtId="1" fontId="1" fillId="31" borderId="0" xfId="0" applyNumberFormat="1" applyFont="1" applyFill="1" applyBorder="1" applyAlignment="1">
      <alignment/>
    </xf>
    <xf numFmtId="1" fontId="2" fillId="31" borderId="0" xfId="0" applyNumberFormat="1" applyFont="1" applyFill="1" applyBorder="1" applyAlignment="1">
      <alignment/>
    </xf>
    <xf numFmtId="177" fontId="2" fillId="31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77" fontId="1" fillId="31" borderId="0" xfId="0" applyNumberFormat="1" applyFont="1" applyFill="1" applyBorder="1" applyAlignment="1">
      <alignment/>
    </xf>
    <xf numFmtId="1" fontId="1" fillId="29" borderId="0" xfId="0" applyNumberFormat="1" applyFont="1" applyFill="1" applyBorder="1" applyAlignment="1">
      <alignment horizontal="right"/>
    </xf>
    <xf numFmtId="0" fontId="25" fillId="17" borderId="0" xfId="0" applyFont="1" applyFill="1" applyBorder="1" applyAlignment="1">
      <alignment wrapText="1"/>
    </xf>
    <xf numFmtId="0" fontId="1" fillId="29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7" fontId="1" fillId="0" borderId="19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0" fillId="0" borderId="0" xfId="0" applyNumberFormat="1" applyAlignment="1">
      <alignment horizontal="right"/>
    </xf>
    <xf numFmtId="0" fontId="2" fillId="0" borderId="15" xfId="0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27" fillId="29" borderId="0" xfId="0" applyFont="1" applyFill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A2">
      <selection activeCell="O36" sqref="O36"/>
    </sheetView>
  </sheetViews>
  <sheetFormatPr defaultColWidth="9.140625" defaultRowHeight="12.75"/>
  <cols>
    <col min="1" max="1" width="35.8515625" style="1" bestFit="1" customWidth="1"/>
    <col min="2" max="12" width="3.28125" style="1" customWidth="1"/>
    <col min="13" max="13" width="6.28125" style="1" customWidth="1"/>
    <col min="14" max="14" width="4.8515625" style="1" customWidth="1"/>
    <col min="15" max="16384" width="9.140625" style="1" customWidth="1"/>
  </cols>
  <sheetData>
    <row r="1" spans="1:14" ht="43.5">
      <c r="A1" s="160" t="s">
        <v>121</v>
      </c>
      <c r="B1" s="54">
        <v>0.7083333333333334</v>
      </c>
      <c r="C1" s="54">
        <v>0.7291666666666666</v>
      </c>
      <c r="D1" s="54">
        <v>0.75</v>
      </c>
      <c r="E1" s="54">
        <v>0.770833333333333</v>
      </c>
      <c r="F1" s="54">
        <v>0.791666666666666</v>
      </c>
      <c r="G1" s="54">
        <v>0.812499999999999</v>
      </c>
      <c r="H1" s="54">
        <v>0.833333333333333</v>
      </c>
      <c r="I1" s="54">
        <v>0.854166666666666</v>
      </c>
      <c r="J1" s="54">
        <v>0.874999999999999</v>
      </c>
      <c r="K1" s="54">
        <v>0.895833333333332</v>
      </c>
      <c r="L1" s="54">
        <v>0.916666666666665</v>
      </c>
      <c r="M1" s="20" t="s">
        <v>18</v>
      </c>
      <c r="N1" s="20" t="s">
        <v>20</v>
      </c>
    </row>
    <row r="2" spans="1:14" s="7" customFormat="1" ht="11.25">
      <c r="A2" s="2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1"/>
      <c r="N2" s="21"/>
    </row>
    <row r="3" ht="11.25"/>
    <row r="4" spans="1:14" s="15" customFormat="1" ht="11.25">
      <c r="A4" s="11" t="s">
        <v>78</v>
      </c>
      <c r="N4" s="13">
        <f>COUNTIF(B5:L8,"*")/2</f>
        <v>3</v>
      </c>
    </row>
    <row r="5" spans="1:12" ht="11.25">
      <c r="A5" s="1" t="s">
        <v>3</v>
      </c>
      <c r="B5" s="112" t="s">
        <v>71</v>
      </c>
      <c r="C5" s="112" t="s">
        <v>71</v>
      </c>
      <c r="D5" s="112" t="s">
        <v>71</v>
      </c>
      <c r="E5" s="17"/>
      <c r="F5" s="17"/>
      <c r="G5" s="17"/>
      <c r="H5" s="17"/>
      <c r="I5" s="17"/>
      <c r="J5" s="17"/>
      <c r="K5" s="17"/>
      <c r="L5" s="5"/>
    </row>
    <row r="6" spans="1:12" ht="11.25">
      <c r="A6" s="1" t="s">
        <v>4</v>
      </c>
      <c r="B6" s="112" t="s">
        <v>71</v>
      </c>
      <c r="C6" s="112" t="s">
        <v>71</v>
      </c>
      <c r="D6" s="112" t="s">
        <v>71</v>
      </c>
      <c r="E6" s="17"/>
      <c r="F6" s="17"/>
      <c r="G6" s="17"/>
      <c r="H6" s="17"/>
      <c r="I6" s="17"/>
      <c r="J6" s="17"/>
      <c r="K6" s="17"/>
      <c r="L6" s="5"/>
    </row>
    <row r="7" spans="2:12" ht="11.25">
      <c r="B7" s="73"/>
      <c r="C7" s="73"/>
      <c r="D7" s="73"/>
      <c r="E7" s="73"/>
      <c r="F7" s="17"/>
      <c r="G7" s="17"/>
      <c r="H7" s="17"/>
      <c r="I7" s="17"/>
      <c r="J7" s="17"/>
      <c r="K7" s="17"/>
      <c r="L7" s="5"/>
    </row>
    <row r="8" spans="2:12" ht="11.25">
      <c r="B8" s="17"/>
      <c r="C8" s="17"/>
      <c r="D8" s="17"/>
      <c r="E8" s="17"/>
      <c r="F8" s="17"/>
      <c r="G8" s="17"/>
      <c r="H8" s="17"/>
      <c r="I8" s="17"/>
      <c r="J8" s="17"/>
      <c r="K8" s="17"/>
      <c r="L8" s="5"/>
    </row>
    <row r="9" spans="1:14" s="15" customFormat="1" ht="11.25">
      <c r="A9" s="11" t="s">
        <v>43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N9" s="13">
        <f>COUNTIF(B10:L13,"*")/2</f>
        <v>7.5</v>
      </c>
    </row>
    <row r="10" spans="1:15" ht="11.25">
      <c r="A10" s="1" t="s">
        <v>3</v>
      </c>
      <c r="B10" s="106" t="s">
        <v>148</v>
      </c>
      <c r="C10" s="106" t="s">
        <v>148</v>
      </c>
      <c r="D10" s="106" t="s">
        <v>148</v>
      </c>
      <c r="E10" s="106" t="s">
        <v>148</v>
      </c>
      <c r="F10" s="106" t="s">
        <v>148</v>
      </c>
      <c r="G10" s="5"/>
      <c r="H10" s="5"/>
      <c r="I10" s="5"/>
      <c r="J10" s="5"/>
      <c r="K10" s="5"/>
      <c r="L10" s="5"/>
      <c r="O10" s="1" t="s">
        <v>149</v>
      </c>
    </row>
    <row r="11" spans="1:15" ht="11.25">
      <c r="A11" s="1" t="s">
        <v>4</v>
      </c>
      <c r="B11" s="106" t="s">
        <v>150</v>
      </c>
      <c r="C11" s="106" t="s">
        <v>150</v>
      </c>
      <c r="D11" s="106" t="s">
        <v>150</v>
      </c>
      <c r="E11" s="106" t="s">
        <v>150</v>
      </c>
      <c r="F11" s="106" t="s">
        <v>150</v>
      </c>
      <c r="G11" s="5"/>
      <c r="H11" s="5"/>
      <c r="I11" s="5"/>
      <c r="J11" s="5"/>
      <c r="K11" s="5"/>
      <c r="L11" s="5"/>
      <c r="O11" s="1" t="s">
        <v>149</v>
      </c>
    </row>
    <row r="12" spans="1:15" ht="11.25">
      <c r="A12" s="1" t="s">
        <v>5</v>
      </c>
      <c r="B12" s="106" t="s">
        <v>151</v>
      </c>
      <c r="C12" s="106" t="s">
        <v>151</v>
      </c>
      <c r="D12" s="106" t="s">
        <v>151</v>
      </c>
      <c r="E12" s="106" t="s">
        <v>151</v>
      </c>
      <c r="F12" s="106" t="s">
        <v>151</v>
      </c>
      <c r="G12" s="5"/>
      <c r="H12" s="5"/>
      <c r="I12" s="5"/>
      <c r="J12" s="5"/>
      <c r="K12" s="5"/>
      <c r="L12" s="5"/>
      <c r="O12" s="1" t="s">
        <v>149</v>
      </c>
    </row>
    <row r="13" spans="1:26" s="15" customFormat="1" ht="11.25">
      <c r="A13" s="7"/>
      <c r="B13" s="73"/>
      <c r="C13" s="73"/>
      <c r="D13" s="73"/>
      <c r="E13" s="73"/>
      <c r="F13" s="5"/>
      <c r="G13" s="5"/>
      <c r="H13" s="5"/>
      <c r="I13" s="5"/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>
      <c r="A14" s="11" t="s">
        <v>31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5"/>
      <c r="N14" s="13">
        <f>COUNTIF(B15:L17,"*")/2</f>
        <v>4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12" ht="11.25">
      <c r="A15" s="1" t="s">
        <v>3</v>
      </c>
      <c r="B15" s="141" t="s">
        <v>91</v>
      </c>
      <c r="C15" s="141" t="s">
        <v>91</v>
      </c>
      <c r="D15" s="141" t="s">
        <v>91</v>
      </c>
      <c r="E15" s="141" t="s">
        <v>91</v>
      </c>
      <c r="F15" s="5"/>
      <c r="G15" s="5"/>
      <c r="H15" s="5"/>
      <c r="I15" s="5"/>
      <c r="J15" s="5"/>
      <c r="K15" s="5"/>
      <c r="L15" s="5"/>
    </row>
    <row r="16" spans="1:12" ht="11.25">
      <c r="A16" s="1" t="s">
        <v>4</v>
      </c>
      <c r="B16" s="141" t="s">
        <v>91</v>
      </c>
      <c r="C16" s="141" t="s">
        <v>91</v>
      </c>
      <c r="D16" s="141" t="s">
        <v>91</v>
      </c>
      <c r="E16" s="141" t="s">
        <v>91</v>
      </c>
      <c r="F16" s="5"/>
      <c r="G16" s="5"/>
      <c r="H16" s="5"/>
      <c r="I16" s="5"/>
      <c r="J16" s="5"/>
      <c r="K16" s="5"/>
      <c r="L16" s="5"/>
    </row>
    <row r="17" spans="1:26" s="15" customFormat="1" ht="11.2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>
      <c r="A18" s="11" t="s">
        <v>44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5"/>
      <c r="N18" s="13">
        <f>COUNTIF(B19:L21,"*")/2</f>
        <v>2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12" ht="11.25">
      <c r="A19" s="1" t="s">
        <v>3</v>
      </c>
      <c r="B19" s="104" t="s">
        <v>84</v>
      </c>
      <c r="C19" s="104" t="s">
        <v>84</v>
      </c>
      <c r="D19" s="104" t="s">
        <v>84</v>
      </c>
      <c r="E19" s="104" t="s">
        <v>84</v>
      </c>
      <c r="F19" s="73"/>
      <c r="G19" s="73"/>
      <c r="H19" s="5"/>
      <c r="I19" s="5"/>
      <c r="J19" s="5"/>
      <c r="K19" s="5"/>
      <c r="L19" s="5"/>
    </row>
    <row r="20" spans="2:12" ht="11.25">
      <c r="B20" s="5"/>
      <c r="C20" s="5"/>
      <c r="D20" s="5"/>
      <c r="E20" s="5"/>
      <c r="F20" s="5"/>
      <c r="G20" s="73"/>
      <c r="H20" s="5"/>
      <c r="I20" s="5"/>
      <c r="J20" s="5"/>
      <c r="K20" s="5"/>
      <c r="L20" s="5"/>
    </row>
    <row r="21" spans="1:26" s="15" customFormat="1" ht="11.25">
      <c r="A21" s="1"/>
      <c r="B21" s="3"/>
      <c r="C21" s="3"/>
      <c r="D21" s="3"/>
      <c r="E21" s="3"/>
      <c r="F21" s="3"/>
      <c r="G21" s="73"/>
      <c r="H21" s="3"/>
      <c r="I21" s="3"/>
      <c r="J21" s="3"/>
      <c r="K21" s="3"/>
      <c r="L21" s="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>
      <c r="A22" s="11" t="s">
        <v>30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5"/>
      <c r="N22" s="13">
        <f>COUNTIF(B23:L27,"*")/2</f>
        <v>9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12" ht="11.25">
      <c r="A23" s="7" t="s">
        <v>3</v>
      </c>
      <c r="B23" s="120" t="s">
        <v>111</v>
      </c>
      <c r="C23" s="120" t="s">
        <v>111</v>
      </c>
      <c r="D23" s="120" t="s">
        <v>111</v>
      </c>
      <c r="E23" s="120" t="s">
        <v>111</v>
      </c>
      <c r="F23" s="120" t="s">
        <v>111</v>
      </c>
      <c r="G23" s="120" t="s">
        <v>111</v>
      </c>
      <c r="H23" s="5"/>
      <c r="I23" s="5"/>
      <c r="J23" s="5"/>
      <c r="K23" s="5"/>
      <c r="L23" s="5"/>
    </row>
    <row r="24" spans="1:12" ht="11.25">
      <c r="A24" s="7" t="s">
        <v>4</v>
      </c>
      <c r="B24" s="112" t="s">
        <v>71</v>
      </c>
      <c r="C24" s="112" t="s">
        <v>71</v>
      </c>
      <c r="D24" s="112" t="s">
        <v>71</v>
      </c>
      <c r="E24" s="112" t="s">
        <v>71</v>
      </c>
      <c r="F24" s="112" t="s">
        <v>71</v>
      </c>
      <c r="G24" s="112" t="s">
        <v>71</v>
      </c>
      <c r="H24" s="5"/>
      <c r="I24" s="5"/>
      <c r="J24" s="5"/>
      <c r="K24" s="5"/>
      <c r="L24" s="5"/>
    </row>
    <row r="25" spans="1:12" ht="11.25">
      <c r="A25" s="7" t="s">
        <v>5</v>
      </c>
      <c r="B25" s="112" t="s">
        <v>71</v>
      </c>
      <c r="C25" s="112" t="s">
        <v>71</v>
      </c>
      <c r="D25" s="112" t="s">
        <v>71</v>
      </c>
      <c r="E25" s="112" t="s">
        <v>71</v>
      </c>
      <c r="F25" s="112" t="s">
        <v>71</v>
      </c>
      <c r="G25" s="112" t="s">
        <v>71</v>
      </c>
      <c r="H25" s="5"/>
      <c r="I25" s="5"/>
      <c r="J25" s="5"/>
      <c r="K25" s="5"/>
      <c r="L25" s="5"/>
    </row>
    <row r="26" spans="1:12" ht="11.25">
      <c r="A26" s="7"/>
      <c r="B26" s="73"/>
      <c r="C26" s="73"/>
      <c r="D26" s="73"/>
      <c r="E26" s="73"/>
      <c r="F26" s="73"/>
      <c r="G26" s="73"/>
      <c r="H26" s="5"/>
      <c r="I26" s="5"/>
      <c r="J26" s="5"/>
      <c r="K26" s="4"/>
      <c r="L26" s="5"/>
    </row>
    <row r="27" spans="1:26" s="15" customFormat="1" ht="11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>
      <c r="A28" s="11" t="s">
        <v>42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5"/>
      <c r="N28" s="13">
        <f>COUNTIF(B29:L33,"*")/2</f>
        <v>5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12" ht="11.25">
      <c r="A29" s="7" t="s">
        <v>3</v>
      </c>
      <c r="B29" s="105" t="s">
        <v>110</v>
      </c>
      <c r="C29" s="105" t="s">
        <v>110</v>
      </c>
      <c r="D29" s="105" t="s">
        <v>110</v>
      </c>
      <c r="E29" s="105" t="s">
        <v>110</v>
      </c>
      <c r="F29" s="105" t="s">
        <v>110</v>
      </c>
      <c r="G29" s="17"/>
      <c r="H29" s="5"/>
      <c r="I29" s="5"/>
      <c r="J29" s="5"/>
      <c r="K29" s="5"/>
      <c r="L29" s="5"/>
    </row>
    <row r="30" spans="1:12" ht="11.25">
      <c r="A30" s="7" t="s">
        <v>4</v>
      </c>
      <c r="B30" s="105" t="s">
        <v>110</v>
      </c>
      <c r="C30" s="105" t="s">
        <v>110</v>
      </c>
      <c r="D30" s="105" t="s">
        <v>110</v>
      </c>
      <c r="E30" s="105" t="s">
        <v>110</v>
      </c>
      <c r="F30" s="105" t="s">
        <v>110</v>
      </c>
      <c r="G30" s="17"/>
      <c r="H30" s="5"/>
      <c r="I30" s="5"/>
      <c r="J30" s="5"/>
      <c r="K30" s="5"/>
      <c r="L30" s="5"/>
    </row>
    <row r="31" spans="1:12" ht="11.25">
      <c r="A31" s="7"/>
      <c r="B31" s="73"/>
      <c r="C31" s="73"/>
      <c r="D31" s="73"/>
      <c r="E31" s="73"/>
      <c r="F31" s="73"/>
      <c r="G31" s="17"/>
      <c r="H31" s="5"/>
      <c r="I31" s="5"/>
      <c r="J31" s="5"/>
      <c r="K31" s="5"/>
      <c r="L31" s="5"/>
    </row>
    <row r="32" spans="1:12" ht="11.25">
      <c r="A32" s="7"/>
      <c r="B32" s="73"/>
      <c r="C32" s="73"/>
      <c r="D32" s="73"/>
      <c r="E32" s="73"/>
      <c r="F32" s="73"/>
      <c r="G32" s="17"/>
      <c r="H32" s="5"/>
      <c r="I32" s="5"/>
      <c r="J32" s="5"/>
      <c r="K32" s="5"/>
      <c r="L32" s="5"/>
    </row>
    <row r="33" spans="1:26" s="15" customFormat="1" ht="11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>
      <c r="A34" s="11" t="s">
        <v>45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5"/>
      <c r="N34" s="13">
        <f>COUNTIF(B35:L38,"*")/2</f>
        <v>4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15" ht="11.25">
      <c r="A35" s="1" t="s">
        <v>3</v>
      </c>
      <c r="B35" s="106" t="s">
        <v>152</v>
      </c>
      <c r="C35" s="106" t="s">
        <v>152</v>
      </c>
      <c r="D35" s="106" t="s">
        <v>152</v>
      </c>
      <c r="E35" s="106" t="s">
        <v>152</v>
      </c>
      <c r="F35" s="5"/>
      <c r="G35" s="5"/>
      <c r="H35" s="5"/>
      <c r="I35" s="5"/>
      <c r="J35" s="5"/>
      <c r="K35" s="5"/>
      <c r="L35" s="5"/>
      <c r="O35" s="1" t="s">
        <v>154</v>
      </c>
    </row>
    <row r="36" spans="1:15" ht="11.25">
      <c r="A36" s="1" t="s">
        <v>4</v>
      </c>
      <c r="B36" s="106" t="s">
        <v>153</v>
      </c>
      <c r="C36" s="106" t="s">
        <v>153</v>
      </c>
      <c r="D36" s="106" t="s">
        <v>153</v>
      </c>
      <c r="E36" s="106" t="s">
        <v>153</v>
      </c>
      <c r="F36" s="5"/>
      <c r="G36" s="5"/>
      <c r="H36" s="5"/>
      <c r="I36" s="5"/>
      <c r="J36" s="5"/>
      <c r="K36" s="5"/>
      <c r="L36" s="5"/>
      <c r="O36" s="1" t="s">
        <v>154</v>
      </c>
    </row>
    <row r="37" spans="2:15" ht="11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O37" s="1" t="s">
        <v>154</v>
      </c>
    </row>
    <row r="38" spans="2:28" ht="25.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AA38" s="18"/>
      <c r="AB38" s="18"/>
    </row>
    <row r="39" spans="1:28" s="7" customFormat="1" ht="11.25">
      <c r="A39" s="11" t="s">
        <v>41</v>
      </c>
      <c r="B39" s="94">
        <v>0.7083333333333334</v>
      </c>
      <c r="C39" s="94">
        <v>0.7291666666666666</v>
      </c>
      <c r="D39" s="94">
        <v>0.75</v>
      </c>
      <c r="E39" s="94">
        <v>0.770833333333333</v>
      </c>
      <c r="F39" s="94">
        <v>0.791666666666666</v>
      </c>
      <c r="G39" s="94">
        <v>0.812499999999999</v>
      </c>
      <c r="H39" s="94">
        <v>0.833333333333333</v>
      </c>
      <c r="I39" s="94">
        <v>0.854166666666666</v>
      </c>
      <c r="J39" s="94">
        <v>0.874999999999999</v>
      </c>
      <c r="K39" s="94">
        <v>0.895833333333332</v>
      </c>
      <c r="L39" s="94">
        <v>0.916666666666666</v>
      </c>
      <c r="M39" s="22"/>
      <c r="N39" s="13">
        <f>N34+N28+N22+N18+N14+N9+N4</f>
        <v>34.5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/>
      <c r="AA39" s="18"/>
      <c r="AB39" s="18"/>
    </row>
    <row r="40" spans="1:28" ht="11.25">
      <c r="A40" s="37" t="str">
        <f>B48</f>
        <v>F08</v>
      </c>
      <c r="B40" s="55">
        <f aca="true" t="shared" si="0" ref="B40:L40">COUNTIF(B$3:B$38,$B$48)</f>
        <v>1</v>
      </c>
      <c r="C40" s="55">
        <f t="shared" si="0"/>
        <v>1</v>
      </c>
      <c r="D40" s="55">
        <f t="shared" si="0"/>
        <v>1</v>
      </c>
      <c r="E40" s="55">
        <f t="shared" si="0"/>
        <v>1</v>
      </c>
      <c r="F40" s="55">
        <f t="shared" si="0"/>
        <v>0</v>
      </c>
      <c r="G40" s="55">
        <f t="shared" si="0"/>
        <v>0</v>
      </c>
      <c r="H40" s="55">
        <f t="shared" si="0"/>
        <v>0</v>
      </c>
      <c r="I40" s="55">
        <f t="shared" si="0"/>
        <v>0</v>
      </c>
      <c r="J40" s="55">
        <f t="shared" si="0"/>
        <v>0</v>
      </c>
      <c r="K40" s="55">
        <f t="shared" si="0"/>
        <v>0</v>
      </c>
      <c r="L40" s="55">
        <f t="shared" si="0"/>
        <v>0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7"/>
      <c r="AA40" s="18"/>
      <c r="AB40" s="18"/>
    </row>
    <row r="41" spans="1:28" ht="11.25">
      <c r="A41" s="48" t="str">
        <f>C48</f>
        <v>F05</v>
      </c>
      <c r="B41" s="103">
        <f aca="true" t="shared" si="1" ref="B41:L41">COUNTIF(B$3:B$38,$C$48)</f>
        <v>1</v>
      </c>
      <c r="C41" s="56">
        <f t="shared" si="1"/>
        <v>1</v>
      </c>
      <c r="D41" s="56">
        <f t="shared" si="1"/>
        <v>1</v>
      </c>
      <c r="E41" s="56">
        <f t="shared" si="1"/>
        <v>1</v>
      </c>
      <c r="F41" s="56">
        <f t="shared" si="1"/>
        <v>1</v>
      </c>
      <c r="G41" s="56">
        <f t="shared" si="1"/>
        <v>1</v>
      </c>
      <c r="H41" s="56">
        <f t="shared" si="1"/>
        <v>0</v>
      </c>
      <c r="I41" s="56">
        <f t="shared" si="1"/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7"/>
      <c r="AA41" s="18"/>
      <c r="AB41" s="18"/>
    </row>
    <row r="42" spans="1:28" ht="11.25">
      <c r="A42" s="38" t="str">
        <f>D48</f>
        <v>P08</v>
      </c>
      <c r="B42" s="57">
        <f aca="true" t="shared" si="2" ref="B42:L42">COUNTIF(B$3:B$38,$D$48)</f>
        <v>2</v>
      </c>
      <c r="C42" s="57">
        <f t="shared" si="2"/>
        <v>2</v>
      </c>
      <c r="D42" s="57">
        <f t="shared" si="2"/>
        <v>2</v>
      </c>
      <c r="E42" s="57">
        <f t="shared" si="2"/>
        <v>2</v>
      </c>
      <c r="F42" s="57">
        <f t="shared" si="2"/>
        <v>2</v>
      </c>
      <c r="G42" s="57">
        <f t="shared" si="2"/>
        <v>0</v>
      </c>
      <c r="H42" s="57">
        <f t="shared" si="2"/>
        <v>0</v>
      </c>
      <c r="I42" s="57">
        <f t="shared" si="2"/>
        <v>0</v>
      </c>
      <c r="J42" s="57">
        <f t="shared" si="2"/>
        <v>0</v>
      </c>
      <c r="K42" s="57">
        <f t="shared" si="2"/>
        <v>0</v>
      </c>
      <c r="L42" s="57">
        <f t="shared" si="2"/>
        <v>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7"/>
      <c r="AA42" s="18"/>
      <c r="AB42" s="18"/>
    </row>
    <row r="43" spans="1:28" ht="11.25">
      <c r="A43" s="27" t="s">
        <v>71</v>
      </c>
      <c r="B43" s="58">
        <f aca="true" t="shared" si="3" ref="B43:L43">COUNTIF(B$3:B$38,$E$48)</f>
        <v>4</v>
      </c>
      <c r="C43" s="58">
        <f t="shared" si="3"/>
        <v>4</v>
      </c>
      <c r="D43" s="58">
        <f t="shared" si="3"/>
        <v>4</v>
      </c>
      <c r="E43" s="58">
        <f t="shared" si="3"/>
        <v>2</v>
      </c>
      <c r="F43" s="58">
        <f t="shared" si="3"/>
        <v>2</v>
      </c>
      <c r="G43" s="58">
        <f t="shared" si="3"/>
        <v>2</v>
      </c>
      <c r="H43" s="58">
        <f t="shared" si="3"/>
        <v>0</v>
      </c>
      <c r="I43" s="58">
        <f t="shared" si="3"/>
        <v>0</v>
      </c>
      <c r="J43" s="58">
        <f t="shared" si="3"/>
        <v>0</v>
      </c>
      <c r="K43" s="58">
        <f t="shared" si="3"/>
        <v>0</v>
      </c>
      <c r="L43" s="58">
        <f t="shared" si="3"/>
        <v>0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7"/>
      <c r="AA43" s="18"/>
      <c r="AB43" s="18"/>
    </row>
    <row r="44" spans="1:28" ht="11.25">
      <c r="A44" s="80" t="str">
        <f>F48</f>
        <v>F09</v>
      </c>
      <c r="B44" s="81">
        <f aca="true" t="shared" si="4" ref="B44:L44">COUNTIF(B$3:B$38,$F$48)</f>
        <v>0</v>
      </c>
      <c r="C44" s="81">
        <f t="shared" si="4"/>
        <v>0</v>
      </c>
      <c r="D44" s="81">
        <f t="shared" si="4"/>
        <v>0</v>
      </c>
      <c r="E44" s="81">
        <f t="shared" si="4"/>
        <v>0</v>
      </c>
      <c r="F44" s="81">
        <f t="shared" si="4"/>
        <v>0</v>
      </c>
      <c r="G44" s="81">
        <f t="shared" si="4"/>
        <v>0</v>
      </c>
      <c r="H44" s="81">
        <f t="shared" si="4"/>
        <v>0</v>
      </c>
      <c r="I44" s="81">
        <f t="shared" si="4"/>
        <v>0</v>
      </c>
      <c r="J44" s="81">
        <f t="shared" si="4"/>
        <v>0</v>
      </c>
      <c r="K44" s="81">
        <f t="shared" si="4"/>
        <v>0</v>
      </c>
      <c r="L44" s="81">
        <f t="shared" si="4"/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7"/>
      <c r="AA44" s="18"/>
      <c r="AB44" s="18"/>
    </row>
    <row r="45" spans="1:28" ht="11.25">
      <c r="A45" s="144" t="str">
        <f>G48</f>
        <v>P09</v>
      </c>
      <c r="B45" s="145">
        <f aca="true" t="shared" si="5" ref="B45:L45">COUNTIF(B$3:B$38,$G$48)</f>
        <v>2</v>
      </c>
      <c r="C45" s="145">
        <f t="shared" si="5"/>
        <v>2</v>
      </c>
      <c r="D45" s="145">
        <f t="shared" si="5"/>
        <v>2</v>
      </c>
      <c r="E45" s="145">
        <f t="shared" si="5"/>
        <v>2</v>
      </c>
      <c r="F45" s="145">
        <f t="shared" si="5"/>
        <v>0</v>
      </c>
      <c r="G45" s="145">
        <f t="shared" si="5"/>
        <v>0</v>
      </c>
      <c r="H45" s="145">
        <f t="shared" si="5"/>
        <v>0</v>
      </c>
      <c r="I45" s="145">
        <f t="shared" si="5"/>
        <v>0</v>
      </c>
      <c r="J45" s="145">
        <f t="shared" si="5"/>
        <v>0</v>
      </c>
      <c r="K45" s="145">
        <f t="shared" si="5"/>
        <v>0</v>
      </c>
      <c r="L45" s="145">
        <f t="shared" si="5"/>
        <v>0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7"/>
      <c r="AA45" s="18"/>
      <c r="AB45" s="18"/>
    </row>
    <row r="46" spans="1:28" ht="11.25">
      <c r="A46" s="1" t="s">
        <v>21</v>
      </c>
      <c r="B46" s="59">
        <f>SUM(B40:B45)</f>
        <v>10</v>
      </c>
      <c r="C46" s="59">
        <f>SUM(C40:C45)</f>
        <v>10</v>
      </c>
      <c r="D46" s="59">
        <f aca="true" t="shared" si="6" ref="D46:L46">SUM(D40:D45)</f>
        <v>10</v>
      </c>
      <c r="E46" s="59">
        <f t="shared" si="6"/>
        <v>8</v>
      </c>
      <c r="F46" s="59">
        <f t="shared" si="6"/>
        <v>5</v>
      </c>
      <c r="G46" s="59">
        <f t="shared" si="6"/>
        <v>3</v>
      </c>
      <c r="H46" s="59">
        <f t="shared" si="6"/>
        <v>0</v>
      </c>
      <c r="I46" s="59">
        <f t="shared" si="6"/>
        <v>0</v>
      </c>
      <c r="J46" s="59">
        <f t="shared" si="6"/>
        <v>0</v>
      </c>
      <c r="K46" s="59">
        <f t="shared" si="6"/>
        <v>0</v>
      </c>
      <c r="L46" s="59">
        <f t="shared" si="6"/>
        <v>0</v>
      </c>
      <c r="M46" s="19"/>
      <c r="N46" s="19">
        <f>SUM(B46:L46)/2</f>
        <v>23</v>
      </c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7"/>
      <c r="AA46" s="4"/>
      <c r="AB46" s="4"/>
    </row>
    <row r="47" spans="2:28" ht="12" customHeight="1" thickBo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AA47" s="4"/>
      <c r="AB47" s="4"/>
    </row>
    <row r="48" spans="1:28" ht="11.25" customHeight="1" thickBot="1">
      <c r="A48" s="17" t="s">
        <v>29</v>
      </c>
      <c r="B48" s="63" t="s">
        <v>84</v>
      </c>
      <c r="C48" s="64" t="s">
        <v>111</v>
      </c>
      <c r="D48" s="64" t="s">
        <v>110</v>
      </c>
      <c r="E48" s="76" t="s">
        <v>71</v>
      </c>
      <c r="F48" s="65" t="s">
        <v>109</v>
      </c>
      <c r="G48" s="65" t="s">
        <v>91</v>
      </c>
      <c r="H48" s="140" t="s">
        <v>21</v>
      </c>
      <c r="J48" s="7"/>
      <c r="K48" s="7"/>
      <c r="L48" s="7"/>
      <c r="M48" s="7"/>
      <c r="N48" s="8"/>
      <c r="O48" s="7"/>
      <c r="P48" s="8"/>
      <c r="Q48" s="8"/>
      <c r="R48" s="7"/>
      <c r="S48" s="147"/>
      <c r="T48" s="148"/>
      <c r="U48" s="148"/>
      <c r="V48" s="149"/>
      <c r="W48" s="140"/>
      <c r="X48" s="164"/>
      <c r="Y48" s="165"/>
      <c r="AA48" s="4"/>
      <c r="AB48" s="4"/>
    </row>
    <row r="49" spans="1:28" ht="11.25" customHeight="1">
      <c r="A49" s="11" t="str">
        <f>A4</f>
        <v>Förbereda försäljning godis samt kiosk 2 (Hovgården)</v>
      </c>
      <c r="B49" s="104">
        <f aca="true" t="shared" si="7" ref="B49:G49">COUNTIF($B$5:$L$8,B$48)/2</f>
        <v>0</v>
      </c>
      <c r="C49" s="50">
        <f t="shared" si="7"/>
        <v>0</v>
      </c>
      <c r="D49" s="32">
        <f t="shared" si="7"/>
        <v>0</v>
      </c>
      <c r="E49" s="34">
        <f t="shared" si="7"/>
        <v>3</v>
      </c>
      <c r="F49" s="77">
        <f t="shared" si="7"/>
        <v>0</v>
      </c>
      <c r="G49" s="141">
        <f t="shared" si="7"/>
        <v>0</v>
      </c>
      <c r="H49" s="73">
        <f aca="true" t="shared" si="8" ref="H49:H55">SUM(B49:G49)</f>
        <v>3</v>
      </c>
      <c r="I49" s="68"/>
      <c r="J49" s="7"/>
      <c r="K49" s="7"/>
      <c r="L49" s="7"/>
      <c r="M49" s="7"/>
      <c r="N49" s="8"/>
      <c r="O49" s="10"/>
      <c r="P49" s="19"/>
      <c r="Q49" s="19"/>
      <c r="R49" s="7"/>
      <c r="S49" s="73"/>
      <c r="T49" s="73"/>
      <c r="U49" s="73"/>
      <c r="V49" s="73"/>
      <c r="W49" s="73"/>
      <c r="X49" s="162"/>
      <c r="Y49" s="162"/>
      <c r="AA49" s="4"/>
      <c r="AB49" s="4"/>
    </row>
    <row r="50" spans="1:28" ht="11.25">
      <c r="A50" s="11" t="str">
        <f>A9</f>
        <v>Förbered omklädningsrum, städning</v>
      </c>
      <c r="B50" s="31">
        <f aca="true" t="shared" si="9" ref="B50:G50">COUNTIF($B$10:$L$13,B$48)/2</f>
        <v>0</v>
      </c>
      <c r="C50" s="49">
        <f t="shared" si="9"/>
        <v>0</v>
      </c>
      <c r="D50" s="102">
        <f t="shared" si="9"/>
        <v>0</v>
      </c>
      <c r="E50" s="35">
        <f t="shared" si="9"/>
        <v>0</v>
      </c>
      <c r="F50" s="121">
        <f t="shared" si="9"/>
        <v>0</v>
      </c>
      <c r="G50" s="142">
        <f t="shared" si="9"/>
        <v>0</v>
      </c>
      <c r="H50" s="8">
        <f t="shared" si="8"/>
        <v>0</v>
      </c>
      <c r="I50" s="7"/>
      <c r="J50" s="7"/>
      <c r="K50" s="7"/>
      <c r="L50" s="7"/>
      <c r="M50" s="7"/>
      <c r="N50" s="8"/>
      <c r="O50" s="10"/>
      <c r="P50" s="19"/>
      <c r="Q50" s="19"/>
      <c r="R50" s="7"/>
      <c r="S50" s="8"/>
      <c r="T50" s="8"/>
      <c r="U50" s="8"/>
      <c r="V50" s="8"/>
      <c r="W50" s="8"/>
      <c r="X50" s="162"/>
      <c r="Y50" s="162"/>
      <c r="AA50" s="4"/>
      <c r="AB50" s="4"/>
    </row>
    <row r="51" spans="1:28" ht="11.25">
      <c r="A51" s="11" t="str">
        <f>A14</f>
        <v>Förbered utrustning matchvärdar</v>
      </c>
      <c r="B51" s="31">
        <f aca="true" t="shared" si="10" ref="B51:G51">COUNTIF($B$15:$L$17,B$48)/2</f>
        <v>0</v>
      </c>
      <c r="C51" s="49">
        <f t="shared" si="10"/>
        <v>0</v>
      </c>
      <c r="D51" s="33">
        <f t="shared" si="10"/>
        <v>0</v>
      </c>
      <c r="E51" s="35">
        <f t="shared" si="10"/>
        <v>0</v>
      </c>
      <c r="F51" s="78">
        <f t="shared" si="10"/>
        <v>0</v>
      </c>
      <c r="G51" s="142">
        <f t="shared" si="10"/>
        <v>4</v>
      </c>
      <c r="H51" s="8">
        <f t="shared" si="8"/>
        <v>4</v>
      </c>
      <c r="I51" s="7"/>
      <c r="J51" s="7"/>
      <c r="K51" s="7"/>
      <c r="L51" s="7"/>
      <c r="M51" s="7"/>
      <c r="N51" s="8"/>
      <c r="O51" s="10"/>
      <c r="P51" s="7"/>
      <c r="Q51" s="7"/>
      <c r="R51" s="7"/>
      <c r="S51" s="8"/>
      <c r="T51" s="8"/>
      <c r="U51" s="8"/>
      <c r="V51" s="8"/>
      <c r="W51" s="8"/>
      <c r="X51" s="162"/>
      <c r="Y51" s="162"/>
      <c r="AA51" s="4"/>
      <c r="AB51" s="4"/>
    </row>
    <row r="52" spans="1:28" ht="11.25">
      <c r="A52" s="11" t="str">
        <f>A18</f>
        <v>Förbered sekreteriat</v>
      </c>
      <c r="B52" s="31">
        <f aca="true" t="shared" si="11" ref="B52:G52">COUNTIF($B$19:$L$21,B$48)/2</f>
        <v>2</v>
      </c>
      <c r="C52" s="49">
        <f t="shared" si="11"/>
        <v>0</v>
      </c>
      <c r="D52" s="33">
        <f t="shared" si="11"/>
        <v>0</v>
      </c>
      <c r="E52" s="35">
        <f t="shared" si="11"/>
        <v>0</v>
      </c>
      <c r="F52" s="78">
        <f t="shared" si="11"/>
        <v>0</v>
      </c>
      <c r="G52" s="142">
        <f t="shared" si="11"/>
        <v>0</v>
      </c>
      <c r="H52" s="8">
        <f t="shared" si="8"/>
        <v>2</v>
      </c>
      <c r="I52" s="7"/>
      <c r="J52" s="7"/>
      <c r="K52" s="7"/>
      <c r="L52" s="7"/>
      <c r="M52" s="7"/>
      <c r="N52" s="8"/>
      <c r="O52" s="7"/>
      <c r="P52" s="7"/>
      <c r="Q52" s="7"/>
      <c r="R52" s="7"/>
      <c r="S52" s="8"/>
      <c r="T52" s="8"/>
      <c r="U52" s="8"/>
      <c r="V52" s="8"/>
      <c r="W52" s="8"/>
      <c r="X52" s="162"/>
      <c r="Y52" s="162"/>
      <c r="AA52" s="4"/>
      <c r="AB52" s="4"/>
    </row>
    <row r="53" spans="1:28" ht="9.75">
      <c r="A53" s="11" t="str">
        <f>A22</f>
        <v>Förbered parkering </v>
      </c>
      <c r="B53" s="31">
        <f aca="true" t="shared" si="12" ref="B53:G53">COUNTIF($B$23:$L$27,B$48)/2</f>
        <v>0</v>
      </c>
      <c r="C53" s="49">
        <f t="shared" si="12"/>
        <v>3</v>
      </c>
      <c r="D53" s="33">
        <f t="shared" si="12"/>
        <v>0</v>
      </c>
      <c r="E53" s="35">
        <f t="shared" si="12"/>
        <v>6</v>
      </c>
      <c r="F53" s="78">
        <f t="shared" si="12"/>
        <v>0</v>
      </c>
      <c r="G53" s="142">
        <f t="shared" si="12"/>
        <v>0</v>
      </c>
      <c r="H53" s="8">
        <f t="shared" si="8"/>
        <v>9</v>
      </c>
      <c r="I53" s="7"/>
      <c r="J53" s="7"/>
      <c r="K53" s="7"/>
      <c r="L53" s="7"/>
      <c r="M53" s="7"/>
      <c r="N53" s="8"/>
      <c r="O53" s="7"/>
      <c r="P53" s="7"/>
      <c r="Q53" s="7"/>
      <c r="R53" s="7"/>
      <c r="S53" s="8"/>
      <c r="T53" s="8"/>
      <c r="U53" s="8"/>
      <c r="V53" s="8"/>
      <c r="W53" s="8"/>
      <c r="X53" s="162"/>
      <c r="Y53" s="162"/>
      <c r="AA53" s="4"/>
      <c r="AB53" s="4"/>
    </row>
    <row r="54" spans="1:28" ht="9.75">
      <c r="A54" s="11" t="str">
        <f>A28</f>
        <v>Förbered servering / grill - kaffe och macka</v>
      </c>
      <c r="B54" s="31">
        <f aca="true" t="shared" si="13" ref="B54:G54">COUNTIF($B$29:$L$33,B$48)/2</f>
        <v>0</v>
      </c>
      <c r="C54" s="49">
        <f t="shared" si="13"/>
        <v>0</v>
      </c>
      <c r="D54" s="33">
        <f t="shared" si="13"/>
        <v>5</v>
      </c>
      <c r="E54" s="35">
        <f t="shared" si="13"/>
        <v>0</v>
      </c>
      <c r="F54" s="78">
        <f t="shared" si="13"/>
        <v>0</v>
      </c>
      <c r="G54" s="142">
        <f t="shared" si="13"/>
        <v>0</v>
      </c>
      <c r="H54" s="8">
        <f t="shared" si="8"/>
        <v>5</v>
      </c>
      <c r="I54" s="7"/>
      <c r="J54" s="7"/>
      <c r="K54" s="7"/>
      <c r="L54" s="7"/>
      <c r="M54" s="7"/>
      <c r="N54" s="8"/>
      <c r="O54" s="7"/>
      <c r="P54" s="7"/>
      <c r="Q54" s="7"/>
      <c r="R54" s="7"/>
      <c r="S54" s="8"/>
      <c r="T54" s="8"/>
      <c r="U54" s="8"/>
      <c r="V54" s="8"/>
      <c r="W54" s="8"/>
      <c r="X54" s="162"/>
      <c r="Y54" s="162"/>
      <c r="AA54" s="4"/>
      <c r="AB54" s="4"/>
    </row>
    <row r="55" spans="1:28" ht="9.75">
      <c r="A55" s="11" t="str">
        <f>A34</f>
        <v>Förbered  område (vaktmästare), infodisk</v>
      </c>
      <c r="B55" s="31">
        <f aca="true" t="shared" si="14" ref="B55:G55">COUNTIF($B$35:$L$38,B$48)/2</f>
        <v>0</v>
      </c>
      <c r="C55" s="49">
        <f t="shared" si="14"/>
        <v>0</v>
      </c>
      <c r="D55" s="33">
        <f t="shared" si="14"/>
        <v>0</v>
      </c>
      <c r="E55" s="35">
        <f t="shared" si="14"/>
        <v>0</v>
      </c>
      <c r="F55" s="78">
        <f t="shared" si="14"/>
        <v>0</v>
      </c>
      <c r="G55" s="142">
        <f t="shared" si="14"/>
        <v>0</v>
      </c>
      <c r="H55" s="8">
        <f t="shared" si="8"/>
        <v>0</v>
      </c>
      <c r="I55" s="7"/>
      <c r="J55" s="7"/>
      <c r="K55" s="7"/>
      <c r="L55" s="7"/>
      <c r="M55" s="7"/>
      <c r="N55" s="8"/>
      <c r="O55" s="7"/>
      <c r="P55" s="7"/>
      <c r="Q55" s="7"/>
      <c r="R55" s="7"/>
      <c r="S55" s="8"/>
      <c r="T55" s="8"/>
      <c r="U55" s="8"/>
      <c r="V55" s="8"/>
      <c r="W55" s="8"/>
      <c r="X55" s="162"/>
      <c r="Y55" s="162"/>
      <c r="AA55" s="4"/>
      <c r="AB55" s="4"/>
    </row>
    <row r="56" spans="1:28" ht="9.75">
      <c r="A56" s="17" t="s">
        <v>19</v>
      </c>
      <c r="B56" s="39">
        <f aca="true" t="shared" si="15" ref="B56:H56">SUM(B49:B55)</f>
        <v>2</v>
      </c>
      <c r="C56" s="51">
        <f t="shared" si="15"/>
        <v>3</v>
      </c>
      <c r="D56" s="40">
        <f t="shared" si="15"/>
        <v>5</v>
      </c>
      <c r="E56" s="36">
        <f t="shared" si="15"/>
        <v>9</v>
      </c>
      <c r="F56" s="79">
        <f t="shared" si="15"/>
        <v>0</v>
      </c>
      <c r="G56" s="143">
        <f t="shared" si="15"/>
        <v>4</v>
      </c>
      <c r="H56" s="75">
        <f t="shared" si="15"/>
        <v>23</v>
      </c>
      <c r="I56" s="7"/>
      <c r="J56" s="7"/>
      <c r="K56" s="7"/>
      <c r="L56" s="7"/>
      <c r="M56" s="7"/>
      <c r="N56" s="8"/>
      <c r="O56" s="7"/>
      <c r="P56" s="7"/>
      <c r="Q56" s="7"/>
      <c r="R56" s="7"/>
      <c r="S56" s="75"/>
      <c r="T56" s="75"/>
      <c r="U56" s="75"/>
      <c r="V56" s="75"/>
      <c r="W56" s="75"/>
      <c r="X56" s="163"/>
      <c r="Y56" s="163"/>
      <c r="AA56" s="4"/>
      <c r="AB56" s="4"/>
    </row>
    <row r="57" spans="1:23" ht="9.75">
      <c r="A57" s="17"/>
      <c r="B57" s="7"/>
      <c r="C57" s="7"/>
      <c r="D57" s="7"/>
      <c r="E57" s="7"/>
      <c r="F57" s="7"/>
      <c r="G57" s="162"/>
      <c r="H57" s="162"/>
      <c r="I57" s="7"/>
      <c r="J57" s="7"/>
      <c r="K57" s="7"/>
      <c r="L57" s="7"/>
      <c r="M57" s="7"/>
      <c r="N57" s="8"/>
      <c r="O57" s="7"/>
      <c r="P57" s="7"/>
      <c r="Q57" s="7"/>
      <c r="R57" s="7"/>
      <c r="S57" s="7"/>
      <c r="T57" s="7"/>
      <c r="U57" s="7"/>
      <c r="V57" s="7"/>
      <c r="W57" s="7"/>
    </row>
  </sheetData>
  <sheetProtection/>
  <mergeCells count="10">
    <mergeCell ref="G57:H57"/>
    <mergeCell ref="X54:Y54"/>
    <mergeCell ref="X55:Y55"/>
    <mergeCell ref="X56:Y56"/>
    <mergeCell ref="X48:Y48"/>
    <mergeCell ref="X49:Y49"/>
    <mergeCell ref="X50:Y50"/>
    <mergeCell ref="X51:Y51"/>
    <mergeCell ref="X52:Y52"/>
    <mergeCell ref="X53:Y53"/>
  </mergeCells>
  <printOptions gridLines="1"/>
  <pageMargins left="0.15748031496062992" right="0.2362204724409449" top="0.6692913385826772" bottom="0.6692913385826772" header="0.2755905511811024" footer="0.5118110236220472"/>
  <pageSetup fitToWidth="0" fitToHeight="1" horizontalDpi="300" verticalDpi="300" orientation="portrait" paperSize="9" r:id="rId3"/>
  <headerFooter alignWithMargins="0">
    <oddHeader>&amp;C&amp;"Arial,Fet"&amp;12&amp;EARBETSSCHEMA GRÄSCUPEN FREDAG 4/9 2015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8"/>
  <sheetViews>
    <sheetView view="pageLayout" workbookViewId="0" topLeftCell="A43">
      <selection activeCell="C57" sqref="C57"/>
    </sheetView>
  </sheetViews>
  <sheetFormatPr defaultColWidth="9.140625" defaultRowHeight="12.75"/>
  <cols>
    <col min="1" max="1" width="25.421875" style="1" customWidth="1"/>
    <col min="2" max="2" width="3.28125" style="1" customWidth="1"/>
    <col min="3" max="3" width="4.00390625" style="7" customWidth="1"/>
    <col min="4" max="5" width="3.28125" style="1" customWidth="1"/>
    <col min="6" max="6" width="3.00390625" style="1" customWidth="1"/>
    <col min="7" max="7" width="3.7109375" style="1" bestFit="1" customWidth="1"/>
    <col min="8" max="16" width="3.28125" style="1" customWidth="1"/>
    <col min="17" max="17" width="3.28125" style="9" customWidth="1"/>
    <col min="18" max="30" width="3.28125" style="1" customWidth="1"/>
    <col min="31" max="31" width="3.421875" style="4" customWidth="1"/>
    <col min="32" max="32" width="9.140625" style="4" customWidth="1"/>
    <col min="33" max="16384" width="9.140625" style="1" customWidth="1"/>
  </cols>
  <sheetData>
    <row r="1" spans="1:32" s="7" customFormat="1" ht="39.75" customHeight="1">
      <c r="A1" s="160" t="s">
        <v>118</v>
      </c>
      <c r="B1" s="22"/>
      <c r="C1" s="22"/>
      <c r="D1" s="54">
        <v>0.291666666666667</v>
      </c>
      <c r="E1" s="54">
        <v>0.3125</v>
      </c>
      <c r="F1" s="54">
        <v>0.333333333333333</v>
      </c>
      <c r="G1" s="54">
        <v>0.354166666666667</v>
      </c>
      <c r="H1" s="54">
        <v>0.375</v>
      </c>
      <c r="I1" s="54">
        <v>0.395833333333333</v>
      </c>
      <c r="J1" s="54">
        <v>0.416666666666667</v>
      </c>
      <c r="K1" s="54">
        <v>0.4375</v>
      </c>
      <c r="L1" s="54">
        <v>0.458333333333333</v>
      </c>
      <c r="M1" s="54">
        <v>0.479166666666666</v>
      </c>
      <c r="N1" s="54">
        <v>0.5</v>
      </c>
      <c r="O1" s="54">
        <v>0.520833333333333</v>
      </c>
      <c r="P1" s="54">
        <v>0.541666666666666</v>
      </c>
      <c r="Q1" s="54">
        <v>0.5625</v>
      </c>
      <c r="R1" s="54">
        <v>0.583333333333333</v>
      </c>
      <c r="S1" s="54">
        <v>0.604166666666666</v>
      </c>
      <c r="T1" s="54">
        <v>0.625</v>
      </c>
      <c r="U1" s="54">
        <v>0.645833333333333</v>
      </c>
      <c r="V1" s="54">
        <v>0.666666666666666</v>
      </c>
      <c r="W1" s="54">
        <v>0.6875</v>
      </c>
      <c r="X1" s="54">
        <v>0.708333333333333</v>
      </c>
      <c r="Y1" s="54">
        <v>0.729166666666666</v>
      </c>
      <c r="Z1" s="54">
        <v>0.75</v>
      </c>
      <c r="AA1" s="54">
        <v>0.770833333333333</v>
      </c>
      <c r="AB1" s="54">
        <v>0.791666666666666</v>
      </c>
      <c r="AC1" s="54">
        <v>0.8125</v>
      </c>
      <c r="AD1" s="60">
        <v>0.8333333333333334</v>
      </c>
      <c r="AE1" s="60">
        <v>0.8541666666666666</v>
      </c>
      <c r="AF1" s="20" t="s">
        <v>20</v>
      </c>
    </row>
    <row r="2" spans="1:32" s="7" customFormat="1" ht="9.75">
      <c r="A2" s="1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8"/>
      <c r="Q2" s="8"/>
      <c r="AB2" s="1"/>
      <c r="AC2" s="1"/>
      <c r="AD2" s="1"/>
      <c r="AE2" s="4"/>
      <c r="AF2" s="4"/>
    </row>
    <row r="3" spans="1:32" s="7" customFormat="1" ht="9.75">
      <c r="A3" s="1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4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3"/>
      <c r="AF3" s="13">
        <f>COUNTIF(B4:AD23,"*")/2</f>
        <v>88</v>
      </c>
    </row>
    <row r="4" spans="1:32" s="7" customFormat="1" ht="9.75">
      <c r="A4" s="1" t="s">
        <v>56</v>
      </c>
      <c r="B4" s="1"/>
      <c r="F4" s="144" t="s">
        <v>91</v>
      </c>
      <c r="G4" s="144" t="s">
        <v>91</v>
      </c>
      <c r="H4" s="144" t="s">
        <v>91</v>
      </c>
      <c r="I4" s="144" t="s">
        <v>91</v>
      </c>
      <c r="J4" s="144" t="s">
        <v>91</v>
      </c>
      <c r="K4" s="144" t="s">
        <v>91</v>
      </c>
      <c r="L4" s="144" t="s">
        <v>91</v>
      </c>
      <c r="M4" s="144" t="s">
        <v>91</v>
      </c>
      <c r="N4" s="144" t="s">
        <v>91</v>
      </c>
      <c r="O4" s="144" t="s">
        <v>91</v>
      </c>
      <c r="R4" s="144" t="s">
        <v>91</v>
      </c>
      <c r="S4" s="144" t="s">
        <v>91</v>
      </c>
      <c r="T4" s="144" t="s">
        <v>91</v>
      </c>
      <c r="U4" s="144" t="s">
        <v>91</v>
      </c>
      <c r="V4" s="144" t="s">
        <v>91</v>
      </c>
      <c r="W4" s="144" t="s">
        <v>91</v>
      </c>
      <c r="X4" s="144" t="s">
        <v>91</v>
      </c>
      <c r="Y4" s="144" t="s">
        <v>91</v>
      </c>
      <c r="Z4" s="144" t="s">
        <v>91</v>
      </c>
      <c r="AA4" s="144" t="s">
        <v>91</v>
      </c>
      <c r="AB4" s="17"/>
      <c r="AC4" s="17"/>
      <c r="AD4" s="17"/>
      <c r="AE4" s="4"/>
      <c r="AF4" s="4"/>
    </row>
    <row r="5" spans="1:32" s="7" customFormat="1" ht="9.75">
      <c r="A5" s="1" t="s">
        <v>57</v>
      </c>
      <c r="B5" s="1"/>
      <c r="E5" s="96"/>
      <c r="F5" s="144" t="s">
        <v>91</v>
      </c>
      <c r="G5" s="144" t="s">
        <v>91</v>
      </c>
      <c r="H5" s="144" t="s">
        <v>91</v>
      </c>
      <c r="I5" s="144" t="s">
        <v>91</v>
      </c>
      <c r="J5" s="144" t="s">
        <v>91</v>
      </c>
      <c r="K5" s="144" t="s">
        <v>91</v>
      </c>
      <c r="L5" s="144" t="s">
        <v>91</v>
      </c>
      <c r="M5" s="144" t="s">
        <v>91</v>
      </c>
      <c r="N5" s="144" t="s">
        <v>91</v>
      </c>
      <c r="O5" s="144" t="s">
        <v>91</v>
      </c>
      <c r="R5" s="144" t="s">
        <v>91</v>
      </c>
      <c r="S5" s="144" t="s">
        <v>91</v>
      </c>
      <c r="T5" s="144" t="s">
        <v>91</v>
      </c>
      <c r="U5" s="144" t="s">
        <v>91</v>
      </c>
      <c r="V5" s="144" t="s">
        <v>91</v>
      </c>
      <c r="W5" s="144" t="s">
        <v>91</v>
      </c>
      <c r="X5" s="144" t="s">
        <v>91</v>
      </c>
      <c r="Y5" s="144" t="s">
        <v>91</v>
      </c>
      <c r="Z5" s="144" t="s">
        <v>91</v>
      </c>
      <c r="AA5" s="144" t="s">
        <v>91</v>
      </c>
      <c r="AB5" s="6"/>
      <c r="AC5" s="6"/>
      <c r="AD5" s="6"/>
      <c r="AE5" s="4"/>
      <c r="AF5" s="4"/>
    </row>
    <row r="6" spans="1:32" s="7" customFormat="1" ht="9.75">
      <c r="A6" s="1" t="s">
        <v>58</v>
      </c>
      <c r="B6" s="1"/>
      <c r="E6" s="96"/>
      <c r="F6" s="144" t="s">
        <v>91</v>
      </c>
      <c r="G6" s="144" t="s">
        <v>91</v>
      </c>
      <c r="H6" s="144" t="s">
        <v>91</v>
      </c>
      <c r="I6" s="144" t="s">
        <v>91</v>
      </c>
      <c r="J6" s="144" t="s">
        <v>91</v>
      </c>
      <c r="K6" s="144" t="s">
        <v>91</v>
      </c>
      <c r="L6" s="144" t="s">
        <v>91</v>
      </c>
      <c r="M6" s="144" t="s">
        <v>91</v>
      </c>
      <c r="N6" s="144" t="s">
        <v>91</v>
      </c>
      <c r="O6" s="144" t="s">
        <v>91</v>
      </c>
      <c r="R6" s="144" t="s">
        <v>91</v>
      </c>
      <c r="S6" s="144" t="s">
        <v>91</v>
      </c>
      <c r="T6" s="144" t="s">
        <v>91</v>
      </c>
      <c r="U6" s="144" t="s">
        <v>91</v>
      </c>
      <c r="V6" s="144" t="s">
        <v>91</v>
      </c>
      <c r="W6" s="144" t="s">
        <v>91</v>
      </c>
      <c r="X6" s="144" t="s">
        <v>91</v>
      </c>
      <c r="Y6" s="144" t="s">
        <v>91</v>
      </c>
      <c r="Z6" s="144" t="s">
        <v>91</v>
      </c>
      <c r="AA6" s="144" t="s">
        <v>91</v>
      </c>
      <c r="AB6" s="6"/>
      <c r="AC6" s="6"/>
      <c r="AD6" s="6"/>
      <c r="AE6" s="4"/>
      <c r="AF6" s="4"/>
    </row>
    <row r="7" spans="1:32" s="7" customFormat="1" ht="9.75">
      <c r="A7" s="1" t="s">
        <v>59</v>
      </c>
      <c r="B7" s="1"/>
      <c r="E7" s="96"/>
      <c r="F7" s="144" t="s">
        <v>91</v>
      </c>
      <c r="G7" s="144" t="s">
        <v>91</v>
      </c>
      <c r="H7" s="144" t="s">
        <v>91</v>
      </c>
      <c r="I7" s="144" t="s">
        <v>91</v>
      </c>
      <c r="J7" s="144" t="s">
        <v>91</v>
      </c>
      <c r="K7" s="144" t="s">
        <v>91</v>
      </c>
      <c r="L7" s="144" t="s">
        <v>91</v>
      </c>
      <c r="M7" s="144" t="s">
        <v>91</v>
      </c>
      <c r="N7" s="144" t="s">
        <v>91</v>
      </c>
      <c r="O7" s="144" t="s">
        <v>91</v>
      </c>
      <c r="R7" s="144" t="s">
        <v>91</v>
      </c>
      <c r="S7" s="144" t="s">
        <v>91</v>
      </c>
      <c r="T7" s="144" t="s">
        <v>91</v>
      </c>
      <c r="U7" s="144" t="s">
        <v>91</v>
      </c>
      <c r="V7" s="144" t="s">
        <v>91</v>
      </c>
      <c r="W7" s="144" t="s">
        <v>91</v>
      </c>
      <c r="X7" s="144" t="s">
        <v>91</v>
      </c>
      <c r="Y7" s="144" t="s">
        <v>91</v>
      </c>
      <c r="Z7" s="144" t="s">
        <v>91</v>
      </c>
      <c r="AA7" s="144" t="s">
        <v>91</v>
      </c>
      <c r="AB7" s="6"/>
      <c r="AC7" s="6"/>
      <c r="AE7" s="4"/>
      <c r="AF7" s="4"/>
    </row>
    <row r="8" spans="1:32" s="7" customFormat="1" ht="9.75">
      <c r="A8" s="1" t="s">
        <v>60</v>
      </c>
      <c r="B8" s="1"/>
      <c r="E8" s="96"/>
      <c r="F8" s="144" t="s">
        <v>91</v>
      </c>
      <c r="G8" s="144" t="s">
        <v>91</v>
      </c>
      <c r="H8" s="144" t="s">
        <v>91</v>
      </c>
      <c r="I8" s="144" t="s">
        <v>91</v>
      </c>
      <c r="J8" s="144" t="s">
        <v>91</v>
      </c>
      <c r="K8" s="144" t="s">
        <v>91</v>
      </c>
      <c r="L8" s="144" t="s">
        <v>91</v>
      </c>
      <c r="M8" s="144" t="s">
        <v>91</v>
      </c>
      <c r="N8" s="144" t="s">
        <v>91</v>
      </c>
      <c r="O8" s="144" t="s">
        <v>91</v>
      </c>
      <c r="R8" s="144" t="s">
        <v>91</v>
      </c>
      <c r="S8" s="144" t="s">
        <v>91</v>
      </c>
      <c r="T8" s="144" t="s">
        <v>91</v>
      </c>
      <c r="U8" s="144" t="s">
        <v>91</v>
      </c>
      <c r="V8" s="144" t="s">
        <v>91</v>
      </c>
      <c r="W8" s="144" t="s">
        <v>91</v>
      </c>
      <c r="X8" s="144" t="s">
        <v>91</v>
      </c>
      <c r="Y8" s="144" t="s">
        <v>91</v>
      </c>
      <c r="Z8" s="144" t="s">
        <v>91</v>
      </c>
      <c r="AA8" s="144" t="s">
        <v>91</v>
      </c>
      <c r="AB8" s="6"/>
      <c r="AC8" s="6"/>
      <c r="AE8" s="4"/>
      <c r="AF8" s="4"/>
    </row>
    <row r="9" spans="1:32" s="7" customFormat="1" ht="9.75">
      <c r="A9" s="1" t="s">
        <v>61</v>
      </c>
      <c r="B9" s="1"/>
      <c r="E9" s="96"/>
      <c r="F9" s="144" t="s">
        <v>91</v>
      </c>
      <c r="G9" s="144" t="s">
        <v>91</v>
      </c>
      <c r="H9" s="144" t="s">
        <v>91</v>
      </c>
      <c r="I9" s="144" t="s">
        <v>91</v>
      </c>
      <c r="J9" s="144" t="s">
        <v>91</v>
      </c>
      <c r="K9" s="144" t="s">
        <v>91</v>
      </c>
      <c r="L9" s="144" t="s">
        <v>91</v>
      </c>
      <c r="M9" s="144" t="s">
        <v>91</v>
      </c>
      <c r="N9" s="144" t="s">
        <v>91</v>
      </c>
      <c r="O9" s="144" t="s">
        <v>91</v>
      </c>
      <c r="R9" s="144" t="s">
        <v>91</v>
      </c>
      <c r="S9" s="144" t="s">
        <v>91</v>
      </c>
      <c r="T9" s="144" t="s">
        <v>91</v>
      </c>
      <c r="U9" s="144" t="s">
        <v>91</v>
      </c>
      <c r="V9" s="144" t="s">
        <v>91</v>
      </c>
      <c r="W9" s="144" t="s">
        <v>91</v>
      </c>
      <c r="X9" s="144" t="s">
        <v>91</v>
      </c>
      <c r="Y9" s="144" t="s">
        <v>91</v>
      </c>
      <c r="Z9" s="144" t="s">
        <v>91</v>
      </c>
      <c r="AA9" s="144" t="s">
        <v>91</v>
      </c>
      <c r="AB9" s="6"/>
      <c r="AC9" s="6"/>
      <c r="AE9" s="4"/>
      <c r="AF9" s="4"/>
    </row>
    <row r="10" spans="1:32" s="7" customFormat="1" ht="9.75">
      <c r="A10" s="1" t="s">
        <v>68</v>
      </c>
      <c r="B10" s="1"/>
      <c r="E10" s="96"/>
      <c r="F10" s="144" t="s">
        <v>91</v>
      </c>
      <c r="G10" s="144" t="s">
        <v>91</v>
      </c>
      <c r="H10" s="144" t="s">
        <v>91</v>
      </c>
      <c r="I10" s="144" t="s">
        <v>91</v>
      </c>
      <c r="J10" s="144" t="s">
        <v>91</v>
      </c>
      <c r="K10" s="144" t="s">
        <v>91</v>
      </c>
      <c r="L10" s="144" t="s">
        <v>91</v>
      </c>
      <c r="M10" s="144" t="s">
        <v>91</v>
      </c>
      <c r="N10" s="144" t="s">
        <v>91</v>
      </c>
      <c r="O10" s="144" t="s">
        <v>91</v>
      </c>
      <c r="R10" s="144" t="s">
        <v>91</v>
      </c>
      <c r="T10" s="144" t="s">
        <v>91</v>
      </c>
      <c r="V10" s="144" t="s">
        <v>91</v>
      </c>
      <c r="X10" s="144" t="s">
        <v>91</v>
      </c>
      <c r="Z10" s="144" t="s">
        <v>91</v>
      </c>
      <c r="AB10" s="6"/>
      <c r="AC10" s="6"/>
      <c r="AE10" s="4"/>
      <c r="AF10" s="4"/>
    </row>
    <row r="11" spans="1:32" s="7" customFormat="1" ht="9.75">
      <c r="A11" s="1" t="s">
        <v>69</v>
      </c>
      <c r="B11" s="1"/>
      <c r="E11" s="6"/>
      <c r="F11" s="144" t="s">
        <v>91</v>
      </c>
      <c r="G11" s="144" t="s">
        <v>91</v>
      </c>
      <c r="H11" s="144" t="s">
        <v>91</v>
      </c>
      <c r="I11" s="144" t="s">
        <v>91</v>
      </c>
      <c r="J11" s="144" t="s">
        <v>91</v>
      </c>
      <c r="K11" s="144" t="s">
        <v>91</v>
      </c>
      <c r="L11" s="144" t="s">
        <v>91</v>
      </c>
      <c r="M11" s="144" t="s">
        <v>91</v>
      </c>
      <c r="N11" s="144" t="s">
        <v>91</v>
      </c>
      <c r="O11" s="144" t="s">
        <v>91</v>
      </c>
      <c r="R11" s="144" t="s">
        <v>91</v>
      </c>
      <c r="T11" s="144" t="s">
        <v>91</v>
      </c>
      <c r="V11" s="144" t="s">
        <v>91</v>
      </c>
      <c r="X11" s="144" t="s">
        <v>91</v>
      </c>
      <c r="Z11" s="144" t="s">
        <v>91</v>
      </c>
      <c r="AE11" s="4"/>
      <c r="AF11" s="4"/>
    </row>
    <row r="12" spans="1:32" s="7" customFormat="1" ht="9.75">
      <c r="A12" s="1" t="s">
        <v>100</v>
      </c>
      <c r="B12" s="1"/>
      <c r="E12" s="6"/>
      <c r="G12" s="144" t="s">
        <v>91</v>
      </c>
      <c r="I12" s="144" t="s">
        <v>91</v>
      </c>
      <c r="K12" s="144" t="s">
        <v>91</v>
      </c>
      <c r="M12" s="144" t="s">
        <v>91</v>
      </c>
      <c r="O12" s="144" t="s">
        <v>91</v>
      </c>
      <c r="R12" s="73"/>
      <c r="S12" s="73"/>
      <c r="T12" s="73"/>
      <c r="W12" s="73"/>
      <c r="Y12" s="73"/>
      <c r="Z12" s="6"/>
      <c r="AA12" s="6"/>
      <c r="AE12" s="4"/>
      <c r="AF12" s="4"/>
    </row>
    <row r="13" spans="1:32" s="7" customFormat="1" ht="9.75">
      <c r="A13" s="1" t="s">
        <v>101</v>
      </c>
      <c r="B13" s="1"/>
      <c r="E13" s="6"/>
      <c r="G13" s="144" t="s">
        <v>91</v>
      </c>
      <c r="I13" s="144" t="s">
        <v>91</v>
      </c>
      <c r="K13" s="144" t="s">
        <v>91</v>
      </c>
      <c r="M13" s="144" t="s">
        <v>91</v>
      </c>
      <c r="O13" s="144" t="s">
        <v>91</v>
      </c>
      <c r="R13" s="73"/>
      <c r="S13" s="73"/>
      <c r="T13" s="73"/>
      <c r="W13" s="73"/>
      <c r="Y13" s="73"/>
      <c r="Z13" s="6"/>
      <c r="AA13" s="6"/>
      <c r="AE13" s="4"/>
      <c r="AF13" s="4"/>
    </row>
    <row r="14" spans="1:32" s="7" customFormat="1" ht="9.75">
      <c r="A14" s="1" t="s">
        <v>85</v>
      </c>
      <c r="B14" s="1"/>
      <c r="E14" s="6"/>
      <c r="G14" s="66"/>
      <c r="H14" s="66"/>
      <c r="I14" s="66"/>
      <c r="K14" s="66"/>
      <c r="L14" s="66"/>
      <c r="M14" s="66"/>
      <c r="O14" s="73"/>
      <c r="AE14" s="4"/>
      <c r="AF14" s="4"/>
    </row>
    <row r="15" spans="1:32" s="7" customFormat="1" ht="9.75">
      <c r="A15" s="1" t="s">
        <v>86</v>
      </c>
      <c r="B15" s="1"/>
      <c r="E15" s="6"/>
      <c r="P15" s="73"/>
      <c r="AE15" s="4"/>
      <c r="AF15" s="4"/>
    </row>
    <row r="16" spans="1:32" s="7" customFormat="1" ht="9.75">
      <c r="A16" s="1" t="s">
        <v>87</v>
      </c>
      <c r="B16" s="1"/>
      <c r="E16" s="6"/>
      <c r="P16" s="73"/>
      <c r="AE16" s="4"/>
      <c r="AF16" s="4"/>
    </row>
    <row r="17" spans="1:32" s="7" customFormat="1" ht="9.75">
      <c r="A17" s="1" t="s">
        <v>70</v>
      </c>
      <c r="B17" s="1"/>
      <c r="E17" s="6"/>
      <c r="P17" s="73"/>
      <c r="AE17" s="4"/>
      <c r="AF17" s="4"/>
    </row>
    <row r="18" spans="1:32" s="7" customFormat="1" ht="9.75">
      <c r="A18" s="1" t="s">
        <v>79</v>
      </c>
      <c r="B18" s="1"/>
      <c r="E18" s="6"/>
      <c r="P18" s="73"/>
      <c r="AE18" s="4"/>
      <c r="AF18" s="4"/>
    </row>
    <row r="19" spans="1:32" s="7" customFormat="1" ht="9.75">
      <c r="A19" s="1" t="s">
        <v>80</v>
      </c>
      <c r="B19" s="1"/>
      <c r="E19" s="6"/>
      <c r="P19" s="73"/>
      <c r="AE19" s="4"/>
      <c r="AF19" s="4"/>
    </row>
    <row r="20" spans="1:32" s="7" customFormat="1" ht="9.75">
      <c r="A20" s="1" t="s">
        <v>81</v>
      </c>
      <c r="B20" s="1"/>
      <c r="E20" s="6"/>
      <c r="P20" s="73"/>
      <c r="AE20" s="4"/>
      <c r="AF20" s="4"/>
    </row>
    <row r="21" spans="1:32" s="7" customFormat="1" ht="9.75">
      <c r="A21" s="1" t="s">
        <v>82</v>
      </c>
      <c r="B21" s="1"/>
      <c r="E21" s="6"/>
      <c r="P21" s="73"/>
      <c r="AE21" s="4"/>
      <c r="AF21" s="4"/>
    </row>
    <row r="22" spans="1:33" s="7" customFormat="1" ht="9.75">
      <c r="A22" s="1" t="s">
        <v>102</v>
      </c>
      <c r="B22" s="1"/>
      <c r="E22" s="6"/>
      <c r="F22" s="144" t="s">
        <v>91</v>
      </c>
      <c r="G22" s="144" t="s">
        <v>91</v>
      </c>
      <c r="H22" s="141" t="s">
        <v>91</v>
      </c>
      <c r="I22" s="141" t="s">
        <v>91</v>
      </c>
      <c r="J22" s="141"/>
      <c r="K22" s="144" t="s">
        <v>91</v>
      </c>
      <c r="L22" s="144" t="s">
        <v>91</v>
      </c>
      <c r="M22" s="144" t="s">
        <v>91</v>
      </c>
      <c r="N22" s="144" t="s">
        <v>91</v>
      </c>
      <c r="P22" s="73"/>
      <c r="AE22" s="4"/>
      <c r="AF22" s="4"/>
      <c r="AG22" s="7" t="s">
        <v>120</v>
      </c>
    </row>
    <row r="23" spans="1:32" s="7" customFormat="1" ht="9.75">
      <c r="A23" s="1" t="s">
        <v>103</v>
      </c>
      <c r="B23" s="1"/>
      <c r="F23" s="144" t="s">
        <v>91</v>
      </c>
      <c r="G23" s="144" t="s">
        <v>91</v>
      </c>
      <c r="H23" s="144" t="s">
        <v>91</v>
      </c>
      <c r="I23" s="144" t="s">
        <v>91</v>
      </c>
      <c r="K23" s="144" t="s">
        <v>91</v>
      </c>
      <c r="L23" s="144" t="s">
        <v>91</v>
      </c>
      <c r="M23" s="144" t="s">
        <v>91</v>
      </c>
      <c r="N23" s="144" t="s">
        <v>91</v>
      </c>
      <c r="P23" s="73"/>
      <c r="Q23" s="73"/>
      <c r="AD23" s="1"/>
      <c r="AE23" s="4"/>
      <c r="AF23" s="4"/>
    </row>
    <row r="24" spans="1:32" s="7" customFormat="1" ht="9.75">
      <c r="A24" s="11" t="s">
        <v>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4"/>
      <c r="R24" s="12"/>
      <c r="S24" s="12"/>
      <c r="T24" s="12"/>
      <c r="U24" s="12"/>
      <c r="V24" s="12"/>
      <c r="W24" s="12"/>
      <c r="X24" s="12"/>
      <c r="Y24" s="12"/>
      <c r="Z24" s="12"/>
      <c r="AA24" s="15"/>
      <c r="AB24" s="15"/>
      <c r="AC24" s="15"/>
      <c r="AD24" s="15"/>
      <c r="AE24" s="13"/>
      <c r="AF24" s="13">
        <f>COUNTIF(B25:AD31,"*")/2</f>
        <v>44</v>
      </c>
    </row>
    <row r="25" spans="1:33" s="7" customFormat="1" ht="9.75">
      <c r="A25" s="1" t="s">
        <v>3</v>
      </c>
      <c r="C25" s="17"/>
      <c r="D25" s="120" t="s">
        <v>111</v>
      </c>
      <c r="E25" s="120" t="s">
        <v>111</v>
      </c>
      <c r="F25" s="120" t="s">
        <v>111</v>
      </c>
      <c r="G25" s="120" t="s">
        <v>111</v>
      </c>
      <c r="H25" s="120" t="s">
        <v>111</v>
      </c>
      <c r="I25" s="120" t="s">
        <v>111</v>
      </c>
      <c r="J25" s="120" t="s">
        <v>111</v>
      </c>
      <c r="K25" s="120" t="s">
        <v>111</v>
      </c>
      <c r="L25" s="120" t="s">
        <v>111</v>
      </c>
      <c r="M25" s="120" t="s">
        <v>111</v>
      </c>
      <c r="N25" s="120" t="s">
        <v>111</v>
      </c>
      <c r="O25" s="120" t="s">
        <v>111</v>
      </c>
      <c r="P25" s="120" t="s">
        <v>111</v>
      </c>
      <c r="Q25" s="120" t="s">
        <v>111</v>
      </c>
      <c r="R25" s="120" t="s">
        <v>111</v>
      </c>
      <c r="S25" s="120" t="s">
        <v>111</v>
      </c>
      <c r="U25" s="6"/>
      <c r="V25" s="17"/>
      <c r="W25" s="17"/>
      <c r="X25" s="17"/>
      <c r="Y25" s="17"/>
      <c r="Z25" s="17"/>
      <c r="AA25" s="17"/>
      <c r="AB25" s="17"/>
      <c r="AC25" s="17"/>
      <c r="AD25" s="17"/>
      <c r="AE25" s="4"/>
      <c r="AF25" s="4"/>
      <c r="AG25" s="7" t="s">
        <v>107</v>
      </c>
    </row>
    <row r="26" spans="1:33" s="7" customFormat="1" ht="9.75">
      <c r="A26" s="1" t="s">
        <v>4</v>
      </c>
      <c r="C26" s="17"/>
      <c r="D26" s="120" t="s">
        <v>111</v>
      </c>
      <c r="E26" s="120" t="s">
        <v>111</v>
      </c>
      <c r="F26" s="120" t="s">
        <v>111</v>
      </c>
      <c r="G26" s="120" t="s">
        <v>111</v>
      </c>
      <c r="H26" s="120" t="s">
        <v>111</v>
      </c>
      <c r="I26" s="120" t="s">
        <v>111</v>
      </c>
      <c r="J26" s="120" t="s">
        <v>111</v>
      </c>
      <c r="K26" s="120" t="s">
        <v>111</v>
      </c>
      <c r="L26" s="120" t="s">
        <v>111</v>
      </c>
      <c r="M26" s="120" t="s">
        <v>111</v>
      </c>
      <c r="N26" s="120" t="s">
        <v>111</v>
      </c>
      <c r="O26" s="120" t="s">
        <v>111</v>
      </c>
      <c r="P26" s="120" t="s">
        <v>111</v>
      </c>
      <c r="Q26" s="120" t="s">
        <v>111</v>
      </c>
      <c r="R26" s="120" t="s">
        <v>111</v>
      </c>
      <c r="S26" s="120" t="s">
        <v>111</v>
      </c>
      <c r="U26" s="6"/>
      <c r="V26" s="17"/>
      <c r="W26" s="17"/>
      <c r="X26" s="17"/>
      <c r="Y26" s="17"/>
      <c r="Z26" s="17"/>
      <c r="AA26" s="17"/>
      <c r="AB26" s="17"/>
      <c r="AC26" s="17"/>
      <c r="AD26" s="17"/>
      <c r="AE26" s="4"/>
      <c r="AF26" s="4"/>
      <c r="AG26" s="7" t="s">
        <v>107</v>
      </c>
    </row>
    <row r="27" spans="1:33" s="7" customFormat="1" ht="9.75">
      <c r="A27" s="1" t="s">
        <v>5</v>
      </c>
      <c r="C27" s="17"/>
      <c r="D27" s="120" t="s">
        <v>111</v>
      </c>
      <c r="E27" s="120" t="s">
        <v>111</v>
      </c>
      <c r="F27" s="120" t="s">
        <v>111</v>
      </c>
      <c r="G27" s="120" t="s">
        <v>111</v>
      </c>
      <c r="H27" s="120" t="s">
        <v>111</v>
      </c>
      <c r="I27" s="120" t="s">
        <v>111</v>
      </c>
      <c r="J27" s="120" t="s">
        <v>111</v>
      </c>
      <c r="K27" s="120" t="s">
        <v>111</v>
      </c>
      <c r="L27" s="120" t="s">
        <v>111</v>
      </c>
      <c r="M27" s="120" t="s">
        <v>111</v>
      </c>
      <c r="N27" s="120" t="s">
        <v>111</v>
      </c>
      <c r="O27" s="120" t="s">
        <v>111</v>
      </c>
      <c r="P27" s="120" t="s">
        <v>111</v>
      </c>
      <c r="Q27" s="120" t="s">
        <v>111</v>
      </c>
      <c r="R27" s="120" t="s">
        <v>111</v>
      </c>
      <c r="S27" s="120" t="s">
        <v>111</v>
      </c>
      <c r="V27" s="6"/>
      <c r="W27" s="6"/>
      <c r="X27" s="6"/>
      <c r="Y27" s="6"/>
      <c r="Z27" s="6"/>
      <c r="AA27" s="6"/>
      <c r="AD27" s="1"/>
      <c r="AE27" s="4"/>
      <c r="AF27" s="4"/>
      <c r="AG27" s="7" t="s">
        <v>107</v>
      </c>
    </row>
    <row r="28" spans="1:33" s="7" customFormat="1" ht="9.75">
      <c r="A28" s="1" t="s">
        <v>6</v>
      </c>
      <c r="C28" s="6"/>
      <c r="D28" s="112" t="s">
        <v>71</v>
      </c>
      <c r="E28" s="112" t="s">
        <v>71</v>
      </c>
      <c r="F28" s="112" t="s">
        <v>71</v>
      </c>
      <c r="G28" s="112" t="s">
        <v>71</v>
      </c>
      <c r="H28" s="112" t="s">
        <v>71</v>
      </c>
      <c r="I28" s="112" t="s">
        <v>71</v>
      </c>
      <c r="J28" s="112" t="s">
        <v>71</v>
      </c>
      <c r="K28" s="112" t="s">
        <v>71</v>
      </c>
      <c r="L28" s="112" t="s">
        <v>71</v>
      </c>
      <c r="M28" s="112" t="s">
        <v>71</v>
      </c>
      <c r="N28" s="112" t="s">
        <v>71</v>
      </c>
      <c r="O28" s="112" t="s">
        <v>71</v>
      </c>
      <c r="P28" s="112" t="s">
        <v>71</v>
      </c>
      <c r="Q28" s="112" t="s">
        <v>71</v>
      </c>
      <c r="R28" s="112" t="s">
        <v>71</v>
      </c>
      <c r="S28" s="112" t="s">
        <v>71</v>
      </c>
      <c r="V28" s="93"/>
      <c r="W28" s="6"/>
      <c r="X28" s="6"/>
      <c r="Y28" s="6"/>
      <c r="Z28" s="6"/>
      <c r="AA28" s="6"/>
      <c r="AD28" s="1"/>
      <c r="AE28" s="4"/>
      <c r="AF28" s="4"/>
      <c r="AG28" s="7" t="s">
        <v>107</v>
      </c>
    </row>
    <row r="29" spans="1:33" s="7" customFormat="1" ht="9.75">
      <c r="A29" s="1" t="s">
        <v>7</v>
      </c>
      <c r="C29" s="6"/>
      <c r="D29" s="112" t="s">
        <v>71</v>
      </c>
      <c r="E29" s="112" t="s">
        <v>71</v>
      </c>
      <c r="F29" s="112" t="s">
        <v>71</v>
      </c>
      <c r="G29" s="112" t="s">
        <v>71</v>
      </c>
      <c r="H29" s="73"/>
      <c r="I29" s="73"/>
      <c r="J29" s="73"/>
      <c r="K29" s="73"/>
      <c r="L29" s="73"/>
      <c r="M29" s="73"/>
      <c r="N29" s="73"/>
      <c r="O29" s="73"/>
      <c r="P29" s="112" t="s">
        <v>71</v>
      </c>
      <c r="Q29" s="112" t="s">
        <v>71</v>
      </c>
      <c r="R29" s="112" t="s">
        <v>71</v>
      </c>
      <c r="S29" s="112" t="s">
        <v>71</v>
      </c>
      <c r="AB29" s="1"/>
      <c r="AC29" s="1"/>
      <c r="AD29" s="1"/>
      <c r="AE29" s="4"/>
      <c r="AF29" s="4"/>
      <c r="AG29" s="7" t="s">
        <v>107</v>
      </c>
    </row>
    <row r="30" spans="1:33" s="7" customFormat="1" ht="9.75">
      <c r="A30" s="1" t="s">
        <v>8</v>
      </c>
      <c r="C30" s="6"/>
      <c r="D30" s="112" t="s">
        <v>71</v>
      </c>
      <c r="E30" s="112" t="s">
        <v>71</v>
      </c>
      <c r="F30" s="112" t="s">
        <v>71</v>
      </c>
      <c r="G30" s="112" t="s">
        <v>71</v>
      </c>
      <c r="H30" s="73"/>
      <c r="I30" s="73"/>
      <c r="J30" s="73"/>
      <c r="K30" s="73"/>
      <c r="L30" s="73"/>
      <c r="M30" s="73"/>
      <c r="N30" s="73"/>
      <c r="O30" s="73"/>
      <c r="P30" s="112" t="s">
        <v>71</v>
      </c>
      <c r="Q30" s="112" t="s">
        <v>71</v>
      </c>
      <c r="R30" s="112" t="s">
        <v>71</v>
      </c>
      <c r="S30" s="112" t="s">
        <v>71</v>
      </c>
      <c r="T30" s="73"/>
      <c r="U30" s="73"/>
      <c r="AB30" s="1"/>
      <c r="AC30" s="1"/>
      <c r="AD30" s="1"/>
      <c r="AE30" s="4"/>
      <c r="AF30" s="4"/>
      <c r="AG30" s="7" t="s">
        <v>107</v>
      </c>
    </row>
    <row r="31" spans="1:33" s="7" customFormat="1" ht="9.75">
      <c r="A31" s="7" t="s">
        <v>9</v>
      </c>
      <c r="C31" s="6"/>
      <c r="D31" s="120" t="s">
        <v>111</v>
      </c>
      <c r="E31" s="120" t="s">
        <v>111</v>
      </c>
      <c r="F31" s="120" t="s">
        <v>111</v>
      </c>
      <c r="G31" s="120" t="s">
        <v>111</v>
      </c>
      <c r="H31" s="66"/>
      <c r="I31" s="66"/>
      <c r="J31" s="66"/>
      <c r="K31" s="66"/>
      <c r="L31" s="73"/>
      <c r="M31" s="73"/>
      <c r="N31" s="73"/>
      <c r="O31" s="73"/>
      <c r="P31" s="120" t="s">
        <v>111</v>
      </c>
      <c r="Q31" s="120" t="s">
        <v>111</v>
      </c>
      <c r="R31" s="120" t="s">
        <v>111</v>
      </c>
      <c r="S31" s="120" t="s">
        <v>111</v>
      </c>
      <c r="T31" s="6"/>
      <c r="V31" s="6"/>
      <c r="AB31" s="1"/>
      <c r="AC31" s="1"/>
      <c r="AD31" s="1"/>
      <c r="AE31" s="4"/>
      <c r="AF31" s="4"/>
      <c r="AG31" s="7" t="s">
        <v>107</v>
      </c>
    </row>
    <row r="32" spans="1:32" s="7" customFormat="1" ht="9.75">
      <c r="A32" s="11" t="s">
        <v>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4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3"/>
      <c r="AF32" s="13">
        <f>COUNTIF(B33:AE44,"*")/2</f>
        <v>118.5</v>
      </c>
    </row>
    <row r="33" spans="1:32" s="7" customFormat="1" ht="9.75">
      <c r="A33" s="1" t="s">
        <v>3</v>
      </c>
      <c r="B33" s="1"/>
      <c r="C33" s="17"/>
      <c r="D33" s="108" t="s">
        <v>110</v>
      </c>
      <c r="E33" s="108" t="s">
        <v>110</v>
      </c>
      <c r="F33" s="108" t="s">
        <v>110</v>
      </c>
      <c r="G33" s="108" t="s">
        <v>110</v>
      </c>
      <c r="H33" s="108" t="s">
        <v>110</v>
      </c>
      <c r="I33" s="108" t="s">
        <v>110</v>
      </c>
      <c r="J33" s="108" t="s">
        <v>110</v>
      </c>
      <c r="K33" s="108" t="s">
        <v>110</v>
      </c>
      <c r="L33" s="108" t="s">
        <v>110</v>
      </c>
      <c r="M33" s="108" t="s">
        <v>110</v>
      </c>
      <c r="N33" s="108" t="s">
        <v>110</v>
      </c>
      <c r="O33" s="108" t="s">
        <v>110</v>
      </c>
      <c r="P33" s="108" t="s">
        <v>110</v>
      </c>
      <c r="Q33" s="108" t="s">
        <v>110</v>
      </c>
      <c r="R33" s="108" t="s">
        <v>110</v>
      </c>
      <c r="S33" s="108" t="s">
        <v>110</v>
      </c>
      <c r="T33" s="108" t="s">
        <v>110</v>
      </c>
      <c r="U33" s="108" t="s">
        <v>110</v>
      </c>
      <c r="V33" s="108" t="s">
        <v>110</v>
      </c>
      <c r="W33" s="108" t="s">
        <v>110</v>
      </c>
      <c r="X33" s="108" t="s">
        <v>110</v>
      </c>
      <c r="Y33" s="108" t="s">
        <v>110</v>
      </c>
      <c r="Z33" s="108" t="s">
        <v>110</v>
      </c>
      <c r="AA33" s="108" t="s">
        <v>110</v>
      </c>
      <c r="AB33" s="108" t="s">
        <v>110</v>
      </c>
      <c r="AC33" s="108" t="s">
        <v>110</v>
      </c>
      <c r="AD33" s="4"/>
      <c r="AF33" s="4"/>
    </row>
    <row r="34" spans="1:32" s="7" customFormat="1" ht="9.75">
      <c r="A34" s="1" t="s">
        <v>4</v>
      </c>
      <c r="B34" s="1"/>
      <c r="C34" s="17"/>
      <c r="D34" s="108" t="s">
        <v>110</v>
      </c>
      <c r="E34" s="108" t="s">
        <v>110</v>
      </c>
      <c r="F34" s="108" t="s">
        <v>110</v>
      </c>
      <c r="G34" s="108" t="s">
        <v>110</v>
      </c>
      <c r="H34" s="108" t="s">
        <v>110</v>
      </c>
      <c r="I34" s="108" t="s">
        <v>110</v>
      </c>
      <c r="J34" s="108" t="s">
        <v>110</v>
      </c>
      <c r="K34" s="108" t="s">
        <v>110</v>
      </c>
      <c r="L34" s="108" t="s">
        <v>110</v>
      </c>
      <c r="M34" s="108" t="s">
        <v>110</v>
      </c>
      <c r="N34" s="108" t="s">
        <v>110</v>
      </c>
      <c r="O34" s="108" t="s">
        <v>110</v>
      </c>
      <c r="P34" s="108" t="s">
        <v>110</v>
      </c>
      <c r="Q34" s="108" t="s">
        <v>110</v>
      </c>
      <c r="R34" s="108" t="s">
        <v>110</v>
      </c>
      <c r="S34" s="108" t="s">
        <v>110</v>
      </c>
      <c r="T34" s="108" t="s">
        <v>110</v>
      </c>
      <c r="U34" s="108" t="s">
        <v>110</v>
      </c>
      <c r="V34" s="108" t="s">
        <v>110</v>
      </c>
      <c r="W34" s="108" t="s">
        <v>110</v>
      </c>
      <c r="X34" s="108" t="s">
        <v>110</v>
      </c>
      <c r="Y34" s="108" t="s">
        <v>110</v>
      </c>
      <c r="Z34" s="108" t="s">
        <v>110</v>
      </c>
      <c r="AA34" s="108" t="s">
        <v>110</v>
      </c>
      <c r="AB34" s="108" t="s">
        <v>110</v>
      </c>
      <c r="AC34" s="108" t="s">
        <v>110</v>
      </c>
      <c r="AF34" s="4"/>
    </row>
    <row r="35" spans="1:32" s="7" customFormat="1" ht="9.75">
      <c r="A35" s="1" t="s">
        <v>5</v>
      </c>
      <c r="B35" s="1"/>
      <c r="C35" s="17"/>
      <c r="D35" s="108" t="s">
        <v>110</v>
      </c>
      <c r="E35" s="108" t="s">
        <v>110</v>
      </c>
      <c r="F35" s="108" t="s">
        <v>110</v>
      </c>
      <c r="G35" s="108" t="s">
        <v>110</v>
      </c>
      <c r="H35" s="108" t="s">
        <v>110</v>
      </c>
      <c r="I35" s="108" t="s">
        <v>110</v>
      </c>
      <c r="J35" s="108" t="s">
        <v>110</v>
      </c>
      <c r="K35" s="108" t="s">
        <v>110</v>
      </c>
      <c r="L35" s="108" t="s">
        <v>110</v>
      </c>
      <c r="M35" s="108" t="s">
        <v>110</v>
      </c>
      <c r="N35" s="108" t="s">
        <v>110</v>
      </c>
      <c r="O35" s="108" t="s">
        <v>110</v>
      </c>
      <c r="P35" s="108" t="s">
        <v>110</v>
      </c>
      <c r="Q35" s="108" t="s">
        <v>110</v>
      </c>
      <c r="R35" s="108" t="s">
        <v>110</v>
      </c>
      <c r="S35" s="108" t="s">
        <v>110</v>
      </c>
      <c r="T35" s="108" t="s">
        <v>110</v>
      </c>
      <c r="U35" s="108" t="s">
        <v>110</v>
      </c>
      <c r="V35" s="108" t="s">
        <v>110</v>
      </c>
      <c r="W35" s="108" t="s">
        <v>110</v>
      </c>
      <c r="X35" s="108" t="s">
        <v>110</v>
      </c>
      <c r="Y35" s="108" t="s">
        <v>110</v>
      </c>
      <c r="Z35" s="108" t="s">
        <v>110</v>
      </c>
      <c r="AA35" s="108" t="s">
        <v>110</v>
      </c>
      <c r="AB35" s="108" t="s">
        <v>110</v>
      </c>
      <c r="AC35" s="108" t="s">
        <v>110</v>
      </c>
      <c r="AF35" s="4"/>
    </row>
    <row r="36" spans="1:32" s="7" customFormat="1" ht="9.75">
      <c r="A36" s="1" t="s">
        <v>6</v>
      </c>
      <c r="B36" s="1"/>
      <c r="C36" s="17"/>
      <c r="D36" s="108" t="s">
        <v>110</v>
      </c>
      <c r="E36" s="108" t="s">
        <v>110</v>
      </c>
      <c r="F36" s="108" t="s">
        <v>110</v>
      </c>
      <c r="G36" s="108" t="s">
        <v>110</v>
      </c>
      <c r="H36" s="108" t="s">
        <v>110</v>
      </c>
      <c r="I36" s="108" t="s">
        <v>110</v>
      </c>
      <c r="J36" s="108" t="s">
        <v>110</v>
      </c>
      <c r="K36" s="108" t="s">
        <v>110</v>
      </c>
      <c r="L36" s="108" t="s">
        <v>110</v>
      </c>
      <c r="M36" s="108" t="s">
        <v>110</v>
      </c>
      <c r="N36" s="108" t="s">
        <v>110</v>
      </c>
      <c r="O36" s="108" t="s">
        <v>110</v>
      </c>
      <c r="P36" s="108" t="s">
        <v>110</v>
      </c>
      <c r="Q36" s="108" t="s">
        <v>110</v>
      </c>
      <c r="R36" s="108" t="s">
        <v>110</v>
      </c>
      <c r="S36" s="108" t="s">
        <v>110</v>
      </c>
      <c r="T36" s="108" t="s">
        <v>110</v>
      </c>
      <c r="U36" s="108" t="s">
        <v>110</v>
      </c>
      <c r="V36" s="108" t="s">
        <v>110</v>
      </c>
      <c r="W36" s="108" t="s">
        <v>110</v>
      </c>
      <c r="X36" s="108" t="s">
        <v>110</v>
      </c>
      <c r="Y36" s="108" t="s">
        <v>110</v>
      </c>
      <c r="Z36" s="108" t="s">
        <v>110</v>
      </c>
      <c r="AA36" s="108" t="s">
        <v>110</v>
      </c>
      <c r="AB36" s="108" t="s">
        <v>110</v>
      </c>
      <c r="AC36" s="108" t="s">
        <v>110</v>
      </c>
      <c r="AF36" s="4"/>
    </row>
    <row r="37" spans="1:32" s="7" customFormat="1" ht="9.75">
      <c r="A37" s="1" t="s">
        <v>7</v>
      </c>
      <c r="B37" s="1"/>
      <c r="C37" s="17"/>
      <c r="D37" s="17"/>
      <c r="H37" s="108" t="s">
        <v>110</v>
      </c>
      <c r="I37" s="108" t="s">
        <v>110</v>
      </c>
      <c r="J37" s="108" t="s">
        <v>110</v>
      </c>
      <c r="K37" s="108" t="s">
        <v>110</v>
      </c>
      <c r="L37" s="108" t="s">
        <v>110</v>
      </c>
      <c r="M37" s="108" t="s">
        <v>110</v>
      </c>
      <c r="N37" s="108" t="s">
        <v>110</v>
      </c>
      <c r="O37" s="108" t="s">
        <v>110</v>
      </c>
      <c r="P37" s="108" t="s">
        <v>110</v>
      </c>
      <c r="Q37" s="108" t="s">
        <v>110</v>
      </c>
      <c r="R37" s="108" t="s">
        <v>110</v>
      </c>
      <c r="S37" s="108" t="s">
        <v>110</v>
      </c>
      <c r="T37" s="108" t="s">
        <v>110</v>
      </c>
      <c r="U37" s="108" t="s">
        <v>110</v>
      </c>
      <c r="V37" s="108" t="s">
        <v>110</v>
      </c>
      <c r="W37" s="108" t="s">
        <v>110</v>
      </c>
      <c r="X37" s="108" t="s">
        <v>110</v>
      </c>
      <c r="Y37" s="108" t="s">
        <v>110</v>
      </c>
      <c r="Z37" s="108" t="s">
        <v>110</v>
      </c>
      <c r="AA37" s="108" t="s">
        <v>110</v>
      </c>
      <c r="AB37" s="108" t="s">
        <v>110</v>
      </c>
      <c r="AC37" s="108" t="s">
        <v>110</v>
      </c>
      <c r="AE37" s="4"/>
      <c r="AF37" s="4"/>
    </row>
    <row r="38" spans="1:32" s="7" customFormat="1" ht="9.75">
      <c r="A38" s="1" t="s">
        <v>8</v>
      </c>
      <c r="B38" s="1"/>
      <c r="C38" s="17"/>
      <c r="D38" s="17"/>
      <c r="H38" s="108" t="s">
        <v>110</v>
      </c>
      <c r="I38" s="108" t="s">
        <v>110</v>
      </c>
      <c r="J38" s="108" t="s">
        <v>110</v>
      </c>
      <c r="K38" s="108" t="s">
        <v>110</v>
      </c>
      <c r="L38" s="108" t="s">
        <v>110</v>
      </c>
      <c r="M38" s="108" t="s">
        <v>110</v>
      </c>
      <c r="N38" s="108" t="s">
        <v>110</v>
      </c>
      <c r="O38" s="108" t="s">
        <v>110</v>
      </c>
      <c r="P38" s="108" t="s">
        <v>110</v>
      </c>
      <c r="Q38" s="108" t="s">
        <v>110</v>
      </c>
      <c r="R38" s="108" t="s">
        <v>110</v>
      </c>
      <c r="S38" s="108" t="s">
        <v>110</v>
      </c>
      <c r="T38" s="108" t="s">
        <v>110</v>
      </c>
      <c r="U38" s="108" t="s">
        <v>110</v>
      </c>
      <c r="V38" s="108" t="s">
        <v>110</v>
      </c>
      <c r="W38" s="108" t="s">
        <v>110</v>
      </c>
      <c r="X38" s="108" t="s">
        <v>110</v>
      </c>
      <c r="Y38" s="108" t="s">
        <v>110</v>
      </c>
      <c r="Z38" s="108" t="s">
        <v>110</v>
      </c>
      <c r="AA38" s="108" t="s">
        <v>110</v>
      </c>
      <c r="AB38" s="108" t="s">
        <v>110</v>
      </c>
      <c r="AC38" s="108" t="s">
        <v>110</v>
      </c>
      <c r="AE38" s="4"/>
      <c r="AF38" s="4"/>
    </row>
    <row r="39" spans="1:32" s="7" customFormat="1" ht="9.75">
      <c r="A39" s="1" t="s">
        <v>9</v>
      </c>
      <c r="B39" s="1"/>
      <c r="C39" s="6"/>
      <c r="D39" s="6"/>
      <c r="H39" s="108" t="s">
        <v>110</v>
      </c>
      <c r="I39" s="108" t="s">
        <v>110</v>
      </c>
      <c r="J39" s="108" t="s">
        <v>110</v>
      </c>
      <c r="K39" s="108" t="s">
        <v>110</v>
      </c>
      <c r="L39" s="108" t="s">
        <v>110</v>
      </c>
      <c r="M39" s="108" t="s">
        <v>110</v>
      </c>
      <c r="N39" s="108" t="s">
        <v>110</v>
      </c>
      <c r="O39" s="108" t="s">
        <v>110</v>
      </c>
      <c r="P39" s="108" t="s">
        <v>110</v>
      </c>
      <c r="Q39" s="108" t="s">
        <v>110</v>
      </c>
      <c r="R39" s="108" t="s">
        <v>110</v>
      </c>
      <c r="S39" s="108" t="s">
        <v>110</v>
      </c>
      <c r="T39" s="108" t="s">
        <v>110</v>
      </c>
      <c r="U39" s="108" t="s">
        <v>110</v>
      </c>
      <c r="V39" s="108" t="s">
        <v>110</v>
      </c>
      <c r="W39" s="108" t="s">
        <v>110</v>
      </c>
      <c r="X39" s="108" t="s">
        <v>110</v>
      </c>
      <c r="Y39" s="108" t="s">
        <v>110</v>
      </c>
      <c r="Z39" s="108" t="s">
        <v>110</v>
      </c>
      <c r="AA39" s="108" t="s">
        <v>110</v>
      </c>
      <c r="AB39" s="108" t="s">
        <v>110</v>
      </c>
      <c r="AC39" s="108" t="s">
        <v>110</v>
      </c>
      <c r="AE39" s="4"/>
      <c r="AF39" s="4"/>
    </row>
    <row r="40" spans="1:32" s="7" customFormat="1" ht="9.75">
      <c r="A40" s="1" t="s">
        <v>10</v>
      </c>
      <c r="B40" s="1"/>
      <c r="C40" s="6"/>
      <c r="D40" s="6"/>
      <c r="H40" s="108" t="s">
        <v>110</v>
      </c>
      <c r="I40" s="108" t="s">
        <v>110</v>
      </c>
      <c r="J40" s="108" t="s">
        <v>110</v>
      </c>
      <c r="K40" s="108" t="s">
        <v>110</v>
      </c>
      <c r="L40" s="108" t="s">
        <v>110</v>
      </c>
      <c r="M40" s="108" t="s">
        <v>110</v>
      </c>
      <c r="N40" s="108" t="s">
        <v>110</v>
      </c>
      <c r="O40" s="108" t="s">
        <v>110</v>
      </c>
      <c r="P40" s="108" t="s">
        <v>110</v>
      </c>
      <c r="Q40" s="108" t="s">
        <v>110</v>
      </c>
      <c r="R40" s="108" t="s">
        <v>110</v>
      </c>
      <c r="S40" s="108" t="s">
        <v>110</v>
      </c>
      <c r="T40" s="108" t="s">
        <v>110</v>
      </c>
      <c r="U40" s="108" t="s">
        <v>110</v>
      </c>
      <c r="V40" s="108" t="s">
        <v>110</v>
      </c>
      <c r="W40" s="108" t="s">
        <v>110</v>
      </c>
      <c r="X40" s="108" t="s">
        <v>110</v>
      </c>
      <c r="Y40" s="108" t="s">
        <v>110</v>
      </c>
      <c r="Z40" s="108" t="s">
        <v>110</v>
      </c>
      <c r="AA40" s="6"/>
      <c r="AE40" s="4"/>
      <c r="AF40" s="4"/>
    </row>
    <row r="41" spans="1:32" s="7" customFormat="1" ht="9.75">
      <c r="A41" s="1" t="s">
        <v>11</v>
      </c>
      <c r="B41" s="1"/>
      <c r="C41" s="6"/>
      <c r="D41" s="6"/>
      <c r="E41" s="96"/>
      <c r="F41" s="96"/>
      <c r="G41" s="96"/>
      <c r="H41" s="96"/>
      <c r="I41" s="96"/>
      <c r="J41" s="96"/>
      <c r="K41" s="112" t="s">
        <v>71</v>
      </c>
      <c r="L41" s="112" t="s">
        <v>71</v>
      </c>
      <c r="M41" s="112" t="s">
        <v>71</v>
      </c>
      <c r="N41" s="112" t="s">
        <v>71</v>
      </c>
      <c r="O41" s="112" t="s">
        <v>71</v>
      </c>
      <c r="P41" s="112" t="s">
        <v>71</v>
      </c>
      <c r="Q41" s="112" t="s">
        <v>71</v>
      </c>
      <c r="R41" s="112" t="s">
        <v>71</v>
      </c>
      <c r="S41" s="112" t="s">
        <v>71</v>
      </c>
      <c r="T41" s="112" t="s">
        <v>71</v>
      </c>
      <c r="U41" s="112" t="s">
        <v>71</v>
      </c>
      <c r="V41" s="112" t="s">
        <v>71</v>
      </c>
      <c r="W41" s="112" t="s">
        <v>71</v>
      </c>
      <c r="X41" s="112" t="s">
        <v>71</v>
      </c>
      <c r="Y41" s="112" t="s">
        <v>71</v>
      </c>
      <c r="Z41" s="112" t="s">
        <v>71</v>
      </c>
      <c r="AA41" s="1"/>
      <c r="AB41" s="1"/>
      <c r="AC41" s="1"/>
      <c r="AD41" s="1"/>
      <c r="AE41" s="4"/>
      <c r="AF41" s="4"/>
    </row>
    <row r="42" spans="1:32" s="7" customFormat="1" ht="9.75">
      <c r="A42" s="1" t="s">
        <v>12</v>
      </c>
      <c r="B42" s="1"/>
      <c r="C42" s="6"/>
      <c r="D42" s="6"/>
      <c r="E42" s="96"/>
      <c r="F42" s="96"/>
      <c r="G42" s="96"/>
      <c r="H42" s="96"/>
      <c r="I42" s="96"/>
      <c r="J42" s="96"/>
      <c r="K42" s="112" t="s">
        <v>71</v>
      </c>
      <c r="L42" s="112" t="s">
        <v>71</v>
      </c>
      <c r="M42" s="112" t="s">
        <v>71</v>
      </c>
      <c r="N42" s="112" t="s">
        <v>71</v>
      </c>
      <c r="O42" s="112" t="s">
        <v>71</v>
      </c>
      <c r="P42" s="112" t="s">
        <v>71</v>
      </c>
      <c r="Q42" s="112" t="s">
        <v>71</v>
      </c>
      <c r="R42" s="112" t="s">
        <v>71</v>
      </c>
      <c r="S42" s="112" t="s">
        <v>71</v>
      </c>
      <c r="T42" s="112" t="s">
        <v>71</v>
      </c>
      <c r="U42" s="112" t="s">
        <v>71</v>
      </c>
      <c r="V42" s="112" t="s">
        <v>71</v>
      </c>
      <c r="W42" s="112" t="s">
        <v>71</v>
      </c>
      <c r="X42" s="112" t="s">
        <v>71</v>
      </c>
      <c r="Y42" s="112" t="s">
        <v>71</v>
      </c>
      <c r="Z42" s="112" t="s">
        <v>71</v>
      </c>
      <c r="AA42" s="1"/>
      <c r="AB42" s="1"/>
      <c r="AC42" s="1"/>
      <c r="AD42" s="1"/>
      <c r="AE42" s="4"/>
      <c r="AF42" s="4"/>
    </row>
    <row r="43" spans="1:32" s="7" customFormat="1" ht="9.75">
      <c r="A43" s="1" t="s">
        <v>108</v>
      </c>
      <c r="B43" s="1"/>
      <c r="C43" s="6"/>
      <c r="D43" s="6"/>
      <c r="E43" s="96"/>
      <c r="F43" s="96"/>
      <c r="G43" s="96"/>
      <c r="H43" s="96"/>
      <c r="I43" s="96"/>
      <c r="J43" s="96"/>
      <c r="K43" s="112" t="s">
        <v>71</v>
      </c>
      <c r="L43" s="112" t="s">
        <v>71</v>
      </c>
      <c r="M43" s="112" t="s">
        <v>71</v>
      </c>
      <c r="N43" s="112" t="s">
        <v>71</v>
      </c>
      <c r="O43" s="112" t="s">
        <v>71</v>
      </c>
      <c r="P43" s="112" t="s">
        <v>71</v>
      </c>
      <c r="Q43" s="112" t="s">
        <v>71</v>
      </c>
      <c r="R43" s="112" t="s">
        <v>71</v>
      </c>
      <c r="S43" s="112" t="s">
        <v>71</v>
      </c>
      <c r="T43" s="112" t="s">
        <v>71</v>
      </c>
      <c r="U43" s="112" t="s">
        <v>71</v>
      </c>
      <c r="V43" s="112" t="s">
        <v>71</v>
      </c>
      <c r="W43" s="112" t="s">
        <v>71</v>
      </c>
      <c r="X43" s="112" t="s">
        <v>71</v>
      </c>
      <c r="Y43" s="112" t="s">
        <v>71</v>
      </c>
      <c r="Z43" s="112" t="s">
        <v>71</v>
      </c>
      <c r="AA43" s="1"/>
      <c r="AB43" s="1"/>
      <c r="AC43" s="1"/>
      <c r="AD43" s="1"/>
      <c r="AE43" s="4"/>
      <c r="AF43" s="4"/>
    </row>
    <row r="44" spans="1:32" s="7" customFormat="1" ht="9.7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9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4"/>
      <c r="AF44" s="4"/>
    </row>
    <row r="45" spans="1:32" s="7" customFormat="1" ht="9.75">
      <c r="A45" s="11" t="s">
        <v>74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4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3"/>
      <c r="AF45" s="13">
        <f>COUNTIF(B46:AD49,"*")/2</f>
        <v>26</v>
      </c>
    </row>
    <row r="46" spans="1:32" s="7" customFormat="1" ht="9.75">
      <c r="A46" s="1" t="s">
        <v>3</v>
      </c>
      <c r="B46" s="1"/>
      <c r="C46" s="6"/>
      <c r="D46" s="112" t="s">
        <v>71</v>
      </c>
      <c r="E46" s="112" t="s">
        <v>71</v>
      </c>
      <c r="F46" s="112" t="s">
        <v>71</v>
      </c>
      <c r="G46" s="112" t="s">
        <v>71</v>
      </c>
      <c r="H46" s="112" t="s">
        <v>71</v>
      </c>
      <c r="I46" s="112" t="s">
        <v>71</v>
      </c>
      <c r="J46" s="112" t="s">
        <v>71</v>
      </c>
      <c r="K46" s="112" t="s">
        <v>71</v>
      </c>
      <c r="L46" s="112" t="s">
        <v>71</v>
      </c>
      <c r="M46" s="112" t="s">
        <v>71</v>
      </c>
      <c r="N46" s="112" t="s">
        <v>71</v>
      </c>
      <c r="O46" s="112" t="s">
        <v>71</v>
      </c>
      <c r="P46" s="112" t="s">
        <v>71</v>
      </c>
      <c r="Q46" s="112" t="s">
        <v>71</v>
      </c>
      <c r="R46" s="112" t="s">
        <v>71</v>
      </c>
      <c r="S46" s="112" t="s">
        <v>71</v>
      </c>
      <c r="T46" s="112" t="s">
        <v>71</v>
      </c>
      <c r="U46" s="112" t="s">
        <v>71</v>
      </c>
      <c r="V46" s="112" t="s">
        <v>71</v>
      </c>
      <c r="W46" s="112" t="s">
        <v>71</v>
      </c>
      <c r="X46" s="112" t="s">
        <v>71</v>
      </c>
      <c r="Y46" s="112" t="s">
        <v>71</v>
      </c>
      <c r="Z46" s="112" t="s">
        <v>71</v>
      </c>
      <c r="AA46" s="112" t="s">
        <v>71</v>
      </c>
      <c r="AB46" s="112" t="s">
        <v>71</v>
      </c>
      <c r="AC46" s="112" t="s">
        <v>71</v>
      </c>
      <c r="AD46" s="96"/>
      <c r="AE46" s="4"/>
      <c r="AF46" s="4"/>
    </row>
    <row r="47" spans="1:32" s="7" customFormat="1" ht="9.75">
      <c r="A47" s="1" t="s">
        <v>4</v>
      </c>
      <c r="B47" s="1"/>
      <c r="C47" s="6"/>
      <c r="D47" s="112" t="s">
        <v>71</v>
      </c>
      <c r="E47" s="112" t="s">
        <v>71</v>
      </c>
      <c r="F47" s="112" t="s">
        <v>71</v>
      </c>
      <c r="G47" s="112" t="s">
        <v>71</v>
      </c>
      <c r="H47" s="112" t="s">
        <v>71</v>
      </c>
      <c r="I47" s="112" t="s">
        <v>71</v>
      </c>
      <c r="J47" s="112" t="s">
        <v>71</v>
      </c>
      <c r="K47" s="112" t="s">
        <v>71</v>
      </c>
      <c r="L47" s="112" t="s">
        <v>71</v>
      </c>
      <c r="M47" s="112" t="s">
        <v>71</v>
      </c>
      <c r="N47" s="112" t="s">
        <v>71</v>
      </c>
      <c r="O47" s="112" t="s">
        <v>71</v>
      </c>
      <c r="P47" s="112" t="s">
        <v>71</v>
      </c>
      <c r="Q47" s="112" t="s">
        <v>71</v>
      </c>
      <c r="R47" s="112" t="s">
        <v>71</v>
      </c>
      <c r="S47" s="112" t="s">
        <v>71</v>
      </c>
      <c r="T47" s="112" t="s">
        <v>71</v>
      </c>
      <c r="U47" s="112" t="s">
        <v>71</v>
      </c>
      <c r="V47" s="112" t="s">
        <v>71</v>
      </c>
      <c r="W47" s="112" t="s">
        <v>71</v>
      </c>
      <c r="X47" s="112" t="s">
        <v>71</v>
      </c>
      <c r="Y47" s="112" t="s">
        <v>71</v>
      </c>
      <c r="Z47" s="112" t="s">
        <v>71</v>
      </c>
      <c r="AA47" s="112" t="s">
        <v>71</v>
      </c>
      <c r="AB47" s="112" t="s">
        <v>71</v>
      </c>
      <c r="AC47" s="112" t="s">
        <v>71</v>
      </c>
      <c r="AD47" s="96"/>
      <c r="AE47" s="4"/>
      <c r="AF47" s="4"/>
    </row>
    <row r="48" spans="1:32" s="7" customFormat="1" ht="9.75">
      <c r="A48" s="1"/>
      <c r="C48" s="6"/>
      <c r="D48" s="6"/>
      <c r="AA48" s="96"/>
      <c r="AB48" s="96"/>
      <c r="AC48" s="96"/>
      <c r="AD48" s="96"/>
      <c r="AE48" s="4"/>
      <c r="AF48" s="4"/>
    </row>
    <row r="49" spans="1:32" s="7" customFormat="1" ht="9.75">
      <c r="A49" s="1"/>
      <c r="AA49" s="96"/>
      <c r="AB49" s="96"/>
      <c r="AC49" s="96"/>
      <c r="AE49" s="4"/>
      <c r="AF49" s="4"/>
    </row>
    <row r="50" spans="1:32" s="7" customFormat="1" ht="9.75">
      <c r="A50" s="11" t="s">
        <v>48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4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3"/>
      <c r="AF50" s="13">
        <f>COUNTIF(B51:AE54,"*")/2</f>
        <v>26.5</v>
      </c>
    </row>
    <row r="51" spans="1:33" s="7" customFormat="1" ht="9.75">
      <c r="A51" s="1" t="s">
        <v>144</v>
      </c>
      <c r="B51" s="1"/>
      <c r="C51" s="6"/>
      <c r="D51" s="6"/>
      <c r="E51" s="73"/>
      <c r="F51" s="73"/>
      <c r="G51" s="73"/>
      <c r="H51" s="159" t="s">
        <v>148</v>
      </c>
      <c r="I51" s="159" t="s">
        <v>148</v>
      </c>
      <c r="J51" s="159" t="s">
        <v>148</v>
      </c>
      <c r="K51" s="159" t="s">
        <v>148</v>
      </c>
      <c r="L51" s="159" t="s">
        <v>151</v>
      </c>
      <c r="M51" s="159" t="s">
        <v>151</v>
      </c>
      <c r="N51" s="159" t="s">
        <v>151</v>
      </c>
      <c r="O51" s="159" t="s">
        <v>151</v>
      </c>
      <c r="P51" s="159" t="s">
        <v>165</v>
      </c>
      <c r="Q51" s="159" t="s">
        <v>165</v>
      </c>
      <c r="R51" s="159" t="s">
        <v>165</v>
      </c>
      <c r="S51" s="159" t="s">
        <v>165</v>
      </c>
      <c r="T51" s="159" t="s">
        <v>165</v>
      </c>
      <c r="U51" s="159" t="s">
        <v>165</v>
      </c>
      <c r="V51" s="159" t="s">
        <v>165</v>
      </c>
      <c r="W51" s="159" t="s">
        <v>165</v>
      </c>
      <c r="X51" s="159" t="s">
        <v>165</v>
      </c>
      <c r="Y51" s="159" t="s">
        <v>163</v>
      </c>
      <c r="Z51" s="159" t="s">
        <v>163</v>
      </c>
      <c r="AA51" s="159" t="s">
        <v>163</v>
      </c>
      <c r="AB51" s="159" t="s">
        <v>163</v>
      </c>
      <c r="AC51" s="159" t="s">
        <v>163</v>
      </c>
      <c r="AD51" s="4"/>
      <c r="AE51" s="4"/>
      <c r="AF51" s="4"/>
      <c r="AG51" s="7" t="s">
        <v>156</v>
      </c>
    </row>
    <row r="52" spans="1:32" s="7" customFormat="1" ht="9.75">
      <c r="A52" s="1" t="s">
        <v>141</v>
      </c>
      <c r="B52" s="1"/>
      <c r="C52" s="6"/>
      <c r="D52" s="6"/>
      <c r="E52" s="73"/>
      <c r="F52" s="73"/>
      <c r="G52" s="73"/>
      <c r="H52" s="159" t="s">
        <v>157</v>
      </c>
      <c r="I52" s="159" t="s">
        <v>157</v>
      </c>
      <c r="J52" s="159" t="s">
        <v>157</v>
      </c>
      <c r="K52" s="159" t="s">
        <v>157</v>
      </c>
      <c r="L52" s="159" t="s">
        <v>158</v>
      </c>
      <c r="M52" s="159" t="s">
        <v>158</v>
      </c>
      <c r="N52" s="159" t="s">
        <v>158</v>
      </c>
      <c r="O52" s="159" t="s">
        <v>158</v>
      </c>
      <c r="P52" s="159" t="s">
        <v>158</v>
      </c>
      <c r="Q52" s="159" t="s">
        <v>158</v>
      </c>
      <c r="R52" s="159" t="s">
        <v>158</v>
      </c>
      <c r="S52" s="159" t="s">
        <v>158</v>
      </c>
      <c r="T52" s="159" t="s">
        <v>158</v>
      </c>
      <c r="U52" s="159" t="s">
        <v>160</v>
      </c>
      <c r="V52" s="159" t="s">
        <v>160</v>
      </c>
      <c r="W52" s="159" t="s">
        <v>160</v>
      </c>
      <c r="X52" s="159" t="s">
        <v>160</v>
      </c>
      <c r="Y52" s="159" t="s">
        <v>160</v>
      </c>
      <c r="Z52" s="159" t="s">
        <v>160</v>
      </c>
      <c r="AA52" s="159" t="s">
        <v>160</v>
      </c>
      <c r="AB52" s="159" t="s">
        <v>160</v>
      </c>
      <c r="AC52" s="6"/>
      <c r="AD52" s="6"/>
      <c r="AE52" s="4"/>
      <c r="AF52" s="4"/>
    </row>
    <row r="53" spans="1:32" s="7" customFormat="1" ht="9.75">
      <c r="A53" s="1" t="s">
        <v>142</v>
      </c>
      <c r="B53" s="6"/>
      <c r="C53" s="159" t="s">
        <v>152</v>
      </c>
      <c r="D53" s="159" t="s">
        <v>152</v>
      </c>
      <c r="E53" s="159" t="s">
        <v>152</v>
      </c>
      <c r="F53" s="159" t="s">
        <v>152</v>
      </c>
      <c r="G53" s="7" t="s">
        <v>155</v>
      </c>
      <c r="Y53" s="159" t="s">
        <v>153</v>
      </c>
      <c r="Z53" s="159" t="s">
        <v>153</v>
      </c>
      <c r="AA53" s="159" t="s">
        <v>153</v>
      </c>
      <c r="AB53" s="159" t="s">
        <v>153</v>
      </c>
      <c r="AC53" s="159" t="s">
        <v>160</v>
      </c>
      <c r="AD53" s="6"/>
      <c r="AE53" s="4"/>
      <c r="AF53" s="4"/>
    </row>
    <row r="54" spans="1:33" s="7" customFormat="1" ht="9.75">
      <c r="A54" s="1"/>
      <c r="B54" s="1"/>
      <c r="D54" s="1"/>
      <c r="E54" s="1"/>
      <c r="F54" s="1"/>
      <c r="G54" s="1"/>
      <c r="H54" s="1"/>
      <c r="I54" s="1"/>
      <c r="J54" s="1"/>
      <c r="P54" s="1"/>
      <c r="Q54" s="9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4"/>
      <c r="AF54" s="4"/>
      <c r="AG54" s="7" t="s">
        <v>143</v>
      </c>
    </row>
    <row r="55" spans="1:32" s="7" customFormat="1" ht="9.75">
      <c r="A55" s="11" t="s">
        <v>46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4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3"/>
      <c r="AF55" s="13">
        <f>COUNTIF(B56:AD57,"*")/2</f>
        <v>12</v>
      </c>
    </row>
    <row r="56" spans="1:32" s="7" customFormat="1" ht="9.75">
      <c r="A56" s="1" t="s">
        <v>3</v>
      </c>
      <c r="B56" s="1"/>
      <c r="C56" s="17"/>
      <c r="D56" s="104" t="s">
        <v>84</v>
      </c>
      <c r="E56" s="104" t="s">
        <v>84</v>
      </c>
      <c r="F56" s="104" t="s">
        <v>84</v>
      </c>
      <c r="G56" s="104" t="s">
        <v>84</v>
      </c>
      <c r="H56" s="104" t="s">
        <v>84</v>
      </c>
      <c r="I56" s="104" t="s">
        <v>84</v>
      </c>
      <c r="J56" s="104" t="s">
        <v>84</v>
      </c>
      <c r="K56" s="104" t="s">
        <v>84</v>
      </c>
      <c r="L56" s="104" t="s">
        <v>84</v>
      </c>
      <c r="M56" s="104" t="s">
        <v>84</v>
      </c>
      <c r="N56" s="104" t="s">
        <v>84</v>
      </c>
      <c r="O56" s="104" t="s">
        <v>84</v>
      </c>
      <c r="P56" s="104" t="s">
        <v>84</v>
      </c>
      <c r="Q56" s="104" t="s">
        <v>84</v>
      </c>
      <c r="R56" s="104" t="s">
        <v>84</v>
      </c>
      <c r="S56" s="104" t="s">
        <v>84</v>
      </c>
      <c r="T56" s="104" t="s">
        <v>84</v>
      </c>
      <c r="U56" s="104" t="s">
        <v>84</v>
      </c>
      <c r="V56" s="104" t="s">
        <v>84</v>
      </c>
      <c r="W56" s="104" t="s">
        <v>84</v>
      </c>
      <c r="X56" s="104" t="s">
        <v>84</v>
      </c>
      <c r="Y56" s="104" t="s">
        <v>84</v>
      </c>
      <c r="Z56" s="104" t="s">
        <v>84</v>
      </c>
      <c r="AA56" s="104" t="s">
        <v>84</v>
      </c>
      <c r="AE56" s="4"/>
      <c r="AF56" s="4"/>
    </row>
    <row r="58" spans="1:32" ht="9.75">
      <c r="A58" s="11" t="s">
        <v>14</v>
      </c>
      <c r="B58" s="15"/>
      <c r="C58" s="15"/>
      <c r="D58" s="15"/>
      <c r="E58" s="15"/>
      <c r="F58" s="15"/>
      <c r="G58" s="15"/>
      <c r="H58" s="15"/>
      <c r="I58" s="15"/>
      <c r="J58" s="15"/>
      <c r="K58" s="16"/>
      <c r="L58" s="15"/>
      <c r="M58" s="15"/>
      <c r="N58" s="15"/>
      <c r="O58" s="15"/>
      <c r="P58" s="13"/>
      <c r="Q58" s="14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3"/>
      <c r="AF58" s="13">
        <f>COUNTIF(B59:AE63,"*")/2</f>
        <v>11.5</v>
      </c>
    </row>
    <row r="59" spans="1:32" s="7" customFormat="1" ht="9.75">
      <c r="A59" s="1" t="s">
        <v>13</v>
      </c>
      <c r="B59" s="1"/>
      <c r="C59" s="17"/>
      <c r="D59" s="17"/>
      <c r="E59" s="144" t="s">
        <v>91</v>
      </c>
      <c r="F59" s="144" t="s">
        <v>91</v>
      </c>
      <c r="G59" s="144" t="s">
        <v>91</v>
      </c>
      <c r="H59" s="144" t="s">
        <v>91</v>
      </c>
      <c r="I59" s="144" t="s">
        <v>91</v>
      </c>
      <c r="J59" s="144" t="s">
        <v>91</v>
      </c>
      <c r="K59" s="144" t="s">
        <v>91</v>
      </c>
      <c r="L59" s="144" t="s">
        <v>91</v>
      </c>
      <c r="M59" s="144" t="s">
        <v>91</v>
      </c>
      <c r="N59" s="144" t="s">
        <v>91</v>
      </c>
      <c r="O59" s="144" t="s">
        <v>91</v>
      </c>
      <c r="P59" s="144" t="s">
        <v>91</v>
      </c>
      <c r="Q59" s="144" t="s">
        <v>91</v>
      </c>
      <c r="R59" s="144" t="s">
        <v>91</v>
      </c>
      <c r="S59" s="144" t="s">
        <v>91</v>
      </c>
      <c r="T59" s="144" t="s">
        <v>91</v>
      </c>
      <c r="U59" s="144" t="s">
        <v>91</v>
      </c>
      <c r="V59" s="144" t="s">
        <v>91</v>
      </c>
      <c r="W59" s="144" t="s">
        <v>91</v>
      </c>
      <c r="X59" s="144" t="s">
        <v>91</v>
      </c>
      <c r="Y59" s="144" t="s">
        <v>91</v>
      </c>
      <c r="Z59" s="144" t="s">
        <v>91</v>
      </c>
      <c r="AA59" s="144" t="s">
        <v>91</v>
      </c>
      <c r="AB59" s="17"/>
      <c r="AC59" s="17"/>
      <c r="AD59" s="17"/>
      <c r="AE59" s="17"/>
      <c r="AF59" s="17"/>
    </row>
    <row r="60" spans="1:32" s="7" customFormat="1" ht="9.75">
      <c r="A60" s="1"/>
      <c r="B60" s="1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F60" s="4"/>
    </row>
    <row r="61" spans="1:32" s="7" customFormat="1" ht="9.75">
      <c r="A61" s="1"/>
      <c r="B61" s="1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E61" s="4"/>
      <c r="AF61" s="4"/>
    </row>
    <row r="62" spans="1:32" s="7" customFormat="1" ht="9.75">
      <c r="A62" s="1"/>
      <c r="B62" s="1"/>
      <c r="C62" s="17"/>
      <c r="D62" s="17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E62" s="4"/>
      <c r="AF62" s="4"/>
    </row>
    <row r="63" spans="1:32" s="7" customFormat="1" ht="9.75">
      <c r="A63" s="1"/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9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4"/>
      <c r="AF63" s="4"/>
    </row>
    <row r="64" spans="1:32" s="7" customFormat="1" ht="9.75">
      <c r="A64" s="11" t="s">
        <v>47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4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3"/>
      <c r="AF64" s="13">
        <f>COUNTIF(B65:AC67,"*")/2</f>
        <v>8</v>
      </c>
    </row>
    <row r="65" spans="1:32" s="7" customFormat="1" ht="9.75">
      <c r="A65" s="1" t="s">
        <v>3</v>
      </c>
      <c r="B65" s="1"/>
      <c r="C65" s="6"/>
      <c r="D65" s="6"/>
      <c r="E65" s="93"/>
      <c r="F65" s="93"/>
      <c r="G65" s="93"/>
      <c r="H65" s="93"/>
      <c r="I65" s="93"/>
      <c r="J65" s="73"/>
      <c r="K65" s="73"/>
      <c r="L65" s="73"/>
      <c r="M65" s="120" t="s">
        <v>111</v>
      </c>
      <c r="N65" s="120" t="s">
        <v>111</v>
      </c>
      <c r="O65" s="120" t="s">
        <v>111</v>
      </c>
      <c r="P65" s="120" t="s">
        <v>111</v>
      </c>
      <c r="Q65" s="73"/>
      <c r="R65" s="73"/>
      <c r="S65" s="73"/>
      <c r="T65" s="73"/>
      <c r="U65" s="73"/>
      <c r="V65" s="73"/>
      <c r="W65" s="73"/>
      <c r="X65" s="73"/>
      <c r="Y65" s="120" t="s">
        <v>111</v>
      </c>
      <c r="Z65" s="120" t="s">
        <v>111</v>
      </c>
      <c r="AA65" s="120" t="s">
        <v>111</v>
      </c>
      <c r="AB65" s="120" t="s">
        <v>111</v>
      </c>
      <c r="AC65" s="96"/>
      <c r="AE65" s="4"/>
      <c r="AF65" s="4"/>
    </row>
    <row r="66" spans="1:32" s="7" customFormat="1" ht="9.75">
      <c r="A66" s="1" t="s">
        <v>4</v>
      </c>
      <c r="B66" s="1"/>
      <c r="C66" s="6"/>
      <c r="D66" s="6"/>
      <c r="E66" s="93"/>
      <c r="F66" s="93"/>
      <c r="G66" s="93"/>
      <c r="H66" s="93"/>
      <c r="I66" s="93"/>
      <c r="J66" s="73"/>
      <c r="K66" s="73"/>
      <c r="L66" s="73"/>
      <c r="M66" s="120" t="s">
        <v>111</v>
      </c>
      <c r="N66" s="120" t="s">
        <v>111</v>
      </c>
      <c r="O66" s="120" t="s">
        <v>111</v>
      </c>
      <c r="P66" s="120" t="s">
        <v>111</v>
      </c>
      <c r="Q66" s="73"/>
      <c r="R66" s="73"/>
      <c r="S66" s="73"/>
      <c r="T66" s="73"/>
      <c r="U66" s="73"/>
      <c r="V66" s="73"/>
      <c r="W66" s="73"/>
      <c r="X66" s="73"/>
      <c r="Y66" s="120" t="s">
        <v>111</v>
      </c>
      <c r="Z66" s="120" t="s">
        <v>111</v>
      </c>
      <c r="AA66" s="120" t="s">
        <v>111</v>
      </c>
      <c r="AB66" s="120" t="s">
        <v>111</v>
      </c>
      <c r="AC66" s="73"/>
      <c r="AE66" s="4"/>
      <c r="AF66" s="4"/>
    </row>
    <row r="67" spans="1:32" s="7" customFormat="1" ht="9.75">
      <c r="A67" s="1"/>
      <c r="B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9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E67" s="4"/>
      <c r="AF67" s="4"/>
    </row>
    <row r="68" spans="1:33" s="7" customFormat="1" ht="22.5">
      <c r="A68" s="11" t="s">
        <v>41</v>
      </c>
      <c r="B68" s="22"/>
      <c r="C68" s="22"/>
      <c r="D68" s="54">
        <v>0.291666666666667</v>
      </c>
      <c r="E68" s="54">
        <v>0.3125</v>
      </c>
      <c r="F68" s="54">
        <v>0.333333333333333</v>
      </c>
      <c r="G68" s="54">
        <v>0.354166666666667</v>
      </c>
      <c r="H68" s="54">
        <v>0.375</v>
      </c>
      <c r="I68" s="54">
        <v>0.395833333333333</v>
      </c>
      <c r="J68" s="54">
        <v>0.416666666666667</v>
      </c>
      <c r="K68" s="54">
        <v>0.4375</v>
      </c>
      <c r="L68" s="54">
        <v>0.458333333333333</v>
      </c>
      <c r="M68" s="54">
        <v>0.479166666666666</v>
      </c>
      <c r="N68" s="54">
        <v>0.5</v>
      </c>
      <c r="O68" s="54">
        <v>0.520833333333333</v>
      </c>
      <c r="P68" s="54">
        <v>0.541666666666666</v>
      </c>
      <c r="Q68" s="54">
        <v>0.5625</v>
      </c>
      <c r="R68" s="54">
        <v>0.583333333333333</v>
      </c>
      <c r="S68" s="54">
        <v>0.604166666666666</v>
      </c>
      <c r="T68" s="54">
        <v>0.625</v>
      </c>
      <c r="U68" s="54">
        <v>0.645833333333333</v>
      </c>
      <c r="V68" s="54">
        <v>0.666666666666666</v>
      </c>
      <c r="W68" s="54">
        <v>0.6875</v>
      </c>
      <c r="X68" s="54">
        <v>0.708333333333333</v>
      </c>
      <c r="Y68" s="54">
        <v>0.729166666666666</v>
      </c>
      <c r="Z68" s="54">
        <v>0.75</v>
      </c>
      <c r="AA68" s="54">
        <v>0.770833333333333</v>
      </c>
      <c r="AB68" s="54">
        <v>0.791666666666666</v>
      </c>
      <c r="AC68" s="54">
        <v>0.8125</v>
      </c>
      <c r="AD68" s="60">
        <v>0.8333333333333334</v>
      </c>
      <c r="AE68" s="60">
        <v>0.8541666666666666</v>
      </c>
      <c r="AF68" s="13">
        <f>AF58+AF55+AF50+AF45+AF32+AF24+AF3+AF64</f>
        <v>334.5</v>
      </c>
      <c r="AG68" s="7" t="s">
        <v>88</v>
      </c>
    </row>
    <row r="69" spans="1:32" s="7" customFormat="1" ht="9.75">
      <c r="A69" s="37" t="str">
        <f>Fredag!B48</f>
        <v>F08</v>
      </c>
      <c r="B69" s="31"/>
      <c r="C69" s="31"/>
      <c r="D69" s="55">
        <f aca="true" t="shared" si="0" ref="D69:AE69">COUNTIF(D$3:D$67,$B$77)</f>
        <v>1</v>
      </c>
      <c r="E69" s="55">
        <f t="shared" si="0"/>
        <v>1</v>
      </c>
      <c r="F69" s="55">
        <f t="shared" si="0"/>
        <v>1</v>
      </c>
      <c r="G69" s="55">
        <f t="shared" si="0"/>
        <v>1</v>
      </c>
      <c r="H69" s="55">
        <f t="shared" si="0"/>
        <v>1</v>
      </c>
      <c r="I69" s="55">
        <f t="shared" si="0"/>
        <v>1</v>
      </c>
      <c r="J69" s="55">
        <f t="shared" si="0"/>
        <v>1</v>
      </c>
      <c r="K69" s="55">
        <f t="shared" si="0"/>
        <v>1</v>
      </c>
      <c r="L69" s="55">
        <f t="shared" si="0"/>
        <v>1</v>
      </c>
      <c r="M69" s="55">
        <f t="shared" si="0"/>
        <v>1</v>
      </c>
      <c r="N69" s="55">
        <f t="shared" si="0"/>
        <v>1</v>
      </c>
      <c r="O69" s="55">
        <f t="shared" si="0"/>
        <v>1</v>
      </c>
      <c r="P69" s="55">
        <f t="shared" si="0"/>
        <v>1</v>
      </c>
      <c r="Q69" s="55">
        <f t="shared" si="0"/>
        <v>1</v>
      </c>
      <c r="R69" s="55">
        <f t="shared" si="0"/>
        <v>1</v>
      </c>
      <c r="S69" s="55">
        <f t="shared" si="0"/>
        <v>1</v>
      </c>
      <c r="T69" s="55">
        <f t="shared" si="0"/>
        <v>1</v>
      </c>
      <c r="U69" s="55">
        <f t="shared" si="0"/>
        <v>1</v>
      </c>
      <c r="V69" s="55">
        <f t="shared" si="0"/>
        <v>1</v>
      </c>
      <c r="W69" s="55">
        <f t="shared" si="0"/>
        <v>1</v>
      </c>
      <c r="X69" s="55">
        <f t="shared" si="0"/>
        <v>1</v>
      </c>
      <c r="Y69" s="55">
        <f t="shared" si="0"/>
        <v>1</v>
      </c>
      <c r="Z69" s="55">
        <f t="shared" si="0"/>
        <v>1</v>
      </c>
      <c r="AA69" s="122">
        <f t="shared" si="0"/>
        <v>1</v>
      </c>
      <c r="AB69" s="122">
        <f t="shared" si="0"/>
        <v>0</v>
      </c>
      <c r="AC69" s="122">
        <f t="shared" si="0"/>
        <v>0</v>
      </c>
      <c r="AD69" s="122">
        <f t="shared" si="0"/>
        <v>0</v>
      </c>
      <c r="AE69" s="122">
        <f t="shared" si="0"/>
        <v>0</v>
      </c>
      <c r="AF69" s="4"/>
    </row>
    <row r="70" spans="1:31" ht="9.75">
      <c r="A70" s="48" t="str">
        <f>Fredag!C48</f>
        <v>F05</v>
      </c>
      <c r="B70" s="49"/>
      <c r="C70" s="49"/>
      <c r="D70" s="56">
        <f aca="true" t="shared" si="1" ref="D70:AE70">COUNTIF(D$3:D$67,$C$77)</f>
        <v>4</v>
      </c>
      <c r="E70" s="56">
        <f t="shared" si="1"/>
        <v>4</v>
      </c>
      <c r="F70" s="56">
        <f t="shared" si="1"/>
        <v>4</v>
      </c>
      <c r="G70" s="56">
        <f t="shared" si="1"/>
        <v>4</v>
      </c>
      <c r="H70" s="56">
        <f t="shared" si="1"/>
        <v>3</v>
      </c>
      <c r="I70" s="56">
        <f t="shared" si="1"/>
        <v>3</v>
      </c>
      <c r="J70" s="56">
        <f t="shared" si="1"/>
        <v>3</v>
      </c>
      <c r="K70" s="56">
        <f t="shared" si="1"/>
        <v>3</v>
      </c>
      <c r="L70" s="56">
        <f t="shared" si="1"/>
        <v>3</v>
      </c>
      <c r="M70" s="56">
        <f t="shared" si="1"/>
        <v>5</v>
      </c>
      <c r="N70" s="56">
        <f t="shared" si="1"/>
        <v>5</v>
      </c>
      <c r="O70" s="56">
        <f t="shared" si="1"/>
        <v>5</v>
      </c>
      <c r="P70" s="56">
        <f t="shared" si="1"/>
        <v>6</v>
      </c>
      <c r="Q70" s="56">
        <f t="shared" si="1"/>
        <v>4</v>
      </c>
      <c r="R70" s="56">
        <f t="shared" si="1"/>
        <v>4</v>
      </c>
      <c r="S70" s="56">
        <f t="shared" si="1"/>
        <v>4</v>
      </c>
      <c r="T70" s="56">
        <f t="shared" si="1"/>
        <v>0</v>
      </c>
      <c r="U70" s="56">
        <f t="shared" si="1"/>
        <v>0</v>
      </c>
      <c r="V70" s="56">
        <f t="shared" si="1"/>
        <v>0</v>
      </c>
      <c r="W70" s="56">
        <f t="shared" si="1"/>
        <v>0</v>
      </c>
      <c r="X70" s="56">
        <f t="shared" si="1"/>
        <v>0</v>
      </c>
      <c r="Y70" s="56">
        <f t="shared" si="1"/>
        <v>2</v>
      </c>
      <c r="Z70" s="56">
        <f t="shared" si="1"/>
        <v>2</v>
      </c>
      <c r="AA70" s="103">
        <f t="shared" si="1"/>
        <v>2</v>
      </c>
      <c r="AB70" s="103">
        <f t="shared" si="1"/>
        <v>2</v>
      </c>
      <c r="AC70" s="103">
        <f t="shared" si="1"/>
        <v>0</v>
      </c>
      <c r="AD70" s="103">
        <f t="shared" si="1"/>
        <v>0</v>
      </c>
      <c r="AE70" s="103">
        <f t="shared" si="1"/>
        <v>0</v>
      </c>
    </row>
    <row r="71" spans="1:31" ht="9.75">
      <c r="A71" s="38" t="str">
        <f>Fredag!D48</f>
        <v>P08</v>
      </c>
      <c r="B71" s="33"/>
      <c r="C71" s="33"/>
      <c r="D71" s="57">
        <f aca="true" t="shared" si="2" ref="D71:AE71">COUNTIF(D$3:D$67,$D$77)</f>
        <v>4</v>
      </c>
      <c r="E71" s="57">
        <f t="shared" si="2"/>
        <v>4</v>
      </c>
      <c r="F71" s="57">
        <f t="shared" si="2"/>
        <v>4</v>
      </c>
      <c r="G71" s="57">
        <f t="shared" si="2"/>
        <v>4</v>
      </c>
      <c r="H71" s="57">
        <f t="shared" si="2"/>
        <v>8</v>
      </c>
      <c r="I71" s="57">
        <f t="shared" si="2"/>
        <v>8</v>
      </c>
      <c r="J71" s="57">
        <f t="shared" si="2"/>
        <v>8</v>
      </c>
      <c r="K71" s="57">
        <f t="shared" si="2"/>
        <v>8</v>
      </c>
      <c r="L71" s="57">
        <f t="shared" si="2"/>
        <v>8</v>
      </c>
      <c r="M71" s="57">
        <f t="shared" si="2"/>
        <v>8</v>
      </c>
      <c r="N71" s="57">
        <f t="shared" si="2"/>
        <v>8</v>
      </c>
      <c r="O71" s="57">
        <f t="shared" si="2"/>
        <v>8</v>
      </c>
      <c r="P71" s="57">
        <f t="shared" si="2"/>
        <v>8</v>
      </c>
      <c r="Q71" s="57">
        <f t="shared" si="2"/>
        <v>8</v>
      </c>
      <c r="R71" s="57">
        <f t="shared" si="2"/>
        <v>8</v>
      </c>
      <c r="S71" s="57">
        <f t="shared" si="2"/>
        <v>8</v>
      </c>
      <c r="T71" s="57">
        <f t="shared" si="2"/>
        <v>8</v>
      </c>
      <c r="U71" s="57">
        <f t="shared" si="2"/>
        <v>8</v>
      </c>
      <c r="V71" s="57">
        <f t="shared" si="2"/>
        <v>8</v>
      </c>
      <c r="W71" s="57">
        <f t="shared" si="2"/>
        <v>8</v>
      </c>
      <c r="X71" s="57">
        <f t="shared" si="2"/>
        <v>8</v>
      </c>
      <c r="Y71" s="57">
        <f t="shared" si="2"/>
        <v>8</v>
      </c>
      <c r="Z71" s="57">
        <f t="shared" si="2"/>
        <v>8</v>
      </c>
      <c r="AA71" s="114">
        <f t="shared" si="2"/>
        <v>7</v>
      </c>
      <c r="AB71" s="114">
        <f t="shared" si="2"/>
        <v>7</v>
      </c>
      <c r="AC71" s="114">
        <f t="shared" si="2"/>
        <v>7</v>
      </c>
      <c r="AD71" s="114">
        <f t="shared" si="2"/>
        <v>0</v>
      </c>
      <c r="AE71" s="114">
        <f t="shared" si="2"/>
        <v>0</v>
      </c>
    </row>
    <row r="72" spans="1:31" ht="9.75">
      <c r="A72" s="144" t="s">
        <v>91</v>
      </c>
      <c r="B72" s="142"/>
      <c r="C72" s="142"/>
      <c r="D72" s="145">
        <f aca="true" t="shared" si="3" ref="D72:AE72">COUNTIF(D$3:D$67,$E$77)</f>
        <v>0</v>
      </c>
      <c r="E72" s="145">
        <f t="shared" si="3"/>
        <v>1</v>
      </c>
      <c r="F72" s="145">
        <f t="shared" si="3"/>
        <v>11</v>
      </c>
      <c r="G72" s="145">
        <f t="shared" si="3"/>
        <v>13</v>
      </c>
      <c r="H72" s="145">
        <f t="shared" si="3"/>
        <v>11</v>
      </c>
      <c r="I72" s="145">
        <f t="shared" si="3"/>
        <v>13</v>
      </c>
      <c r="J72" s="145">
        <f t="shared" si="3"/>
        <v>9</v>
      </c>
      <c r="K72" s="145">
        <f t="shared" si="3"/>
        <v>13</v>
      </c>
      <c r="L72" s="145">
        <f t="shared" si="3"/>
        <v>11</v>
      </c>
      <c r="M72" s="145">
        <f t="shared" si="3"/>
        <v>13</v>
      </c>
      <c r="N72" s="145">
        <f t="shared" si="3"/>
        <v>11</v>
      </c>
      <c r="O72" s="145">
        <f t="shared" si="3"/>
        <v>11</v>
      </c>
      <c r="P72" s="145">
        <f t="shared" si="3"/>
        <v>1</v>
      </c>
      <c r="Q72" s="145">
        <f t="shared" si="3"/>
        <v>1</v>
      </c>
      <c r="R72" s="145">
        <f t="shared" si="3"/>
        <v>9</v>
      </c>
      <c r="S72" s="145">
        <f t="shared" si="3"/>
        <v>7</v>
      </c>
      <c r="T72" s="145">
        <f t="shared" si="3"/>
        <v>9</v>
      </c>
      <c r="U72" s="145">
        <f t="shared" si="3"/>
        <v>7</v>
      </c>
      <c r="V72" s="145">
        <f t="shared" si="3"/>
        <v>9</v>
      </c>
      <c r="W72" s="145">
        <f t="shared" si="3"/>
        <v>7</v>
      </c>
      <c r="X72" s="145">
        <f t="shared" si="3"/>
        <v>9</v>
      </c>
      <c r="Y72" s="145">
        <f t="shared" si="3"/>
        <v>7</v>
      </c>
      <c r="Z72" s="145">
        <f t="shared" si="3"/>
        <v>9</v>
      </c>
      <c r="AA72" s="145">
        <f t="shared" si="3"/>
        <v>7</v>
      </c>
      <c r="AB72" s="145">
        <f t="shared" si="3"/>
        <v>0</v>
      </c>
      <c r="AC72" s="145">
        <f t="shared" si="3"/>
        <v>0</v>
      </c>
      <c r="AD72" s="145">
        <f t="shared" si="3"/>
        <v>0</v>
      </c>
      <c r="AE72" s="145">
        <f t="shared" si="3"/>
        <v>0</v>
      </c>
    </row>
    <row r="73" spans="1:31" ht="9.75">
      <c r="A73" s="27" t="str">
        <f>Fredag!E48</f>
        <v>P07</v>
      </c>
      <c r="B73" s="35"/>
      <c r="C73" s="35"/>
      <c r="D73" s="111">
        <f aca="true" t="shared" si="4" ref="D73:AE73">COUNTIF(D$3:D$67,$F$77)</f>
        <v>5</v>
      </c>
      <c r="E73" s="58">
        <f t="shared" si="4"/>
        <v>5</v>
      </c>
      <c r="F73" s="58">
        <f t="shared" si="4"/>
        <v>5</v>
      </c>
      <c r="G73" s="58">
        <f t="shared" si="4"/>
        <v>5</v>
      </c>
      <c r="H73" s="58">
        <f t="shared" si="4"/>
        <v>3</v>
      </c>
      <c r="I73" s="58">
        <f t="shared" si="4"/>
        <v>3</v>
      </c>
      <c r="J73" s="58">
        <f t="shared" si="4"/>
        <v>3</v>
      </c>
      <c r="K73" s="58">
        <f t="shared" si="4"/>
        <v>6</v>
      </c>
      <c r="L73" s="58">
        <f t="shared" si="4"/>
        <v>6</v>
      </c>
      <c r="M73" s="58">
        <f t="shared" si="4"/>
        <v>6</v>
      </c>
      <c r="N73" s="58">
        <f t="shared" si="4"/>
        <v>6</v>
      </c>
      <c r="O73" s="58">
        <f t="shared" si="4"/>
        <v>6</v>
      </c>
      <c r="P73" s="58">
        <f t="shared" si="4"/>
        <v>8</v>
      </c>
      <c r="Q73" s="58">
        <f t="shared" si="4"/>
        <v>8</v>
      </c>
      <c r="R73" s="58">
        <f t="shared" si="4"/>
        <v>8</v>
      </c>
      <c r="S73" s="58">
        <f t="shared" si="4"/>
        <v>8</v>
      </c>
      <c r="T73" s="58">
        <f t="shared" si="4"/>
        <v>5</v>
      </c>
      <c r="U73" s="58">
        <f t="shared" si="4"/>
        <v>5</v>
      </c>
      <c r="V73" s="58">
        <f t="shared" si="4"/>
        <v>5</v>
      </c>
      <c r="W73" s="58">
        <f t="shared" si="4"/>
        <v>5</v>
      </c>
      <c r="X73" s="58">
        <f t="shared" si="4"/>
        <v>5</v>
      </c>
      <c r="Y73" s="58">
        <f t="shared" si="4"/>
        <v>5</v>
      </c>
      <c r="Z73" s="58">
        <f t="shared" si="4"/>
        <v>5</v>
      </c>
      <c r="AA73" s="58">
        <f t="shared" si="4"/>
        <v>2</v>
      </c>
      <c r="AB73" s="111">
        <f t="shared" si="4"/>
        <v>2</v>
      </c>
      <c r="AC73" s="111">
        <f t="shared" si="4"/>
        <v>2</v>
      </c>
      <c r="AD73" s="111">
        <f t="shared" si="4"/>
        <v>0</v>
      </c>
      <c r="AE73" s="111">
        <f t="shared" si="4"/>
        <v>0</v>
      </c>
    </row>
    <row r="74" spans="1:31" ht="9.75">
      <c r="A74" s="80" t="str">
        <f>Fredag!F48</f>
        <v>F09</v>
      </c>
      <c r="B74" s="78"/>
      <c r="C74" s="121"/>
      <c r="D74" s="81">
        <f aca="true" t="shared" si="5" ref="D74:AE74">COUNTIF(D$3:D$67,$G$77)</f>
        <v>0</v>
      </c>
      <c r="E74" s="81">
        <f t="shared" si="5"/>
        <v>0</v>
      </c>
      <c r="F74" s="81">
        <f t="shared" si="5"/>
        <v>0</v>
      </c>
      <c r="G74" s="81">
        <f t="shared" si="5"/>
        <v>0</v>
      </c>
      <c r="H74" s="81">
        <f t="shared" si="5"/>
        <v>0</v>
      </c>
      <c r="I74" s="81">
        <f t="shared" si="5"/>
        <v>0</v>
      </c>
      <c r="J74" s="81">
        <f t="shared" si="5"/>
        <v>0</v>
      </c>
      <c r="K74" s="81">
        <f t="shared" si="5"/>
        <v>0</v>
      </c>
      <c r="L74" s="81">
        <f t="shared" si="5"/>
        <v>0</v>
      </c>
      <c r="M74" s="81">
        <f t="shared" si="5"/>
        <v>0</v>
      </c>
      <c r="N74" s="81">
        <f t="shared" si="5"/>
        <v>0</v>
      </c>
      <c r="O74" s="81">
        <f t="shared" si="5"/>
        <v>0</v>
      </c>
      <c r="P74" s="81">
        <f t="shared" si="5"/>
        <v>0</v>
      </c>
      <c r="Q74" s="81">
        <f t="shared" si="5"/>
        <v>0</v>
      </c>
      <c r="R74" s="81">
        <f t="shared" si="5"/>
        <v>0</v>
      </c>
      <c r="S74" s="81">
        <f t="shared" si="5"/>
        <v>0</v>
      </c>
      <c r="T74" s="81">
        <f t="shared" si="5"/>
        <v>0</v>
      </c>
      <c r="U74" s="81">
        <f t="shared" si="5"/>
        <v>0</v>
      </c>
      <c r="V74" s="81">
        <f t="shared" si="5"/>
        <v>0</v>
      </c>
      <c r="W74" s="81">
        <f t="shared" si="5"/>
        <v>0</v>
      </c>
      <c r="X74" s="81">
        <f t="shared" si="5"/>
        <v>0</v>
      </c>
      <c r="Y74" s="81">
        <f t="shared" si="5"/>
        <v>0</v>
      </c>
      <c r="Z74" s="81">
        <f t="shared" si="5"/>
        <v>0</v>
      </c>
      <c r="AA74" s="113">
        <f t="shared" si="5"/>
        <v>0</v>
      </c>
      <c r="AB74" s="113">
        <f t="shared" si="5"/>
        <v>0</v>
      </c>
      <c r="AC74" s="113">
        <f t="shared" si="5"/>
        <v>0</v>
      </c>
      <c r="AD74" s="113">
        <f t="shared" si="5"/>
        <v>0</v>
      </c>
      <c r="AE74" s="113">
        <f t="shared" si="5"/>
        <v>0</v>
      </c>
    </row>
    <row r="75" spans="1:32" ht="9.75">
      <c r="A75" s="1" t="s">
        <v>21</v>
      </c>
      <c r="B75" s="19"/>
      <c r="C75" s="19"/>
      <c r="D75" s="59">
        <f>SUM(D69:D74)</f>
        <v>14</v>
      </c>
      <c r="E75" s="59">
        <f aca="true" t="shared" si="6" ref="E75:AD75">SUM(E69:E74)</f>
        <v>15</v>
      </c>
      <c r="F75" s="59">
        <f t="shared" si="6"/>
        <v>25</v>
      </c>
      <c r="G75" s="59">
        <f t="shared" si="6"/>
        <v>27</v>
      </c>
      <c r="H75" s="59">
        <f t="shared" si="6"/>
        <v>26</v>
      </c>
      <c r="I75" s="59">
        <f t="shared" si="6"/>
        <v>28</v>
      </c>
      <c r="J75" s="59">
        <f t="shared" si="6"/>
        <v>24</v>
      </c>
      <c r="K75" s="59">
        <f t="shared" si="6"/>
        <v>31</v>
      </c>
      <c r="L75" s="59">
        <f t="shared" si="6"/>
        <v>29</v>
      </c>
      <c r="M75" s="59">
        <f t="shared" si="6"/>
        <v>33</v>
      </c>
      <c r="N75" s="59">
        <f t="shared" si="6"/>
        <v>31</v>
      </c>
      <c r="O75" s="59">
        <f t="shared" si="6"/>
        <v>31</v>
      </c>
      <c r="P75" s="59">
        <f t="shared" si="6"/>
        <v>24</v>
      </c>
      <c r="Q75" s="59">
        <f t="shared" si="6"/>
        <v>22</v>
      </c>
      <c r="R75" s="59">
        <f t="shared" si="6"/>
        <v>30</v>
      </c>
      <c r="S75" s="59">
        <f t="shared" si="6"/>
        <v>28</v>
      </c>
      <c r="T75" s="59">
        <f t="shared" si="6"/>
        <v>23</v>
      </c>
      <c r="U75" s="59">
        <f t="shared" si="6"/>
        <v>21</v>
      </c>
      <c r="V75" s="59">
        <f t="shared" si="6"/>
        <v>23</v>
      </c>
      <c r="W75" s="59">
        <f t="shared" si="6"/>
        <v>21</v>
      </c>
      <c r="X75" s="59">
        <f t="shared" si="6"/>
        <v>23</v>
      </c>
      <c r="Y75" s="59">
        <f t="shared" si="6"/>
        <v>23</v>
      </c>
      <c r="Z75" s="59">
        <f t="shared" si="6"/>
        <v>25</v>
      </c>
      <c r="AA75" s="59">
        <f t="shared" si="6"/>
        <v>19</v>
      </c>
      <c r="AB75" s="59">
        <f>SUM(AB69:AB74)</f>
        <v>11</v>
      </c>
      <c r="AC75" s="59">
        <f t="shared" si="6"/>
        <v>9</v>
      </c>
      <c r="AD75" s="59">
        <f t="shared" si="6"/>
        <v>0</v>
      </c>
      <c r="AE75" s="59">
        <f>SUM(AE69:AE74)</f>
        <v>0</v>
      </c>
      <c r="AF75" s="4">
        <f>SUM(B75:AE75)/2</f>
        <v>308</v>
      </c>
    </row>
    <row r="76" spans="2:29" ht="9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31" ht="9.75">
      <c r="A77" s="17" t="s">
        <v>25</v>
      </c>
      <c r="B77" s="85" t="str">
        <f>Fredag!B48</f>
        <v>F08</v>
      </c>
      <c r="C77" s="86" t="str">
        <f>Fredag!C48</f>
        <v>F05</v>
      </c>
      <c r="D77" s="87" t="str">
        <f>Fredag!D48</f>
        <v>P08</v>
      </c>
      <c r="E77" s="150" t="str">
        <f>Fredag!G48</f>
        <v>P09</v>
      </c>
      <c r="F77" s="88" t="str">
        <f>Fredag!E48</f>
        <v>P07</v>
      </c>
      <c r="G77" s="89" t="str">
        <f>Fredag!F48</f>
        <v>F09</v>
      </c>
      <c r="H77" s="166" t="s">
        <v>21</v>
      </c>
      <c r="I77" s="167"/>
      <c r="J77" s="7"/>
      <c r="K77" s="7"/>
      <c r="L77" s="7"/>
      <c r="M77" s="7"/>
      <c r="N77" s="7"/>
      <c r="O77" s="7"/>
      <c r="P77" s="7"/>
      <c r="Q77" s="7"/>
      <c r="R77" s="8"/>
      <c r="S77" s="7"/>
      <c r="T77" s="7"/>
      <c r="U77" s="7"/>
      <c r="V77" s="7"/>
      <c r="W77" s="7"/>
      <c r="X77" s="7"/>
      <c r="Y77" s="7"/>
      <c r="Z77" s="7"/>
      <c r="AA77" s="7"/>
      <c r="AE77" s="1"/>
    </row>
    <row r="78" spans="1:33" ht="9.75">
      <c r="A78" s="11" t="str">
        <f>A3</f>
        <v>Matchtider &amp; Värdskap</v>
      </c>
      <c r="B78" s="30">
        <f aca="true" t="shared" si="7" ref="B78:G78">COUNTIF($B$4:$AD$23,B$77)/2</f>
        <v>0</v>
      </c>
      <c r="C78" s="133">
        <f t="shared" si="7"/>
        <v>0</v>
      </c>
      <c r="D78" s="32">
        <f t="shared" si="7"/>
        <v>0</v>
      </c>
      <c r="E78" s="141">
        <f t="shared" si="7"/>
        <v>88</v>
      </c>
      <c r="F78" s="34">
        <f t="shared" si="7"/>
        <v>0</v>
      </c>
      <c r="G78" s="77">
        <f t="shared" si="7"/>
        <v>0</v>
      </c>
      <c r="H78" s="168">
        <f aca="true" t="shared" si="8" ref="H78:H85">SUM(B78:G78)</f>
        <v>88</v>
      </c>
      <c r="I78" s="168"/>
      <c r="J78" s="7"/>
      <c r="K78" s="7"/>
      <c r="L78" s="7"/>
      <c r="M78" s="7"/>
      <c r="N78" s="7"/>
      <c r="O78" s="7"/>
      <c r="P78" s="7"/>
      <c r="Q78" s="7"/>
      <c r="R78" s="8"/>
      <c r="S78" s="7"/>
      <c r="T78" s="7"/>
      <c r="U78" s="7"/>
      <c r="V78" s="7"/>
      <c r="W78" s="7"/>
      <c r="X78" s="7"/>
      <c r="Y78" s="7"/>
      <c r="Z78" s="7"/>
      <c r="AA78" s="7"/>
      <c r="AE78" s="1"/>
      <c r="AG78" s="4"/>
    </row>
    <row r="79" spans="1:33" ht="9.75">
      <c r="A79" s="11" t="str">
        <f>A24</f>
        <v>Parkering Lördag</v>
      </c>
      <c r="B79" s="30">
        <f aca="true" t="shared" si="9" ref="B79:G79">COUNTIF($B$25:$AD$31,B$77)/2</f>
        <v>0</v>
      </c>
      <c r="C79" s="50">
        <f t="shared" si="9"/>
        <v>28</v>
      </c>
      <c r="D79" s="32">
        <f t="shared" si="9"/>
        <v>0</v>
      </c>
      <c r="E79" s="141">
        <f t="shared" si="9"/>
        <v>0</v>
      </c>
      <c r="F79" s="34">
        <f t="shared" si="9"/>
        <v>16</v>
      </c>
      <c r="G79" s="77">
        <f t="shared" si="9"/>
        <v>0</v>
      </c>
      <c r="H79" s="162">
        <f t="shared" si="8"/>
        <v>44</v>
      </c>
      <c r="I79" s="162"/>
      <c r="J79" s="10"/>
      <c r="K79" s="10"/>
      <c r="L79" s="7"/>
      <c r="M79" s="7"/>
      <c r="N79" s="7"/>
      <c r="O79" s="7"/>
      <c r="P79" s="7"/>
      <c r="Q79" s="7"/>
      <c r="R79" s="8"/>
      <c r="S79" s="7"/>
      <c r="T79" s="7"/>
      <c r="U79" s="7"/>
      <c r="V79" s="7"/>
      <c r="W79" s="7"/>
      <c r="X79" s="7"/>
      <c r="Y79" s="7"/>
      <c r="Z79" s="7"/>
      <c r="AA79" s="7"/>
      <c r="AE79" s="1"/>
      <c r="AG79" s="4"/>
    </row>
    <row r="80" spans="1:33" ht="9.75">
      <c r="A80" s="11" t="str">
        <f>A32</f>
        <v>Servering Lördag</v>
      </c>
      <c r="B80" s="30">
        <f>COUNTIF($B$33:$AD$43,B$77)/2</f>
        <v>0</v>
      </c>
      <c r="C80" s="50">
        <f>COUNTIF($B$33:$AD$43,C$77)/2</f>
        <v>0</v>
      </c>
      <c r="D80" s="32">
        <f>COUNTIF($B$33:$AE$43,D$77)/2</f>
        <v>94.5</v>
      </c>
      <c r="E80" s="141">
        <f>COUNTIF($B$33:$AD$43,E$77)/2</f>
        <v>0</v>
      </c>
      <c r="F80" s="34">
        <f>COUNTIF($C$33:$AE$43,F$77)/2</f>
        <v>24</v>
      </c>
      <c r="G80" s="77">
        <f>COUNTIF($B$33:$AD$43,G$77)/2</f>
        <v>0</v>
      </c>
      <c r="H80" s="162">
        <f t="shared" si="8"/>
        <v>118.5</v>
      </c>
      <c r="I80" s="162"/>
      <c r="J80" s="7"/>
      <c r="K80" s="7"/>
      <c r="L80" s="7"/>
      <c r="M80" s="7"/>
      <c r="N80" s="7"/>
      <c r="O80" s="7"/>
      <c r="P80" s="7"/>
      <c r="Q80" s="7"/>
      <c r="R80" s="8"/>
      <c r="S80" s="10"/>
      <c r="T80" s="7"/>
      <c r="U80" s="7"/>
      <c r="V80" s="7"/>
      <c r="W80" s="7"/>
      <c r="X80" s="7"/>
      <c r="Y80" s="7"/>
      <c r="Z80" s="7"/>
      <c r="AA80" s="7"/>
      <c r="AE80" s="1"/>
      <c r="AG80" s="4"/>
    </row>
    <row r="81" spans="1:33" ht="9.75">
      <c r="A81" s="11" t="str">
        <f>A45</f>
        <v>Försäljning godis samt kiosk 2 Lördag</v>
      </c>
      <c r="B81" s="31">
        <f aca="true" t="shared" si="10" ref="B81:G81">COUNTIF($B$46:$AD$49,B$77)/2</f>
        <v>0</v>
      </c>
      <c r="C81" s="110">
        <f t="shared" si="10"/>
        <v>0</v>
      </c>
      <c r="D81" s="33">
        <f t="shared" si="10"/>
        <v>0</v>
      </c>
      <c r="E81" s="142">
        <f t="shared" si="10"/>
        <v>0</v>
      </c>
      <c r="F81" s="35">
        <f t="shared" si="10"/>
        <v>26</v>
      </c>
      <c r="G81" s="78">
        <f t="shared" si="10"/>
        <v>0</v>
      </c>
      <c r="H81" s="162">
        <f t="shared" si="8"/>
        <v>26</v>
      </c>
      <c r="I81" s="162"/>
      <c r="J81" s="7"/>
      <c r="K81" s="7"/>
      <c r="L81" s="7"/>
      <c r="M81" s="7"/>
      <c r="N81" s="7"/>
      <c r="O81" s="7"/>
      <c r="P81" s="7"/>
      <c r="Q81" s="7"/>
      <c r="R81" s="8"/>
      <c r="S81" s="10"/>
      <c r="T81" s="7"/>
      <c r="U81" s="7"/>
      <c r="V81" s="7"/>
      <c r="W81" s="7"/>
      <c r="X81" s="7"/>
      <c r="Y81" s="7"/>
      <c r="Z81" s="7"/>
      <c r="AA81" s="7"/>
      <c r="AE81" s="1"/>
      <c r="AG81" s="4"/>
    </row>
    <row r="82" spans="1:33" ht="9.75">
      <c r="A82" s="11" t="str">
        <f>A50</f>
        <v>Omklädning/städ Lördag</v>
      </c>
      <c r="B82" s="31">
        <f aca="true" t="shared" si="11" ref="B82:G82">COUNTIF($B$51:$AE$54,B$77)/2</f>
        <v>0</v>
      </c>
      <c r="C82" s="49">
        <f t="shared" si="11"/>
        <v>0</v>
      </c>
      <c r="D82" s="33">
        <f t="shared" si="11"/>
        <v>0</v>
      </c>
      <c r="E82" s="142">
        <f t="shared" si="11"/>
        <v>0</v>
      </c>
      <c r="F82" s="35">
        <f t="shared" si="11"/>
        <v>0</v>
      </c>
      <c r="G82" s="78">
        <f t="shared" si="11"/>
        <v>0</v>
      </c>
      <c r="H82" s="162">
        <f t="shared" si="8"/>
        <v>0</v>
      </c>
      <c r="I82" s="162"/>
      <c r="J82" s="7"/>
      <c r="K82" s="7"/>
      <c r="L82" s="7"/>
      <c r="M82" s="7"/>
      <c r="N82" s="7"/>
      <c r="O82" s="7"/>
      <c r="P82" s="7"/>
      <c r="Q82" s="7"/>
      <c r="R82" s="8"/>
      <c r="S82" s="10"/>
      <c r="T82" s="7"/>
      <c r="U82" s="7"/>
      <c r="V82" s="7"/>
      <c r="W82" s="7"/>
      <c r="X82" s="7"/>
      <c r="Y82" s="7"/>
      <c r="Z82" s="7"/>
      <c r="AA82" s="7"/>
      <c r="AE82" s="1"/>
      <c r="AG82" s="4"/>
    </row>
    <row r="83" spans="1:33" ht="9.75">
      <c r="A83" s="11" t="str">
        <f>A55</f>
        <v>Extern infodisk Lördag</v>
      </c>
      <c r="B83" s="31">
        <f>COUNTIF($B$56:$AD$57,B$77)/2</f>
        <v>12</v>
      </c>
      <c r="C83" s="49">
        <f>COUNTIF($B$56:$AE$57,C$77)/2</f>
        <v>0</v>
      </c>
      <c r="D83" s="33">
        <f>COUNTIF($B$56:$AD$57,D$77)/2</f>
        <v>0</v>
      </c>
      <c r="E83" s="142">
        <f>COUNTIF($B$56:$AD$57,E$77)/2</f>
        <v>0</v>
      </c>
      <c r="F83" s="35">
        <f>COUNTIF($B$56:$AD$57,F$77)/2</f>
        <v>0</v>
      </c>
      <c r="G83" s="78">
        <f>COUNTIF($B$56:$AD$57,G$77)/2</f>
        <v>0</v>
      </c>
      <c r="H83" s="169">
        <f t="shared" si="8"/>
        <v>12</v>
      </c>
      <c r="I83" s="169"/>
      <c r="J83" s="7"/>
      <c r="K83" s="7"/>
      <c r="L83" s="7"/>
      <c r="M83" s="7"/>
      <c r="N83" s="7"/>
      <c r="O83" s="7"/>
      <c r="P83" s="7"/>
      <c r="Q83" s="7"/>
      <c r="R83" s="8"/>
      <c r="S83" s="10"/>
      <c r="T83" s="7"/>
      <c r="U83" s="7"/>
      <c r="V83" s="7"/>
      <c r="W83" s="7"/>
      <c r="X83" s="7"/>
      <c r="Y83" s="7"/>
      <c r="Z83" s="7"/>
      <c r="AA83" s="7"/>
      <c r="AE83" s="1"/>
      <c r="AG83" s="4"/>
    </row>
    <row r="84" spans="1:33" ht="9.75">
      <c r="A84" s="11" t="str">
        <f>A58</f>
        <v>Speaker/sekret. Lördag</v>
      </c>
      <c r="B84" s="31">
        <f>COUNTIF($B$59:$AE$63,B$77)/2</f>
        <v>0</v>
      </c>
      <c r="C84" s="49">
        <f>COUNTIF($B$59:$AD$63,C$77)/2</f>
        <v>0</v>
      </c>
      <c r="D84" s="33">
        <f>COUNTIF($B$59:$AD$63,D$77)/2</f>
        <v>0</v>
      </c>
      <c r="E84" s="142">
        <f>COUNTIF($B$59:$AE$63,E$77)/2</f>
        <v>11.5</v>
      </c>
      <c r="F84" s="35">
        <f>COUNTIF($B$59:$AE$63,F$77)/2</f>
        <v>0</v>
      </c>
      <c r="G84" s="78">
        <f>COUNTIF($B$59:$AD$63,G$77)/2</f>
        <v>0</v>
      </c>
      <c r="H84" s="162">
        <f t="shared" si="8"/>
        <v>11.5</v>
      </c>
      <c r="I84" s="162"/>
      <c r="J84" s="7"/>
      <c r="K84" s="7"/>
      <c r="L84" s="7"/>
      <c r="M84" s="7"/>
      <c r="N84" s="7"/>
      <c r="O84" s="7"/>
      <c r="P84" s="7"/>
      <c r="Q84" s="7"/>
      <c r="R84" s="8"/>
      <c r="S84" s="7"/>
      <c r="T84" s="7"/>
      <c r="U84" s="7"/>
      <c r="V84" s="7"/>
      <c r="W84" s="7"/>
      <c r="X84" s="7"/>
      <c r="Y84" s="7"/>
      <c r="Z84" s="7"/>
      <c r="AA84" s="7"/>
      <c r="AE84" s="1"/>
      <c r="AG84" s="4"/>
    </row>
    <row r="85" spans="1:33" ht="9.75">
      <c r="A85" s="11" t="str">
        <f>A64</f>
        <v>Prisutdelning lördag</v>
      </c>
      <c r="B85" s="31">
        <f>COUNTIF($B$65:$AC$67,B$77)/2</f>
        <v>0</v>
      </c>
      <c r="C85" s="49">
        <f>COUNTIF($B$65:$AE$67,C$77)/2</f>
        <v>8</v>
      </c>
      <c r="D85" s="33">
        <f>COUNTIF($B$65:$AC$67,D$77)/2</f>
        <v>0</v>
      </c>
      <c r="E85" s="142">
        <f>COUNTIF($B$65:$AC$67,E$77)/2</f>
        <v>0</v>
      </c>
      <c r="F85" s="35">
        <f>COUNTIF($B$65:$AC$67,F$77)/2</f>
        <v>0</v>
      </c>
      <c r="G85" s="78">
        <f>COUNTIF($B$65:$AC$67,G$77)/2</f>
        <v>0</v>
      </c>
      <c r="H85" s="162">
        <f t="shared" si="8"/>
        <v>8</v>
      </c>
      <c r="I85" s="162"/>
      <c r="J85" s="7"/>
      <c r="K85" s="7"/>
      <c r="L85" s="7"/>
      <c r="M85" s="7"/>
      <c r="N85" s="7"/>
      <c r="O85" s="7"/>
      <c r="P85" s="7"/>
      <c r="Q85" s="7"/>
      <c r="R85" s="8"/>
      <c r="S85" s="7"/>
      <c r="T85" s="7"/>
      <c r="U85" s="7"/>
      <c r="V85" s="7"/>
      <c r="W85" s="7"/>
      <c r="X85" s="7"/>
      <c r="Y85" s="7"/>
      <c r="Z85" s="7"/>
      <c r="AA85" s="7"/>
      <c r="AE85" s="1"/>
      <c r="AG85" s="4"/>
    </row>
    <row r="86" spans="1:33" ht="9.75">
      <c r="A86" s="17" t="s">
        <v>19</v>
      </c>
      <c r="B86" s="123">
        <f aca="true" t="shared" si="12" ref="B86:G86">SUM(B78:B85)</f>
        <v>12</v>
      </c>
      <c r="C86" s="124">
        <f t="shared" si="12"/>
        <v>36</v>
      </c>
      <c r="D86" s="125">
        <f t="shared" si="12"/>
        <v>94.5</v>
      </c>
      <c r="E86" s="151">
        <f t="shared" si="12"/>
        <v>99.5</v>
      </c>
      <c r="F86" s="126">
        <f t="shared" si="12"/>
        <v>66</v>
      </c>
      <c r="G86" s="127">
        <f t="shared" si="12"/>
        <v>0</v>
      </c>
      <c r="H86" s="170">
        <f>SUM(H78:I85)</f>
        <v>308</v>
      </c>
      <c r="I86" s="170"/>
      <c r="J86" s="7"/>
      <c r="K86" s="7"/>
      <c r="L86" s="7"/>
      <c r="M86" s="7"/>
      <c r="N86" s="7"/>
      <c r="O86" s="7"/>
      <c r="P86" s="7"/>
      <c r="Q86" s="7"/>
      <c r="R86" s="8"/>
      <c r="S86" s="7"/>
      <c r="T86" s="7"/>
      <c r="U86" s="7"/>
      <c r="V86" s="7"/>
      <c r="W86" s="7"/>
      <c r="X86" s="7"/>
      <c r="Y86" s="7"/>
      <c r="Z86" s="7"/>
      <c r="AA86" s="7"/>
      <c r="AE86" s="1"/>
      <c r="AG86" s="4"/>
    </row>
    <row r="87" spans="1:33" ht="9.75">
      <c r="A87" s="17"/>
      <c r="B87" s="7"/>
      <c r="D87" s="7"/>
      <c r="E87" s="7"/>
      <c r="F87" s="7"/>
      <c r="G87" s="162">
        <f>SUM(B86:G86)</f>
        <v>308</v>
      </c>
      <c r="H87" s="162"/>
      <c r="I87" s="7"/>
      <c r="J87" s="7"/>
      <c r="K87" s="7"/>
      <c r="L87" s="7"/>
      <c r="M87" s="7"/>
      <c r="N87" s="7"/>
      <c r="O87" s="7"/>
      <c r="P87" s="7"/>
      <c r="Q87" s="8"/>
      <c r="R87" s="7"/>
      <c r="S87" s="7"/>
      <c r="T87" s="7"/>
      <c r="U87" s="7"/>
      <c r="V87" s="7"/>
      <c r="W87" s="7"/>
      <c r="X87" s="7"/>
      <c r="Y87" s="7"/>
      <c r="Z87" s="7"/>
      <c r="AG87" s="4"/>
    </row>
    <row r="88" spans="1:26" ht="9.75">
      <c r="A88" s="17"/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8"/>
      <c r="R88" s="7"/>
      <c r="S88" s="7"/>
      <c r="T88" s="7"/>
      <c r="U88" s="7"/>
      <c r="V88" s="7"/>
      <c r="W88" s="7"/>
      <c r="X88" s="7"/>
      <c r="Y88" s="7"/>
      <c r="Z88" s="7"/>
    </row>
    <row r="89" spans="1:26" ht="9.75">
      <c r="A89" s="17"/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8"/>
      <c r="R89" s="7"/>
      <c r="S89" s="7"/>
      <c r="T89" s="7"/>
      <c r="U89" s="7"/>
      <c r="V89" s="7"/>
      <c r="W89" s="7"/>
      <c r="X89" s="7"/>
      <c r="Y89" s="7"/>
      <c r="Z89" s="7"/>
    </row>
    <row r="90" spans="1:26" ht="9.75">
      <c r="A90" s="7"/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8"/>
      <c r="R90" s="7"/>
      <c r="S90" s="7"/>
      <c r="T90" s="7"/>
      <c r="U90" s="7"/>
      <c r="V90" s="7"/>
      <c r="W90" s="7"/>
      <c r="X90" s="7"/>
      <c r="Y90" s="7"/>
      <c r="Z90" s="7"/>
    </row>
    <row r="91" spans="1:26" ht="9.75">
      <c r="A91" s="7"/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8"/>
      <c r="R91" s="7"/>
      <c r="S91" s="7"/>
      <c r="T91" s="7"/>
      <c r="U91" s="7"/>
      <c r="V91" s="7"/>
      <c r="W91" s="7"/>
      <c r="X91" s="7"/>
      <c r="Y91" s="7"/>
      <c r="Z91" s="7"/>
    </row>
    <row r="92" spans="1:26" ht="9.75">
      <c r="A92" s="7"/>
      <c r="B92" s="10"/>
      <c r="C92" s="10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8"/>
      <c r="R92" s="7"/>
      <c r="S92" s="7"/>
      <c r="T92" s="7"/>
      <c r="U92" s="7"/>
      <c r="V92" s="7"/>
      <c r="W92" s="7"/>
      <c r="X92" s="7"/>
      <c r="Y92" s="7"/>
      <c r="Z92" s="7"/>
    </row>
    <row r="93" spans="1:26" ht="9.75">
      <c r="A93" s="7"/>
      <c r="B93" s="10"/>
      <c r="C93" s="10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8"/>
      <c r="R93" s="7"/>
      <c r="S93" s="7"/>
      <c r="T93" s="7"/>
      <c r="U93" s="7"/>
      <c r="V93" s="7"/>
      <c r="W93" s="7"/>
      <c r="X93" s="7"/>
      <c r="Y93" s="7"/>
      <c r="Z93" s="7"/>
    </row>
    <row r="94" spans="1:26" ht="9.75">
      <c r="A94" s="7"/>
      <c r="B94" s="10"/>
      <c r="C94" s="10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8"/>
      <c r="R94" s="7"/>
      <c r="S94" s="7"/>
      <c r="T94" s="7"/>
      <c r="U94" s="7"/>
      <c r="V94" s="7"/>
      <c r="W94" s="7"/>
      <c r="X94" s="7"/>
      <c r="Y94" s="7"/>
      <c r="Z94" s="7"/>
    </row>
    <row r="95" spans="1:26" ht="9.75">
      <c r="A95" s="7"/>
      <c r="B95" s="10"/>
      <c r="C95" s="10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8"/>
      <c r="R95" s="7"/>
      <c r="S95" s="7"/>
      <c r="T95" s="7"/>
      <c r="U95" s="7"/>
      <c r="V95" s="7"/>
      <c r="W95" s="7"/>
      <c r="X95" s="7"/>
      <c r="Y95" s="7"/>
      <c r="Z95" s="7"/>
    </row>
    <row r="96" spans="1:26" ht="9.75">
      <c r="A96" s="7"/>
      <c r="B96" s="10"/>
      <c r="C96" s="10"/>
      <c r="D96" s="10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8"/>
      <c r="R96" s="7"/>
      <c r="S96" s="7"/>
      <c r="T96" s="7"/>
      <c r="U96" s="7"/>
      <c r="V96" s="7"/>
      <c r="W96" s="7"/>
      <c r="X96" s="7"/>
      <c r="Y96" s="7"/>
      <c r="Z96" s="7"/>
    </row>
    <row r="97" spans="1:32" ht="9.75">
      <c r="A97" s="7"/>
      <c r="B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8"/>
      <c r="R97" s="7"/>
      <c r="S97" s="7"/>
      <c r="T97" s="7"/>
      <c r="U97" s="7"/>
      <c r="V97" s="7"/>
      <c r="W97" s="7"/>
      <c r="X97" s="7"/>
      <c r="Y97" s="7"/>
      <c r="Z97" s="7"/>
      <c r="AE97" s="1"/>
      <c r="AF97" s="1"/>
    </row>
    <row r="98" spans="1:32" ht="9.75">
      <c r="A98" s="7"/>
      <c r="B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8"/>
      <c r="R98" s="7"/>
      <c r="S98" s="7"/>
      <c r="T98" s="7"/>
      <c r="U98" s="7"/>
      <c r="V98" s="7"/>
      <c r="W98" s="7"/>
      <c r="X98" s="7"/>
      <c r="Y98" s="7"/>
      <c r="Z98" s="7"/>
      <c r="AE98" s="1"/>
      <c r="AF98" s="1"/>
    </row>
  </sheetData>
  <sheetProtection/>
  <mergeCells count="11">
    <mergeCell ref="H85:I85"/>
    <mergeCell ref="H77:I77"/>
    <mergeCell ref="H78:I78"/>
    <mergeCell ref="H79:I79"/>
    <mergeCell ref="H83:I83"/>
    <mergeCell ref="G87:H87"/>
    <mergeCell ref="H84:I84"/>
    <mergeCell ref="H86:I86"/>
    <mergeCell ref="H80:I80"/>
    <mergeCell ref="H81:I81"/>
    <mergeCell ref="H82:I82"/>
  </mergeCells>
  <printOptions gridLines="1"/>
  <pageMargins left="0.35433070866141736" right="0.2755905511811024" top="0.4330708661417323" bottom="0.35433070866141736" header="0.1968503937007874" footer="0.31496062992125984"/>
  <pageSetup fitToHeight="0" fitToWidth="1" horizontalDpi="300" verticalDpi="300" orientation="landscape" paperSize="9" scale="88" r:id="rId1"/>
  <headerFooter alignWithMargins="0">
    <oddHeader>&amp;C&amp;"Arial,Fet"&amp;12&amp;EARBETSSCHEMA GRÄSCUPEN LÖRDAG 26/8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3"/>
  <sheetViews>
    <sheetView tabSelected="1" view="pageLayout" workbookViewId="0" topLeftCell="A1">
      <selection activeCell="AG47" sqref="AG47"/>
    </sheetView>
  </sheetViews>
  <sheetFormatPr defaultColWidth="9.140625" defaultRowHeight="12.75"/>
  <cols>
    <col min="1" max="1" width="25.421875" style="1" customWidth="1"/>
    <col min="2" max="2" width="5.7109375" style="1" customWidth="1"/>
    <col min="3" max="4" width="3.28125" style="1" customWidth="1"/>
    <col min="5" max="5" width="4.28125" style="1" customWidth="1"/>
    <col min="6" max="12" width="3.28125" style="1" customWidth="1"/>
    <col min="13" max="13" width="4.00390625" style="1" customWidth="1"/>
    <col min="14" max="16" width="3.28125" style="1" customWidth="1"/>
    <col min="17" max="17" width="3.57421875" style="9" customWidth="1"/>
    <col min="18" max="22" width="3.28125" style="1" customWidth="1"/>
    <col min="23" max="23" width="4.421875" style="1" customWidth="1"/>
    <col min="24" max="24" width="3.28125" style="1" customWidth="1"/>
    <col min="25" max="25" width="4.57421875" style="1" customWidth="1"/>
    <col min="26" max="27" width="5.28125" style="1" customWidth="1"/>
    <col min="28" max="28" width="5.421875" style="1" customWidth="1"/>
    <col min="29" max="29" width="6.28125" style="1" customWidth="1"/>
    <col min="30" max="30" width="3.28125" style="1" customWidth="1"/>
    <col min="31" max="31" width="4.28125" style="1" customWidth="1"/>
    <col min="32" max="32" width="9.140625" style="4" customWidth="1"/>
    <col min="33" max="16384" width="9.140625" style="1" customWidth="1"/>
  </cols>
  <sheetData>
    <row r="1" spans="1:32" s="7" customFormat="1" ht="35.25">
      <c r="A1" s="23" t="s">
        <v>117</v>
      </c>
      <c r="B1" s="22"/>
      <c r="C1" s="22"/>
      <c r="D1" s="54">
        <v>0.291666666666667</v>
      </c>
      <c r="E1" s="54">
        <v>0.3125</v>
      </c>
      <c r="F1" s="54">
        <v>0.333333333333333</v>
      </c>
      <c r="G1" s="54">
        <v>0.354166666666667</v>
      </c>
      <c r="H1" s="54">
        <v>0.375</v>
      </c>
      <c r="I1" s="54">
        <v>0.395833333333333</v>
      </c>
      <c r="J1" s="54">
        <v>0.416666666666667</v>
      </c>
      <c r="K1" s="54">
        <v>0.4375</v>
      </c>
      <c r="L1" s="54">
        <v>0.458333333333333</v>
      </c>
      <c r="M1" s="54">
        <v>0.479166666666666</v>
      </c>
      <c r="N1" s="54">
        <v>0.5</v>
      </c>
      <c r="O1" s="54">
        <v>0.520833333333333</v>
      </c>
      <c r="P1" s="54">
        <v>0.541666666666666</v>
      </c>
      <c r="Q1" s="54">
        <v>0.5625</v>
      </c>
      <c r="R1" s="54">
        <v>0.583333333333333</v>
      </c>
      <c r="S1" s="54">
        <v>0.604166666666666</v>
      </c>
      <c r="T1" s="54">
        <v>0.625</v>
      </c>
      <c r="U1" s="54">
        <v>0.645833333333333</v>
      </c>
      <c r="V1" s="54">
        <v>0.666666666666666</v>
      </c>
      <c r="W1" s="54">
        <v>0.6875</v>
      </c>
      <c r="X1" s="54">
        <v>0.708333333333333</v>
      </c>
      <c r="Y1" s="54">
        <v>0.7291666666666666</v>
      </c>
      <c r="Z1" s="54">
        <v>0.75</v>
      </c>
      <c r="AA1" s="54">
        <v>0.7708333333333334</v>
      </c>
      <c r="AB1" s="54">
        <v>0.7916666666666666</v>
      </c>
      <c r="AC1" s="60">
        <v>0.8125</v>
      </c>
      <c r="AD1" s="60">
        <v>0.8333333333333334</v>
      </c>
      <c r="AE1" s="60">
        <v>0.8541666666666666</v>
      </c>
      <c r="AF1" s="20" t="s">
        <v>20</v>
      </c>
    </row>
    <row r="2" spans="1:32" s="7" customFormat="1" ht="9.75">
      <c r="A2" s="2"/>
      <c r="B2" s="3"/>
      <c r="C2" s="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8"/>
      <c r="Q2" s="6"/>
      <c r="S2" s="6"/>
      <c r="U2" s="6"/>
      <c r="W2" s="6"/>
      <c r="Y2" s="6"/>
      <c r="Z2" s="1"/>
      <c r="AA2" s="1"/>
      <c r="AB2" s="1"/>
      <c r="AC2" s="6"/>
      <c r="AD2" s="6"/>
      <c r="AE2" s="6"/>
      <c r="AF2" s="4"/>
    </row>
    <row r="3" spans="1:32" s="7" customFormat="1" ht="9.75">
      <c r="A3" s="11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4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3">
        <f>COUNTIF(B4:AE20,"*")/2</f>
        <v>80</v>
      </c>
    </row>
    <row r="4" spans="1:33" s="7" customFormat="1" ht="9.75">
      <c r="A4" s="1" t="s">
        <v>56</v>
      </c>
      <c r="B4" s="1"/>
      <c r="C4" s="1"/>
      <c r="E4" s="115"/>
      <c r="F4" s="183" t="s">
        <v>170</v>
      </c>
      <c r="G4" s="183" t="s">
        <v>170</v>
      </c>
      <c r="H4" s="183" t="s">
        <v>170</v>
      </c>
      <c r="I4" s="183" t="s">
        <v>170</v>
      </c>
      <c r="J4" s="183" t="s">
        <v>170</v>
      </c>
      <c r="K4" s="183" t="s">
        <v>170</v>
      </c>
      <c r="L4" s="183" t="s">
        <v>170</v>
      </c>
      <c r="M4" s="183" t="s">
        <v>170</v>
      </c>
      <c r="N4" s="183" t="s">
        <v>170</v>
      </c>
      <c r="O4" s="183" t="s">
        <v>170</v>
      </c>
      <c r="P4" s="66"/>
      <c r="Q4" s="66"/>
      <c r="R4" s="66"/>
      <c r="S4" s="66"/>
      <c r="T4" s="66"/>
      <c r="U4" s="66"/>
      <c r="V4" s="93"/>
      <c r="W4" s="1"/>
      <c r="X4" s="1"/>
      <c r="Y4" s="1"/>
      <c r="Z4" s="1"/>
      <c r="AA4" s="1"/>
      <c r="AB4" s="1"/>
      <c r="AC4" s="1"/>
      <c r="AD4" s="1"/>
      <c r="AE4" s="1"/>
      <c r="AF4" s="4"/>
      <c r="AG4" s="7" t="s">
        <v>162</v>
      </c>
    </row>
    <row r="5" spans="1:32" s="7" customFormat="1" ht="9.75">
      <c r="A5" s="1" t="s">
        <v>57</v>
      </c>
      <c r="B5" s="1"/>
      <c r="C5" s="1"/>
      <c r="E5" s="115"/>
      <c r="F5" s="146" t="s">
        <v>91</v>
      </c>
      <c r="G5" s="146" t="s">
        <v>91</v>
      </c>
      <c r="H5" s="146" t="s">
        <v>91</v>
      </c>
      <c r="I5" s="146" t="s">
        <v>91</v>
      </c>
      <c r="J5" s="146" t="s">
        <v>91</v>
      </c>
      <c r="K5" s="146" t="s">
        <v>91</v>
      </c>
      <c r="L5" s="146" t="s">
        <v>91</v>
      </c>
      <c r="M5" s="146" t="s">
        <v>91</v>
      </c>
      <c r="N5" s="146" t="s">
        <v>91</v>
      </c>
      <c r="O5" s="146" t="s">
        <v>91</v>
      </c>
      <c r="P5" s="66"/>
      <c r="Q5" s="66"/>
      <c r="R5" s="66"/>
      <c r="S5" s="66"/>
      <c r="T5" s="66"/>
      <c r="U5" s="66"/>
      <c r="V5" s="93"/>
      <c r="W5" s="6"/>
      <c r="X5" s="6"/>
      <c r="Y5" s="6"/>
      <c r="Z5" s="6"/>
      <c r="AA5" s="1"/>
      <c r="AB5" s="1"/>
      <c r="AC5" s="1"/>
      <c r="AD5" s="1"/>
      <c r="AE5" s="1"/>
      <c r="AF5" s="4"/>
    </row>
    <row r="6" spans="1:32" s="7" customFormat="1" ht="9.75">
      <c r="A6" s="1" t="s">
        <v>58</v>
      </c>
      <c r="B6" s="1"/>
      <c r="C6" s="1"/>
      <c r="E6" s="115"/>
      <c r="F6" s="146" t="s">
        <v>91</v>
      </c>
      <c r="G6" s="146" t="s">
        <v>91</v>
      </c>
      <c r="H6" s="146" t="s">
        <v>91</v>
      </c>
      <c r="I6" s="146" t="s">
        <v>91</v>
      </c>
      <c r="J6" s="146" t="s">
        <v>91</v>
      </c>
      <c r="K6" s="146" t="s">
        <v>91</v>
      </c>
      <c r="L6" s="146" t="s">
        <v>91</v>
      </c>
      <c r="M6" s="146" t="s">
        <v>91</v>
      </c>
      <c r="N6" s="146" t="s">
        <v>91</v>
      </c>
      <c r="O6" s="146" t="s">
        <v>91</v>
      </c>
      <c r="P6" s="66"/>
      <c r="Q6" s="66"/>
      <c r="R6" s="66"/>
      <c r="S6" s="66"/>
      <c r="T6" s="115"/>
      <c r="U6" s="66"/>
      <c r="V6" s="93"/>
      <c r="AA6" s="1"/>
      <c r="AB6" s="1"/>
      <c r="AC6" s="1"/>
      <c r="AD6" s="1"/>
      <c r="AE6" s="1"/>
      <c r="AF6" s="4"/>
    </row>
    <row r="7" spans="1:32" s="7" customFormat="1" ht="9.75">
      <c r="A7" s="1" t="s">
        <v>59</v>
      </c>
      <c r="B7" s="1"/>
      <c r="C7" s="1"/>
      <c r="E7" s="73"/>
      <c r="F7" s="146" t="s">
        <v>91</v>
      </c>
      <c r="G7" s="146" t="s">
        <v>91</v>
      </c>
      <c r="H7" s="146" t="s">
        <v>91</v>
      </c>
      <c r="I7" s="146" t="s">
        <v>91</v>
      </c>
      <c r="J7" s="146" t="s">
        <v>91</v>
      </c>
      <c r="K7" s="146" t="s">
        <v>91</v>
      </c>
      <c r="L7" s="146" t="s">
        <v>91</v>
      </c>
      <c r="M7" s="146" t="s">
        <v>91</v>
      </c>
      <c r="N7" s="146" t="s">
        <v>91</v>
      </c>
      <c r="O7" s="146" t="s">
        <v>91</v>
      </c>
      <c r="P7" s="66"/>
      <c r="Q7" s="115"/>
      <c r="R7" s="66"/>
      <c r="S7" s="66"/>
      <c r="T7" s="115"/>
      <c r="U7" s="66"/>
      <c r="V7" s="93"/>
      <c r="W7" s="6"/>
      <c r="X7" s="6"/>
      <c r="Y7" s="6"/>
      <c r="Z7" s="6"/>
      <c r="AA7" s="1"/>
      <c r="AB7" s="1"/>
      <c r="AC7" s="1"/>
      <c r="AD7" s="1"/>
      <c r="AE7" s="1"/>
      <c r="AF7" s="4"/>
    </row>
    <row r="8" spans="1:32" s="7" customFormat="1" ht="9.75">
      <c r="A8" s="1" t="s">
        <v>60</v>
      </c>
      <c r="B8" s="1"/>
      <c r="C8" s="1"/>
      <c r="E8" s="93"/>
      <c r="F8" s="146" t="s">
        <v>91</v>
      </c>
      <c r="G8" s="146" t="s">
        <v>91</v>
      </c>
      <c r="H8" s="146" t="s">
        <v>91</v>
      </c>
      <c r="I8" s="146" t="s">
        <v>91</v>
      </c>
      <c r="J8" s="146" t="s">
        <v>91</v>
      </c>
      <c r="K8" s="146" t="s">
        <v>91</v>
      </c>
      <c r="L8" s="146" t="s">
        <v>91</v>
      </c>
      <c r="M8" s="146" t="s">
        <v>91</v>
      </c>
      <c r="N8" s="146" t="s">
        <v>91</v>
      </c>
      <c r="O8" s="146" t="s">
        <v>91</v>
      </c>
      <c r="P8" s="66"/>
      <c r="Q8" s="115"/>
      <c r="R8" s="115"/>
      <c r="S8" s="66"/>
      <c r="T8" s="115"/>
      <c r="U8" s="66"/>
      <c r="V8" s="93"/>
      <c r="W8" s="6"/>
      <c r="X8" s="6"/>
      <c r="Y8" s="6"/>
      <c r="Z8" s="6"/>
      <c r="AA8" s="1"/>
      <c r="AB8" s="1"/>
      <c r="AC8" s="1"/>
      <c r="AD8" s="1"/>
      <c r="AE8" s="1"/>
      <c r="AF8" s="4"/>
    </row>
    <row r="9" spans="1:32" s="7" customFormat="1" ht="9.75">
      <c r="A9" s="1" t="s">
        <v>61</v>
      </c>
      <c r="B9" s="1"/>
      <c r="C9" s="1"/>
      <c r="E9" s="115"/>
      <c r="F9" s="146" t="s">
        <v>91</v>
      </c>
      <c r="G9" s="146" t="s">
        <v>91</v>
      </c>
      <c r="H9" s="146" t="s">
        <v>91</v>
      </c>
      <c r="I9" s="146" t="s">
        <v>91</v>
      </c>
      <c r="J9" s="146" t="s">
        <v>91</v>
      </c>
      <c r="K9" s="146" t="s">
        <v>91</v>
      </c>
      <c r="L9" s="146" t="s">
        <v>91</v>
      </c>
      <c r="M9" s="146" t="s">
        <v>91</v>
      </c>
      <c r="N9" s="146" t="s">
        <v>91</v>
      </c>
      <c r="O9" s="146" t="s">
        <v>91</v>
      </c>
      <c r="P9" s="66"/>
      <c r="Q9" s="115"/>
      <c r="R9" s="115"/>
      <c r="S9" s="115"/>
      <c r="T9" s="115"/>
      <c r="U9" s="66"/>
      <c r="V9" s="115"/>
      <c r="W9" s="6"/>
      <c r="X9" s="6"/>
      <c r="Y9" s="6"/>
      <c r="Z9" s="6"/>
      <c r="AF9" s="4"/>
    </row>
    <row r="10" spans="1:32" s="7" customFormat="1" ht="9.75">
      <c r="A10" s="1" t="s">
        <v>68</v>
      </c>
      <c r="B10" s="1"/>
      <c r="C10" s="1"/>
      <c r="E10" s="115"/>
      <c r="F10" s="146" t="s">
        <v>91</v>
      </c>
      <c r="G10" s="146" t="s">
        <v>91</v>
      </c>
      <c r="H10" s="146" t="s">
        <v>91</v>
      </c>
      <c r="I10" s="146" t="s">
        <v>91</v>
      </c>
      <c r="J10" s="146" t="s">
        <v>91</v>
      </c>
      <c r="K10" s="146" t="s">
        <v>91</v>
      </c>
      <c r="L10" s="146" t="s">
        <v>91</v>
      </c>
      <c r="M10" s="146" t="s">
        <v>91</v>
      </c>
      <c r="N10" s="146" t="s">
        <v>91</v>
      </c>
      <c r="O10" s="146" t="s">
        <v>91</v>
      </c>
      <c r="P10" s="66"/>
      <c r="Q10" s="115"/>
      <c r="R10" s="66"/>
      <c r="S10" s="115"/>
      <c r="T10" s="115"/>
      <c r="U10" s="115"/>
      <c r="V10" s="115"/>
      <c r="W10" s="6"/>
      <c r="X10" s="6"/>
      <c r="Y10" s="6"/>
      <c r="Z10" s="6"/>
      <c r="AF10" s="4"/>
    </row>
    <row r="11" spans="1:32" s="7" customFormat="1" ht="9.75">
      <c r="A11" s="1" t="s">
        <v>69</v>
      </c>
      <c r="B11" s="1"/>
      <c r="C11" s="1"/>
      <c r="E11" s="115"/>
      <c r="F11" s="146" t="s">
        <v>91</v>
      </c>
      <c r="G11" s="146" t="s">
        <v>91</v>
      </c>
      <c r="H11" s="146" t="s">
        <v>91</v>
      </c>
      <c r="I11" s="146" t="s">
        <v>91</v>
      </c>
      <c r="J11" s="146" t="s">
        <v>91</v>
      </c>
      <c r="K11" s="146" t="s">
        <v>91</v>
      </c>
      <c r="L11" s="146" t="s">
        <v>91</v>
      </c>
      <c r="M11" s="146" t="s">
        <v>91</v>
      </c>
      <c r="N11" s="146" t="s">
        <v>91</v>
      </c>
      <c r="O11" s="146" t="s">
        <v>91</v>
      </c>
      <c r="P11" s="66"/>
      <c r="Q11" s="115"/>
      <c r="R11" s="66"/>
      <c r="S11" s="115"/>
      <c r="T11" s="115"/>
      <c r="U11" s="115"/>
      <c r="V11" s="115"/>
      <c r="W11" s="6"/>
      <c r="X11" s="6"/>
      <c r="Y11" s="6"/>
      <c r="Z11" s="6"/>
      <c r="AF11" s="4"/>
    </row>
    <row r="12" spans="1:32" s="7" customFormat="1" ht="9.75">
      <c r="A12" s="1" t="s">
        <v>100</v>
      </c>
      <c r="E12" s="115"/>
      <c r="F12" s="66"/>
      <c r="G12" s="146" t="s">
        <v>91</v>
      </c>
      <c r="H12" s="115"/>
      <c r="I12" s="146" t="s">
        <v>91</v>
      </c>
      <c r="J12" s="115"/>
      <c r="K12" s="146" t="s">
        <v>91</v>
      </c>
      <c r="L12" s="66"/>
      <c r="M12" s="146" t="s">
        <v>91</v>
      </c>
      <c r="N12" s="66"/>
      <c r="O12" s="146" t="s">
        <v>91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F12" s="4"/>
    </row>
    <row r="13" spans="1:32" s="7" customFormat="1" ht="9.75">
      <c r="A13" s="1" t="s">
        <v>101</v>
      </c>
      <c r="E13" s="115"/>
      <c r="F13" s="66"/>
      <c r="G13" s="146" t="s">
        <v>91</v>
      </c>
      <c r="H13" s="115"/>
      <c r="I13" s="146" t="s">
        <v>91</v>
      </c>
      <c r="J13" s="115"/>
      <c r="K13" s="146" t="s">
        <v>91</v>
      </c>
      <c r="L13" s="66"/>
      <c r="M13" s="146" t="s">
        <v>91</v>
      </c>
      <c r="N13" s="66"/>
      <c r="O13" s="146" t="s">
        <v>91</v>
      </c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F13" s="4"/>
    </row>
    <row r="14" spans="1:32" s="7" customFormat="1" ht="9.75">
      <c r="A14" s="1" t="s">
        <v>62</v>
      </c>
      <c r="E14" s="11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141" t="s">
        <v>91</v>
      </c>
      <c r="R14" s="141" t="s">
        <v>91</v>
      </c>
      <c r="S14" s="141" t="s">
        <v>91</v>
      </c>
      <c r="T14" s="141" t="s">
        <v>91</v>
      </c>
      <c r="U14" s="141" t="s">
        <v>91</v>
      </c>
      <c r="V14" s="141" t="s">
        <v>91</v>
      </c>
      <c r="X14" s="141" t="s">
        <v>91</v>
      </c>
      <c r="Y14" s="141" t="s">
        <v>91</v>
      </c>
      <c r="Z14" s="141" t="s">
        <v>91</v>
      </c>
      <c r="AA14" s="141" t="s">
        <v>91</v>
      </c>
      <c r="AB14" s="66"/>
      <c r="AF14" s="4"/>
    </row>
    <row r="15" spans="1:32" s="7" customFormat="1" ht="9.75">
      <c r="A15" s="1" t="s">
        <v>63</v>
      </c>
      <c r="E15" s="115"/>
      <c r="F15" s="115"/>
      <c r="G15" s="66"/>
      <c r="H15" s="115"/>
      <c r="I15" s="66"/>
      <c r="J15" s="115"/>
      <c r="K15" s="66"/>
      <c r="L15" s="66"/>
      <c r="M15" s="66"/>
      <c r="N15" s="66"/>
      <c r="O15" s="66"/>
      <c r="P15" s="66"/>
      <c r="Q15" s="141" t="s">
        <v>91</v>
      </c>
      <c r="R15" s="141" t="s">
        <v>91</v>
      </c>
      <c r="S15" s="141" t="s">
        <v>91</v>
      </c>
      <c r="T15" s="141" t="s">
        <v>91</v>
      </c>
      <c r="U15" s="141" t="s">
        <v>91</v>
      </c>
      <c r="V15" s="141" t="s">
        <v>91</v>
      </c>
      <c r="X15" s="141" t="s">
        <v>91</v>
      </c>
      <c r="Y15" s="141" t="s">
        <v>91</v>
      </c>
      <c r="Z15" s="141" t="s">
        <v>91</v>
      </c>
      <c r="AA15" s="141" t="s">
        <v>91</v>
      </c>
      <c r="AB15" s="66"/>
      <c r="AF15" s="4"/>
    </row>
    <row r="16" spans="1:32" s="7" customFormat="1" ht="9.75">
      <c r="A16" s="1" t="s">
        <v>64</v>
      </c>
      <c r="E16" s="115"/>
      <c r="F16" s="115"/>
      <c r="G16" s="66"/>
      <c r="H16" s="115"/>
      <c r="I16" s="66"/>
      <c r="J16" s="115"/>
      <c r="K16" s="66"/>
      <c r="L16" s="66"/>
      <c r="M16" s="66"/>
      <c r="N16" s="66"/>
      <c r="O16" s="66"/>
      <c r="P16" s="66"/>
      <c r="Q16" s="141" t="s">
        <v>91</v>
      </c>
      <c r="R16" s="141" t="s">
        <v>91</v>
      </c>
      <c r="S16" s="141" t="s">
        <v>91</v>
      </c>
      <c r="T16" s="141" t="s">
        <v>91</v>
      </c>
      <c r="U16" s="141" t="s">
        <v>91</v>
      </c>
      <c r="V16" s="141" t="s">
        <v>91</v>
      </c>
      <c r="X16" s="141" t="s">
        <v>91</v>
      </c>
      <c r="Y16" s="141" t="s">
        <v>91</v>
      </c>
      <c r="Z16" s="141" t="s">
        <v>91</v>
      </c>
      <c r="AA16" s="141" t="s">
        <v>91</v>
      </c>
      <c r="AF16" s="4"/>
    </row>
    <row r="17" spans="1:32" s="7" customFormat="1" ht="9.75">
      <c r="A17" s="1" t="s">
        <v>65</v>
      </c>
      <c r="E17" s="115"/>
      <c r="F17" s="115"/>
      <c r="G17" s="66"/>
      <c r="H17" s="115"/>
      <c r="I17" s="66"/>
      <c r="J17" s="115"/>
      <c r="K17" s="66"/>
      <c r="L17" s="66"/>
      <c r="M17" s="66"/>
      <c r="N17" s="66"/>
      <c r="O17" s="66"/>
      <c r="P17" s="66"/>
      <c r="Q17" s="141" t="s">
        <v>91</v>
      </c>
      <c r="R17" s="141" t="s">
        <v>91</v>
      </c>
      <c r="S17" s="141" t="s">
        <v>91</v>
      </c>
      <c r="T17" s="141" t="s">
        <v>91</v>
      </c>
      <c r="U17" s="141" t="s">
        <v>91</v>
      </c>
      <c r="V17" s="141" t="s">
        <v>91</v>
      </c>
      <c r="W17" s="141"/>
      <c r="X17" s="141" t="s">
        <v>91</v>
      </c>
      <c r="Y17" s="141" t="s">
        <v>91</v>
      </c>
      <c r="Z17" s="141" t="s">
        <v>91</v>
      </c>
      <c r="AA17" s="141" t="s">
        <v>91</v>
      </c>
      <c r="AF17" s="4"/>
    </row>
    <row r="18" spans="1:32" s="7" customFormat="1" ht="9.75">
      <c r="A18" s="1" t="s">
        <v>114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41" t="s">
        <v>91</v>
      </c>
      <c r="R18" s="141" t="s">
        <v>91</v>
      </c>
      <c r="S18" s="141" t="s">
        <v>91</v>
      </c>
      <c r="T18" s="141" t="s">
        <v>91</v>
      </c>
      <c r="U18" s="141" t="s">
        <v>91</v>
      </c>
      <c r="V18" s="141" t="s">
        <v>91</v>
      </c>
      <c r="W18" s="115"/>
      <c r="X18" s="141" t="s">
        <v>91</v>
      </c>
      <c r="Y18" s="141" t="s">
        <v>91</v>
      </c>
      <c r="Z18" s="141" t="s">
        <v>91</v>
      </c>
      <c r="AA18" s="141" t="s">
        <v>91</v>
      </c>
      <c r="AF18" s="4"/>
    </row>
    <row r="19" spans="1:32" s="7" customFormat="1" ht="9.75">
      <c r="A19" s="1" t="s">
        <v>115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41" t="s">
        <v>91</v>
      </c>
      <c r="R19" s="141" t="s">
        <v>91</v>
      </c>
      <c r="S19" s="141" t="s">
        <v>91</v>
      </c>
      <c r="T19" s="141" t="s">
        <v>91</v>
      </c>
      <c r="U19" s="141" t="s">
        <v>91</v>
      </c>
      <c r="V19" s="141" t="s">
        <v>91</v>
      </c>
      <c r="X19" s="141" t="s">
        <v>91</v>
      </c>
      <c r="Y19" s="141" t="s">
        <v>91</v>
      </c>
      <c r="Z19" s="141" t="s">
        <v>91</v>
      </c>
      <c r="AA19" s="141" t="s">
        <v>91</v>
      </c>
      <c r="AF19" s="4"/>
    </row>
    <row r="20" spans="1:32" s="7" customFormat="1" ht="9.75">
      <c r="A20" s="1" t="s">
        <v>116</v>
      </c>
      <c r="B20" s="1"/>
      <c r="C20" s="1"/>
      <c r="D20" s="1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41" t="s">
        <v>91</v>
      </c>
      <c r="R20" s="141" t="s">
        <v>91</v>
      </c>
      <c r="S20" s="141" t="s">
        <v>91</v>
      </c>
      <c r="T20" s="141" t="s">
        <v>91</v>
      </c>
      <c r="U20" s="141" t="s">
        <v>91</v>
      </c>
      <c r="V20" s="141" t="s">
        <v>91</v>
      </c>
      <c r="X20" s="141" t="s">
        <v>91</v>
      </c>
      <c r="Y20" s="141" t="s">
        <v>91</v>
      </c>
      <c r="Z20" s="141" t="s">
        <v>91</v>
      </c>
      <c r="AA20" s="141" t="s">
        <v>91</v>
      </c>
      <c r="AC20" s="115"/>
      <c r="AD20" s="1"/>
      <c r="AE20" s="1"/>
      <c r="AF20" s="4"/>
    </row>
    <row r="21" spans="1:33" s="7" customFormat="1" ht="9.75">
      <c r="A21" s="1" t="s">
        <v>104</v>
      </c>
      <c r="B21" s="1"/>
      <c r="C21" s="1"/>
      <c r="D21" s="1"/>
      <c r="E21" s="1"/>
      <c r="F21" s="141" t="s">
        <v>91</v>
      </c>
      <c r="G21" s="141" t="s">
        <v>91</v>
      </c>
      <c r="H21" s="141" t="s">
        <v>91</v>
      </c>
      <c r="I21" s="141" t="s">
        <v>91</v>
      </c>
      <c r="J21" s="1"/>
      <c r="K21" s="146" t="s">
        <v>91</v>
      </c>
      <c r="L21" s="146" t="s">
        <v>91</v>
      </c>
      <c r="M21" s="146" t="s">
        <v>91</v>
      </c>
      <c r="N21" s="146" t="s">
        <v>91</v>
      </c>
      <c r="O21" s="115"/>
      <c r="P21" s="1"/>
      <c r="Q21" s="1"/>
      <c r="R21" s="1"/>
      <c r="S21" s="115"/>
      <c r="T21" s="115"/>
      <c r="U21" s="115"/>
      <c r="V21" s="115"/>
      <c r="X21" s="115"/>
      <c r="Y21" s="115"/>
      <c r="Z21" s="115"/>
      <c r="AA21" s="115"/>
      <c r="AC21" s="115"/>
      <c r="AD21" s="1"/>
      <c r="AE21" s="1"/>
      <c r="AF21" s="4"/>
      <c r="AG21" s="7" t="s">
        <v>119</v>
      </c>
    </row>
    <row r="22" spans="1:32" s="7" customFormat="1" ht="9.75">
      <c r="A22" s="1" t="s">
        <v>105</v>
      </c>
      <c r="B22" s="1"/>
      <c r="C22" s="1"/>
      <c r="D22" s="1"/>
      <c r="E22" s="1"/>
      <c r="F22" s="141" t="s">
        <v>91</v>
      </c>
      <c r="G22" s="141" t="s">
        <v>91</v>
      </c>
      <c r="H22" s="141" t="s">
        <v>91</v>
      </c>
      <c r="I22" s="141" t="s">
        <v>91</v>
      </c>
      <c r="J22" s="1"/>
      <c r="K22" s="146" t="s">
        <v>91</v>
      </c>
      <c r="L22" s="146" t="s">
        <v>91</v>
      </c>
      <c r="M22" s="146" t="s">
        <v>91</v>
      </c>
      <c r="N22" s="146" t="s">
        <v>91</v>
      </c>
      <c r="O22" s="115"/>
      <c r="P22" s="1"/>
      <c r="Q22" s="1"/>
      <c r="R22" s="1"/>
      <c r="S22" s="115"/>
      <c r="T22" s="115"/>
      <c r="U22" s="115"/>
      <c r="V22" s="115"/>
      <c r="X22" s="115"/>
      <c r="Y22" s="115"/>
      <c r="Z22" s="115"/>
      <c r="AA22" s="115"/>
      <c r="AC22" s="115"/>
      <c r="AD22" s="1"/>
      <c r="AE22" s="1"/>
      <c r="AF22" s="4"/>
    </row>
    <row r="23" spans="1:33" s="7" customFormat="1" ht="9.75">
      <c r="A23" s="11" t="s">
        <v>15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4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3">
        <f>COUNTIF(B24:AE31,"*")/2</f>
        <v>45.5</v>
      </c>
      <c r="AG23" s="7" t="s">
        <v>107</v>
      </c>
    </row>
    <row r="24" spans="1:33" s="7" customFormat="1" ht="9.75">
      <c r="A24" s="1" t="s">
        <v>3</v>
      </c>
      <c r="C24" s="17"/>
      <c r="D24" s="120" t="s">
        <v>111</v>
      </c>
      <c r="E24" s="120" t="s">
        <v>111</v>
      </c>
      <c r="F24" s="120" t="s">
        <v>111</v>
      </c>
      <c r="G24" s="120" t="s">
        <v>111</v>
      </c>
      <c r="H24" s="120" t="s">
        <v>111</v>
      </c>
      <c r="I24" s="120" t="s">
        <v>111</v>
      </c>
      <c r="J24" s="120" t="s">
        <v>111</v>
      </c>
      <c r="K24" s="120" t="s">
        <v>111</v>
      </c>
      <c r="L24" s="120" t="s">
        <v>111</v>
      </c>
      <c r="M24" s="120" t="s">
        <v>111</v>
      </c>
      <c r="N24" s="120" t="s">
        <v>111</v>
      </c>
      <c r="O24" s="120" t="s">
        <v>111</v>
      </c>
      <c r="P24" s="120" t="s">
        <v>111</v>
      </c>
      <c r="Q24" s="120" t="s">
        <v>111</v>
      </c>
      <c r="R24" s="120" t="s">
        <v>111</v>
      </c>
      <c r="S24" s="120" t="s">
        <v>111</v>
      </c>
      <c r="T24" s="1"/>
      <c r="U24" s="1"/>
      <c r="V24" s="6"/>
      <c r="W24" s="6"/>
      <c r="X24" s="6"/>
      <c r="Y24" s="6"/>
      <c r="Z24" s="6"/>
      <c r="AA24" s="6"/>
      <c r="AB24" s="6"/>
      <c r="AC24" s="1"/>
      <c r="AD24" s="1"/>
      <c r="AE24" s="1"/>
      <c r="AF24" s="4"/>
      <c r="AG24" s="7" t="s">
        <v>107</v>
      </c>
    </row>
    <row r="25" spans="1:33" s="7" customFormat="1" ht="9.75">
      <c r="A25" s="1" t="s">
        <v>4</v>
      </c>
      <c r="C25" s="6"/>
      <c r="D25" s="120" t="s">
        <v>111</v>
      </c>
      <c r="E25" s="120" t="s">
        <v>111</v>
      </c>
      <c r="F25" s="120" t="s">
        <v>111</v>
      </c>
      <c r="G25" s="120" t="s">
        <v>111</v>
      </c>
      <c r="H25" s="120" t="s">
        <v>111</v>
      </c>
      <c r="I25" s="120" t="s">
        <v>111</v>
      </c>
      <c r="J25" s="120" t="s">
        <v>111</v>
      </c>
      <c r="K25" s="120" t="s">
        <v>111</v>
      </c>
      <c r="L25" s="120" t="s">
        <v>111</v>
      </c>
      <c r="M25" s="120" t="s">
        <v>111</v>
      </c>
      <c r="N25" s="120" t="s">
        <v>111</v>
      </c>
      <c r="O25" s="120" t="s">
        <v>111</v>
      </c>
      <c r="P25" s="120" t="s">
        <v>111</v>
      </c>
      <c r="Q25" s="120" t="s">
        <v>111</v>
      </c>
      <c r="R25" s="120" t="s">
        <v>111</v>
      </c>
      <c r="S25" s="120" t="s">
        <v>111</v>
      </c>
      <c r="T25" s="1"/>
      <c r="U25" s="1"/>
      <c r="V25" s="6"/>
      <c r="W25" s="6"/>
      <c r="X25" s="6"/>
      <c r="Y25" s="6"/>
      <c r="Z25" s="6"/>
      <c r="AA25" s="6"/>
      <c r="AB25" s="6"/>
      <c r="AC25" s="1"/>
      <c r="AD25" s="1"/>
      <c r="AE25" s="1"/>
      <c r="AF25" s="4"/>
      <c r="AG25" s="7" t="s">
        <v>107</v>
      </c>
    </row>
    <row r="26" spans="1:33" s="7" customFormat="1" ht="9.75">
      <c r="A26" s="1" t="s">
        <v>5</v>
      </c>
      <c r="C26" s="6"/>
      <c r="D26" s="120" t="s">
        <v>111</v>
      </c>
      <c r="E26" s="120" t="s">
        <v>111</v>
      </c>
      <c r="F26" s="120" t="s">
        <v>111</v>
      </c>
      <c r="G26" s="120" t="s">
        <v>111</v>
      </c>
      <c r="H26" s="120" t="s">
        <v>111</v>
      </c>
      <c r="I26" s="120" t="s">
        <v>111</v>
      </c>
      <c r="J26" s="120" t="s">
        <v>111</v>
      </c>
      <c r="K26" s="120" t="s">
        <v>111</v>
      </c>
      <c r="L26" s="120" t="s">
        <v>111</v>
      </c>
      <c r="M26" s="120" t="s">
        <v>111</v>
      </c>
      <c r="N26" s="120" t="s">
        <v>111</v>
      </c>
      <c r="O26" s="120" t="s">
        <v>111</v>
      </c>
      <c r="P26" s="120" t="s">
        <v>111</v>
      </c>
      <c r="Q26" s="120" t="s">
        <v>111</v>
      </c>
      <c r="R26" s="120" t="s">
        <v>111</v>
      </c>
      <c r="S26" s="120" t="s">
        <v>111</v>
      </c>
      <c r="U26" s="1"/>
      <c r="V26" s="1"/>
      <c r="W26" s="1"/>
      <c r="X26" s="1"/>
      <c r="Y26" s="1"/>
      <c r="Z26" s="1"/>
      <c r="AA26" s="1"/>
      <c r="AC26" s="1"/>
      <c r="AD26" s="1"/>
      <c r="AE26" s="1"/>
      <c r="AF26" s="4"/>
      <c r="AG26" s="7" t="s">
        <v>107</v>
      </c>
    </row>
    <row r="27" spans="1:33" s="7" customFormat="1" ht="9.75">
      <c r="A27" s="1" t="s">
        <v>6</v>
      </c>
      <c r="C27" s="6"/>
      <c r="D27" s="112" t="s">
        <v>71</v>
      </c>
      <c r="E27" s="112" t="s">
        <v>71</v>
      </c>
      <c r="F27" s="112" t="s">
        <v>71</v>
      </c>
      <c r="G27" s="112" t="s">
        <v>71</v>
      </c>
      <c r="H27" s="112" t="s">
        <v>71</v>
      </c>
      <c r="I27" s="112" t="s">
        <v>71</v>
      </c>
      <c r="J27" s="112" t="s">
        <v>71</v>
      </c>
      <c r="K27" s="112" t="s">
        <v>71</v>
      </c>
      <c r="L27" s="112" t="s">
        <v>71</v>
      </c>
      <c r="M27" s="112" t="s">
        <v>71</v>
      </c>
      <c r="N27" s="112" t="s">
        <v>71</v>
      </c>
      <c r="O27" s="112" t="s">
        <v>71</v>
      </c>
      <c r="P27" s="112" t="s">
        <v>71</v>
      </c>
      <c r="Q27" s="112" t="s">
        <v>71</v>
      </c>
      <c r="R27" s="112" t="s">
        <v>71</v>
      </c>
      <c r="S27" s="112" t="s">
        <v>71</v>
      </c>
      <c r="U27" s="1"/>
      <c r="V27" s="1"/>
      <c r="W27" s="1"/>
      <c r="X27" s="1"/>
      <c r="Y27" s="1"/>
      <c r="Z27" s="1"/>
      <c r="AA27" s="1"/>
      <c r="AC27" s="1"/>
      <c r="AD27" s="1"/>
      <c r="AE27" s="1"/>
      <c r="AF27" s="4"/>
      <c r="AG27" s="7" t="s">
        <v>107</v>
      </c>
    </row>
    <row r="28" spans="1:32" s="7" customFormat="1" ht="9.75">
      <c r="A28" s="1" t="s">
        <v>7</v>
      </c>
      <c r="C28" s="6"/>
      <c r="D28" s="112" t="s">
        <v>71</v>
      </c>
      <c r="E28" s="112" t="s">
        <v>71</v>
      </c>
      <c r="F28" s="112" t="s">
        <v>71</v>
      </c>
      <c r="G28" s="112" t="s">
        <v>71</v>
      </c>
      <c r="H28" s="73"/>
      <c r="I28" s="73"/>
      <c r="J28" s="73"/>
      <c r="K28" s="73"/>
      <c r="L28" s="73"/>
      <c r="M28" s="73"/>
      <c r="N28" s="112" t="s">
        <v>71</v>
      </c>
      <c r="O28" s="112" t="s">
        <v>71</v>
      </c>
      <c r="P28" s="112" t="s">
        <v>71</v>
      </c>
      <c r="Q28" s="112" t="s">
        <v>71</v>
      </c>
      <c r="R28" s="112" t="s">
        <v>71</v>
      </c>
      <c r="S28" s="73"/>
      <c r="U28" s="1"/>
      <c r="V28" s="1"/>
      <c r="W28" s="1"/>
      <c r="X28" s="1"/>
      <c r="Y28" s="1"/>
      <c r="Z28" s="1"/>
      <c r="AA28" s="1"/>
      <c r="AC28" s="1"/>
      <c r="AD28" s="1"/>
      <c r="AE28" s="1"/>
      <c r="AF28" s="4"/>
    </row>
    <row r="29" spans="1:32" s="7" customFormat="1" ht="9.75">
      <c r="A29" s="1" t="s">
        <v>8</v>
      </c>
      <c r="C29" s="6"/>
      <c r="D29" s="112" t="s">
        <v>71</v>
      </c>
      <c r="E29" s="112" t="s">
        <v>71</v>
      </c>
      <c r="F29" s="112" t="s">
        <v>71</v>
      </c>
      <c r="G29" s="112" t="s">
        <v>71</v>
      </c>
      <c r="H29" s="73"/>
      <c r="I29" s="73"/>
      <c r="J29" s="73"/>
      <c r="K29" s="73"/>
      <c r="L29" s="73"/>
      <c r="M29" s="73"/>
      <c r="N29" s="112" t="s">
        <v>71</v>
      </c>
      <c r="O29" s="112" t="s">
        <v>71</v>
      </c>
      <c r="P29" s="112" t="s">
        <v>71</v>
      </c>
      <c r="Q29" s="112" t="s">
        <v>71</v>
      </c>
      <c r="R29" s="112" t="s">
        <v>71</v>
      </c>
      <c r="S29" s="73"/>
      <c r="U29" s="1"/>
      <c r="V29" s="1"/>
      <c r="W29" s="1"/>
      <c r="X29" s="1"/>
      <c r="Y29" s="1"/>
      <c r="Z29" s="1"/>
      <c r="AA29" s="1"/>
      <c r="AC29" s="1"/>
      <c r="AD29" s="1"/>
      <c r="AE29" s="1"/>
      <c r="AF29" s="4"/>
    </row>
    <row r="30" spans="1:32" s="7" customFormat="1" ht="9.75">
      <c r="A30" s="1" t="s">
        <v>9</v>
      </c>
      <c r="C30" s="6"/>
      <c r="D30" s="120" t="s">
        <v>111</v>
      </c>
      <c r="E30" s="120" t="s">
        <v>111</v>
      </c>
      <c r="F30" s="120" t="s">
        <v>111</v>
      </c>
      <c r="G30" s="120" t="s">
        <v>111</v>
      </c>
      <c r="H30" s="73"/>
      <c r="I30" s="73"/>
      <c r="J30" s="73"/>
      <c r="K30" s="73"/>
      <c r="L30" s="73"/>
      <c r="M30" s="73"/>
      <c r="N30" s="120" t="s">
        <v>111</v>
      </c>
      <c r="O30" s="120" t="s">
        <v>111</v>
      </c>
      <c r="P30" s="120" t="s">
        <v>111</v>
      </c>
      <c r="Q30" s="120" t="s">
        <v>111</v>
      </c>
      <c r="R30" s="120" t="s">
        <v>111</v>
      </c>
      <c r="S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4"/>
    </row>
    <row r="31" spans="1:32" s="7" customFormat="1" ht="9.75">
      <c r="A31" s="1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4"/>
    </row>
    <row r="32" spans="1:32" s="7" customFormat="1" ht="9.75">
      <c r="A32" s="11" t="s">
        <v>16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4"/>
      <c r="Q32" s="14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3">
        <f>COUNTIF(B33:AE45,"*")/2</f>
        <v>109.5</v>
      </c>
    </row>
    <row r="33" spans="1:32" s="7" customFormat="1" ht="9.75">
      <c r="A33" s="1" t="s">
        <v>3</v>
      </c>
      <c r="B33" s="1"/>
      <c r="C33" s="17"/>
      <c r="D33" s="108" t="s">
        <v>110</v>
      </c>
      <c r="E33" s="108" t="s">
        <v>110</v>
      </c>
      <c r="F33" s="108" t="s">
        <v>110</v>
      </c>
      <c r="G33" s="108" t="s">
        <v>110</v>
      </c>
      <c r="H33" s="108" t="s">
        <v>110</v>
      </c>
      <c r="I33" s="108" t="s">
        <v>110</v>
      </c>
      <c r="J33" s="108" t="s">
        <v>110</v>
      </c>
      <c r="K33" s="108" t="s">
        <v>110</v>
      </c>
      <c r="L33" s="108" t="s">
        <v>110</v>
      </c>
      <c r="M33" s="108" t="s">
        <v>110</v>
      </c>
      <c r="N33" s="108" t="s">
        <v>110</v>
      </c>
      <c r="O33" s="108" t="s">
        <v>110</v>
      </c>
      <c r="P33" s="108" t="s">
        <v>110</v>
      </c>
      <c r="Q33" s="108" t="s">
        <v>110</v>
      </c>
      <c r="R33" s="108" t="s">
        <v>110</v>
      </c>
      <c r="S33" s="108" t="s">
        <v>110</v>
      </c>
      <c r="T33" s="108" t="s">
        <v>110</v>
      </c>
      <c r="U33" s="108" t="s">
        <v>110</v>
      </c>
      <c r="V33" s="108" t="s">
        <v>110</v>
      </c>
      <c r="W33" s="108" t="s">
        <v>110</v>
      </c>
      <c r="X33" s="108" t="s">
        <v>110</v>
      </c>
      <c r="Y33" s="108" t="s">
        <v>110</v>
      </c>
      <c r="Z33" s="108" t="s">
        <v>110</v>
      </c>
      <c r="AA33" s="108" t="s">
        <v>110</v>
      </c>
      <c r="AB33" s="108" t="s">
        <v>110</v>
      </c>
      <c r="AC33" s="108" t="s">
        <v>110</v>
      </c>
      <c r="AD33" s="108" t="s">
        <v>110</v>
      </c>
      <c r="AF33" s="4"/>
    </row>
    <row r="34" spans="1:32" s="7" customFormat="1" ht="9.75">
      <c r="A34" s="1" t="s">
        <v>4</v>
      </c>
      <c r="B34" s="1"/>
      <c r="C34" s="17"/>
      <c r="D34" s="108" t="s">
        <v>110</v>
      </c>
      <c r="E34" s="108" t="s">
        <v>110</v>
      </c>
      <c r="F34" s="108" t="s">
        <v>110</v>
      </c>
      <c r="G34" s="108" t="s">
        <v>110</v>
      </c>
      <c r="H34" s="108" t="s">
        <v>110</v>
      </c>
      <c r="I34" s="108" t="s">
        <v>110</v>
      </c>
      <c r="J34" s="108" t="s">
        <v>110</v>
      </c>
      <c r="K34" s="108" t="s">
        <v>110</v>
      </c>
      <c r="L34" s="108" t="s">
        <v>110</v>
      </c>
      <c r="M34" s="108" t="s">
        <v>110</v>
      </c>
      <c r="N34" s="108" t="s">
        <v>110</v>
      </c>
      <c r="O34" s="108" t="s">
        <v>110</v>
      </c>
      <c r="P34" s="108" t="s">
        <v>110</v>
      </c>
      <c r="Q34" s="108" t="s">
        <v>110</v>
      </c>
      <c r="R34" s="108" t="s">
        <v>110</v>
      </c>
      <c r="S34" s="108" t="s">
        <v>110</v>
      </c>
      <c r="T34" s="108" t="s">
        <v>110</v>
      </c>
      <c r="U34" s="108" t="s">
        <v>110</v>
      </c>
      <c r="V34" s="108" t="s">
        <v>110</v>
      </c>
      <c r="W34" s="108" t="s">
        <v>110</v>
      </c>
      <c r="X34" s="108" t="s">
        <v>110</v>
      </c>
      <c r="Y34" s="108" t="s">
        <v>110</v>
      </c>
      <c r="Z34" s="108" t="s">
        <v>110</v>
      </c>
      <c r="AA34" s="108" t="s">
        <v>110</v>
      </c>
      <c r="AB34" s="108" t="s">
        <v>110</v>
      </c>
      <c r="AC34" s="108" t="s">
        <v>110</v>
      </c>
      <c r="AD34" s="108" t="s">
        <v>110</v>
      </c>
      <c r="AF34" s="4"/>
    </row>
    <row r="35" spans="1:32" s="7" customFormat="1" ht="9.75">
      <c r="A35" s="1" t="s">
        <v>5</v>
      </c>
      <c r="B35" s="1"/>
      <c r="C35" s="6"/>
      <c r="D35" s="108" t="s">
        <v>110</v>
      </c>
      <c r="E35" s="108" t="s">
        <v>110</v>
      </c>
      <c r="F35" s="108" t="s">
        <v>110</v>
      </c>
      <c r="G35" s="108" t="s">
        <v>110</v>
      </c>
      <c r="H35" s="108" t="s">
        <v>110</v>
      </c>
      <c r="I35" s="108" t="s">
        <v>110</v>
      </c>
      <c r="J35" s="108" t="s">
        <v>110</v>
      </c>
      <c r="K35" s="108" t="s">
        <v>110</v>
      </c>
      <c r="L35" s="108" t="s">
        <v>110</v>
      </c>
      <c r="M35" s="108" t="s">
        <v>110</v>
      </c>
      <c r="N35" s="108" t="s">
        <v>110</v>
      </c>
      <c r="O35" s="108" t="s">
        <v>110</v>
      </c>
      <c r="P35" s="108" t="s">
        <v>110</v>
      </c>
      <c r="Q35" s="108" t="s">
        <v>110</v>
      </c>
      <c r="R35" s="108" t="s">
        <v>110</v>
      </c>
      <c r="S35" s="108" t="s">
        <v>110</v>
      </c>
      <c r="T35" s="108" t="s">
        <v>110</v>
      </c>
      <c r="U35" s="108" t="s">
        <v>110</v>
      </c>
      <c r="V35" s="108" t="s">
        <v>110</v>
      </c>
      <c r="W35" s="108" t="s">
        <v>110</v>
      </c>
      <c r="X35" s="108" t="s">
        <v>110</v>
      </c>
      <c r="Y35" s="108" t="s">
        <v>110</v>
      </c>
      <c r="Z35" s="108" t="s">
        <v>110</v>
      </c>
      <c r="AA35" s="108" t="s">
        <v>110</v>
      </c>
      <c r="AB35" s="108" t="s">
        <v>110</v>
      </c>
      <c r="AC35" s="108" t="s">
        <v>110</v>
      </c>
      <c r="AD35" s="108" t="s">
        <v>110</v>
      </c>
      <c r="AF35" s="4"/>
    </row>
    <row r="36" spans="1:32" s="7" customFormat="1" ht="9.75">
      <c r="A36" s="1" t="s">
        <v>6</v>
      </c>
      <c r="B36" s="1"/>
      <c r="C36" s="6"/>
      <c r="D36" s="108" t="s">
        <v>110</v>
      </c>
      <c r="E36" s="108" t="s">
        <v>110</v>
      </c>
      <c r="F36" s="108" t="s">
        <v>110</v>
      </c>
      <c r="G36" s="108" t="s">
        <v>110</v>
      </c>
      <c r="H36" s="108" t="s">
        <v>110</v>
      </c>
      <c r="I36" s="108" t="s">
        <v>110</v>
      </c>
      <c r="J36" s="108" t="s">
        <v>110</v>
      </c>
      <c r="K36" s="108" t="s">
        <v>110</v>
      </c>
      <c r="L36" s="108" t="s">
        <v>110</v>
      </c>
      <c r="M36" s="108" t="s">
        <v>110</v>
      </c>
      <c r="N36" s="108" t="s">
        <v>110</v>
      </c>
      <c r="O36" s="108" t="s">
        <v>110</v>
      </c>
      <c r="P36" s="108" t="s">
        <v>110</v>
      </c>
      <c r="Q36" s="108" t="s">
        <v>110</v>
      </c>
      <c r="R36" s="108" t="s">
        <v>110</v>
      </c>
      <c r="S36" s="108" t="s">
        <v>110</v>
      </c>
      <c r="T36" s="108" t="s">
        <v>110</v>
      </c>
      <c r="U36" s="108" t="s">
        <v>110</v>
      </c>
      <c r="V36" s="108" t="s">
        <v>110</v>
      </c>
      <c r="W36" s="108" t="s">
        <v>110</v>
      </c>
      <c r="X36" s="108" t="s">
        <v>110</v>
      </c>
      <c r="Y36" s="108" t="s">
        <v>110</v>
      </c>
      <c r="Z36" s="108" t="s">
        <v>110</v>
      </c>
      <c r="AA36" s="108" t="s">
        <v>110</v>
      </c>
      <c r="AB36" s="108" t="s">
        <v>110</v>
      </c>
      <c r="AC36" s="108" t="s">
        <v>110</v>
      </c>
      <c r="AD36" s="108" t="s">
        <v>110</v>
      </c>
      <c r="AF36" s="4"/>
    </row>
    <row r="37" spans="1:32" s="7" customFormat="1" ht="9.75">
      <c r="A37" s="1" t="s">
        <v>7</v>
      </c>
      <c r="B37" s="1"/>
      <c r="C37" s="6"/>
      <c r="E37" s="107" t="s">
        <v>110</v>
      </c>
      <c r="F37" s="107" t="s">
        <v>110</v>
      </c>
      <c r="G37" s="107" t="s">
        <v>110</v>
      </c>
      <c r="H37" s="107" t="s">
        <v>110</v>
      </c>
      <c r="I37" s="107" t="s">
        <v>110</v>
      </c>
      <c r="J37" s="107" t="s">
        <v>110</v>
      </c>
      <c r="K37" s="107" t="s">
        <v>110</v>
      </c>
      <c r="L37" s="107" t="s">
        <v>110</v>
      </c>
      <c r="M37" s="107" t="s">
        <v>110</v>
      </c>
      <c r="N37" s="107" t="s">
        <v>110</v>
      </c>
      <c r="O37" s="107" t="s">
        <v>110</v>
      </c>
      <c r="P37" s="107" t="s">
        <v>110</v>
      </c>
      <c r="Q37" s="107" t="s">
        <v>110</v>
      </c>
      <c r="R37" s="107" t="s">
        <v>110</v>
      </c>
      <c r="S37" s="107" t="s">
        <v>110</v>
      </c>
      <c r="T37" s="107" t="s">
        <v>110</v>
      </c>
      <c r="U37" s="107" t="s">
        <v>110</v>
      </c>
      <c r="V37" s="107" t="s">
        <v>110</v>
      </c>
      <c r="W37" s="108" t="s">
        <v>110</v>
      </c>
      <c r="X37" s="108" t="s">
        <v>110</v>
      </c>
      <c r="Y37" s="108" t="s">
        <v>110</v>
      </c>
      <c r="Z37" s="108" t="s">
        <v>110</v>
      </c>
      <c r="AC37" s="96"/>
      <c r="AF37" s="4"/>
    </row>
    <row r="38" spans="1:32" s="7" customFormat="1" ht="9.75">
      <c r="A38" s="1" t="s">
        <v>8</v>
      </c>
      <c r="B38" s="1"/>
      <c r="C38" s="6"/>
      <c r="D38" s="66"/>
      <c r="E38" s="107" t="s">
        <v>110</v>
      </c>
      <c r="F38" s="107" t="s">
        <v>110</v>
      </c>
      <c r="G38" s="107" t="s">
        <v>110</v>
      </c>
      <c r="H38" s="107" t="s">
        <v>110</v>
      </c>
      <c r="I38" s="107" t="s">
        <v>110</v>
      </c>
      <c r="J38" s="107" t="s">
        <v>110</v>
      </c>
      <c r="K38" s="107" t="s">
        <v>110</v>
      </c>
      <c r="L38" s="107" t="s">
        <v>110</v>
      </c>
      <c r="M38" s="107" t="s">
        <v>110</v>
      </c>
      <c r="N38" s="107" t="s">
        <v>110</v>
      </c>
      <c r="O38" s="107" t="s">
        <v>110</v>
      </c>
      <c r="P38" s="107" t="s">
        <v>110</v>
      </c>
      <c r="Q38" s="107" t="s">
        <v>110</v>
      </c>
      <c r="R38" s="107" t="s">
        <v>110</v>
      </c>
      <c r="S38" s="107" t="s">
        <v>110</v>
      </c>
      <c r="T38" s="107" t="s">
        <v>110</v>
      </c>
      <c r="U38" s="107" t="s">
        <v>110</v>
      </c>
      <c r="V38" s="107" t="s">
        <v>110</v>
      </c>
      <c r="W38" s="109" t="s">
        <v>110</v>
      </c>
      <c r="X38" s="108" t="s">
        <v>110</v>
      </c>
      <c r="Y38" s="108" t="s">
        <v>110</v>
      </c>
      <c r="Z38" s="108" t="s">
        <v>110</v>
      </c>
      <c r="AF38" s="4"/>
    </row>
    <row r="39" spans="1:32" s="7" customFormat="1" ht="9.75">
      <c r="A39" s="1" t="s">
        <v>9</v>
      </c>
      <c r="B39" s="1"/>
      <c r="C39" s="17"/>
      <c r="D39" s="66"/>
      <c r="H39" s="108" t="s">
        <v>110</v>
      </c>
      <c r="I39" s="108" t="s">
        <v>110</v>
      </c>
      <c r="J39" s="107" t="s">
        <v>110</v>
      </c>
      <c r="K39" s="107" t="s">
        <v>110</v>
      </c>
      <c r="L39" s="107" t="s">
        <v>110</v>
      </c>
      <c r="M39" s="107" t="s">
        <v>110</v>
      </c>
      <c r="N39" s="107" t="s">
        <v>110</v>
      </c>
      <c r="O39" s="107" t="s">
        <v>110</v>
      </c>
      <c r="P39" s="107" t="s">
        <v>110</v>
      </c>
      <c r="Q39" s="108" t="s">
        <v>110</v>
      </c>
      <c r="R39" s="108" t="s">
        <v>110</v>
      </c>
      <c r="S39" s="109" t="s">
        <v>110</v>
      </c>
      <c r="T39" s="109" t="s">
        <v>110</v>
      </c>
      <c r="U39" s="109" t="s">
        <v>110</v>
      </c>
      <c r="V39" s="109" t="s">
        <v>110</v>
      </c>
      <c r="W39" s="109" t="s">
        <v>110</v>
      </c>
      <c r="X39" s="108" t="s">
        <v>110</v>
      </c>
      <c r="Y39" s="108" t="s">
        <v>110</v>
      </c>
      <c r="Z39" s="108" t="s">
        <v>110</v>
      </c>
      <c r="AF39" s="4"/>
    </row>
    <row r="40" spans="1:32" s="7" customFormat="1" ht="9.75">
      <c r="A40" s="1" t="s">
        <v>10</v>
      </c>
      <c r="B40" s="1"/>
      <c r="C40" s="17"/>
      <c r="D40" s="17"/>
      <c r="H40" s="108" t="s">
        <v>110</v>
      </c>
      <c r="I40" s="108" t="s">
        <v>110</v>
      </c>
      <c r="J40" s="107" t="s">
        <v>110</v>
      </c>
      <c r="K40" s="107" t="s">
        <v>110</v>
      </c>
      <c r="L40" s="107" t="s">
        <v>110</v>
      </c>
      <c r="M40" s="107" t="s">
        <v>110</v>
      </c>
      <c r="N40" s="107" t="s">
        <v>110</v>
      </c>
      <c r="O40" s="107" t="s">
        <v>110</v>
      </c>
      <c r="P40" s="107" t="s">
        <v>110</v>
      </c>
      <c r="Q40" s="108" t="s">
        <v>110</v>
      </c>
      <c r="R40" s="108" t="s">
        <v>110</v>
      </c>
      <c r="S40" s="109" t="s">
        <v>110</v>
      </c>
      <c r="T40" s="109" t="s">
        <v>110</v>
      </c>
      <c r="U40" s="109" t="s">
        <v>110</v>
      </c>
      <c r="V40" s="109" t="s">
        <v>110</v>
      </c>
      <c r="W40" s="109" t="s">
        <v>110</v>
      </c>
      <c r="X40" s="96"/>
      <c r="Y40" s="96"/>
      <c r="Z40" s="96"/>
      <c r="AF40" s="4"/>
    </row>
    <row r="41" spans="1:32" s="7" customFormat="1" ht="9.75">
      <c r="A41" s="1" t="s">
        <v>11</v>
      </c>
      <c r="B41" s="1"/>
      <c r="C41" s="17"/>
      <c r="D41" s="17"/>
      <c r="H41" s="108" t="s">
        <v>110</v>
      </c>
      <c r="I41" s="108" t="s">
        <v>110</v>
      </c>
      <c r="J41" s="107" t="s">
        <v>110</v>
      </c>
      <c r="K41" s="107" t="s">
        <v>110</v>
      </c>
      <c r="L41" s="107" t="s">
        <v>110</v>
      </c>
      <c r="M41" s="107" t="s">
        <v>110</v>
      </c>
      <c r="N41" s="107" t="s">
        <v>110</v>
      </c>
      <c r="O41" s="107" t="s">
        <v>110</v>
      </c>
      <c r="P41" s="107" t="s">
        <v>110</v>
      </c>
      <c r="Q41" s="108" t="s">
        <v>110</v>
      </c>
      <c r="R41" s="108" t="s">
        <v>110</v>
      </c>
      <c r="S41" s="109" t="s">
        <v>110</v>
      </c>
      <c r="T41" s="109" t="s">
        <v>110</v>
      </c>
      <c r="U41" s="109" t="s">
        <v>110</v>
      </c>
      <c r="V41" s="109" t="s">
        <v>110</v>
      </c>
      <c r="W41" s="109" t="s">
        <v>110</v>
      </c>
      <c r="X41" s="96"/>
      <c r="Y41" s="96"/>
      <c r="Z41" s="96"/>
      <c r="AF41" s="4"/>
    </row>
    <row r="42" spans="1:32" s="7" customFormat="1" ht="9.75">
      <c r="A42" s="1" t="s">
        <v>12</v>
      </c>
      <c r="B42" s="1"/>
      <c r="C42" s="17"/>
      <c r="D42" s="17"/>
      <c r="H42" s="108" t="s">
        <v>110</v>
      </c>
      <c r="I42" s="108" t="s">
        <v>110</v>
      </c>
      <c r="J42" s="108" t="s">
        <v>110</v>
      </c>
      <c r="K42" s="108" t="s">
        <v>110</v>
      </c>
      <c r="L42" s="108" t="s">
        <v>110</v>
      </c>
      <c r="M42" s="108" t="s">
        <v>110</v>
      </c>
      <c r="N42" s="108" t="s">
        <v>110</v>
      </c>
      <c r="O42" s="108" t="s">
        <v>110</v>
      </c>
      <c r="P42" s="108" t="s">
        <v>110</v>
      </c>
      <c r="Q42" s="108" t="s">
        <v>110</v>
      </c>
      <c r="R42" s="108" t="s">
        <v>110</v>
      </c>
      <c r="S42" s="108" t="s">
        <v>110</v>
      </c>
      <c r="T42" s="108" t="s">
        <v>110</v>
      </c>
      <c r="U42" s="108" t="s">
        <v>110</v>
      </c>
      <c r="V42" s="108" t="s">
        <v>110</v>
      </c>
      <c r="W42" s="108" t="s">
        <v>110</v>
      </c>
      <c r="X42" s="96"/>
      <c r="Y42" s="96"/>
      <c r="Z42" s="96"/>
      <c r="AF42" s="4"/>
    </row>
    <row r="43" spans="1:32" s="7" customFormat="1" ht="9.75">
      <c r="A43" s="1"/>
      <c r="B43" s="1"/>
      <c r="C43" s="17"/>
      <c r="D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96"/>
      <c r="AF43" s="4"/>
    </row>
    <row r="44" spans="1:32" s="7" customFormat="1" ht="9.75">
      <c r="A44" s="1"/>
      <c r="B44" s="1"/>
      <c r="C44" s="17"/>
      <c r="D44" s="17"/>
      <c r="J44" s="66"/>
      <c r="X44" s="96"/>
      <c r="Y44" s="96"/>
      <c r="Z44" s="96"/>
      <c r="AF44" s="4"/>
    </row>
    <row r="45" spans="1:32" s="7" customFormat="1" ht="9.75">
      <c r="A45" s="1"/>
      <c r="B45" s="1"/>
      <c r="C45" s="17"/>
      <c r="D45" s="17"/>
      <c r="Y45" s="96"/>
      <c r="Z45" s="96"/>
      <c r="AF45" s="4"/>
    </row>
    <row r="46" spans="1:32" s="7" customFormat="1" ht="9.75">
      <c r="A46" s="11" t="s">
        <v>73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4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3">
        <f>COUNTIF(B47:AE50,"*")/2</f>
        <v>26</v>
      </c>
    </row>
    <row r="47" spans="1:32" s="7" customFormat="1" ht="9.75">
      <c r="A47" s="1" t="s">
        <v>3</v>
      </c>
      <c r="B47" s="1"/>
      <c r="C47" s="6"/>
      <c r="D47" s="112" t="s">
        <v>71</v>
      </c>
      <c r="E47" s="112" t="s">
        <v>71</v>
      </c>
      <c r="F47" s="112" t="s">
        <v>71</v>
      </c>
      <c r="G47" s="112" t="s">
        <v>71</v>
      </c>
      <c r="H47" s="112" t="s">
        <v>71</v>
      </c>
      <c r="I47" s="112" t="s">
        <v>71</v>
      </c>
      <c r="J47" s="112" t="s">
        <v>71</v>
      </c>
      <c r="K47" s="112" t="s">
        <v>71</v>
      </c>
      <c r="L47" s="112" t="s">
        <v>71</v>
      </c>
      <c r="M47" s="112" t="s">
        <v>71</v>
      </c>
      <c r="N47" s="112" t="s">
        <v>71</v>
      </c>
      <c r="O47" s="112" t="s">
        <v>71</v>
      </c>
      <c r="P47" s="112" t="s">
        <v>71</v>
      </c>
      <c r="Q47" s="112" t="s">
        <v>71</v>
      </c>
      <c r="R47" s="112" t="s">
        <v>71</v>
      </c>
      <c r="S47" s="112" t="s">
        <v>71</v>
      </c>
      <c r="T47" s="112" t="s">
        <v>71</v>
      </c>
      <c r="U47" s="112" t="s">
        <v>71</v>
      </c>
      <c r="V47" s="112" t="s">
        <v>71</v>
      </c>
      <c r="W47" s="112" t="s">
        <v>71</v>
      </c>
      <c r="X47" s="112" t="s">
        <v>71</v>
      </c>
      <c r="Y47" s="112" t="s">
        <v>71</v>
      </c>
      <c r="Z47" s="112" t="s">
        <v>71</v>
      </c>
      <c r="AA47" s="112" t="s">
        <v>71</v>
      </c>
      <c r="AB47" s="112" t="s">
        <v>71</v>
      </c>
      <c r="AC47" s="112" t="s">
        <v>71</v>
      </c>
      <c r="AF47" s="4"/>
    </row>
    <row r="48" spans="1:32" s="7" customFormat="1" ht="9.75">
      <c r="A48" s="1" t="s">
        <v>4</v>
      </c>
      <c r="B48" s="1"/>
      <c r="C48" s="6"/>
      <c r="D48" s="112" t="s">
        <v>71</v>
      </c>
      <c r="E48" s="112" t="s">
        <v>71</v>
      </c>
      <c r="F48" s="112" t="s">
        <v>71</v>
      </c>
      <c r="G48" s="112" t="s">
        <v>71</v>
      </c>
      <c r="H48" s="112" t="s">
        <v>71</v>
      </c>
      <c r="I48" s="112" t="s">
        <v>71</v>
      </c>
      <c r="J48" s="112" t="s">
        <v>71</v>
      </c>
      <c r="K48" s="112" t="s">
        <v>71</v>
      </c>
      <c r="L48" s="112" t="s">
        <v>71</v>
      </c>
      <c r="M48" s="112" t="s">
        <v>71</v>
      </c>
      <c r="N48" s="112" t="s">
        <v>71</v>
      </c>
      <c r="O48" s="112" t="s">
        <v>71</v>
      </c>
      <c r="P48" s="112" t="s">
        <v>71</v>
      </c>
      <c r="Q48" s="112" t="s">
        <v>71</v>
      </c>
      <c r="R48" s="112" t="s">
        <v>71</v>
      </c>
      <c r="S48" s="112" t="s">
        <v>71</v>
      </c>
      <c r="T48" s="112" t="s">
        <v>71</v>
      </c>
      <c r="U48" s="112" t="s">
        <v>71</v>
      </c>
      <c r="V48" s="112" t="s">
        <v>71</v>
      </c>
      <c r="W48" s="112" t="s">
        <v>71</v>
      </c>
      <c r="X48" s="112" t="s">
        <v>71</v>
      </c>
      <c r="Y48" s="112" t="s">
        <v>71</v>
      </c>
      <c r="Z48" s="112" t="s">
        <v>71</v>
      </c>
      <c r="AA48" s="112" t="s">
        <v>71</v>
      </c>
      <c r="AB48" s="112" t="s">
        <v>71</v>
      </c>
      <c r="AC48" s="112" t="s">
        <v>71</v>
      </c>
      <c r="AF48" s="4"/>
    </row>
    <row r="49" spans="1:32" s="7" customFormat="1" ht="9.75">
      <c r="A49" s="1"/>
      <c r="B49" s="1"/>
      <c r="C49" s="6"/>
      <c r="D49" s="66"/>
      <c r="E49" s="6"/>
      <c r="F49" s="6"/>
      <c r="G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96"/>
      <c r="AF49" s="4"/>
    </row>
    <row r="50" spans="1:32" s="7" customFormat="1" ht="9.75">
      <c r="A50" s="1"/>
      <c r="B50" s="1"/>
      <c r="C50" s="1"/>
      <c r="D50" s="1"/>
      <c r="E50" s="1"/>
      <c r="F50" s="1"/>
      <c r="G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4"/>
    </row>
    <row r="51" spans="1:32" s="7" customFormat="1" ht="9.75">
      <c r="A51" s="11" t="s">
        <v>49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4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3">
        <f>COUNTIF(B52:AE55,"*")/2</f>
        <v>29</v>
      </c>
    </row>
    <row r="52" spans="1:32" s="7" customFormat="1" ht="9.75">
      <c r="A52" s="1" t="s">
        <v>144</v>
      </c>
      <c r="B52" s="1"/>
      <c r="C52" s="6"/>
      <c r="D52" s="73"/>
      <c r="E52" s="73"/>
      <c r="F52" s="73"/>
      <c r="G52" s="73"/>
      <c r="H52" s="161" t="s">
        <v>163</v>
      </c>
      <c r="I52" s="161" t="s">
        <v>163</v>
      </c>
      <c r="J52" s="161" t="s">
        <v>163</v>
      </c>
      <c r="K52" s="161" t="s">
        <v>163</v>
      </c>
      <c r="L52" s="161" t="s">
        <v>166</v>
      </c>
      <c r="M52" s="161" t="s">
        <v>166</v>
      </c>
      <c r="N52" s="161" t="s">
        <v>166</v>
      </c>
      <c r="O52" s="161" t="s">
        <v>166</v>
      </c>
      <c r="P52" s="161" t="s">
        <v>166</v>
      </c>
      <c r="Q52" s="161" t="s">
        <v>166</v>
      </c>
      <c r="R52" s="161" t="s">
        <v>166</v>
      </c>
      <c r="S52" s="161" t="s">
        <v>166</v>
      </c>
      <c r="T52" s="161" t="s">
        <v>166</v>
      </c>
      <c r="U52" s="161" t="s">
        <v>159</v>
      </c>
      <c r="V52" s="161" t="s">
        <v>159</v>
      </c>
      <c r="W52" s="161" t="s">
        <v>159</v>
      </c>
      <c r="X52" s="161" t="s">
        <v>159</v>
      </c>
      <c r="Y52" s="161" t="s">
        <v>159</v>
      </c>
      <c r="Z52" s="161" t="s">
        <v>159</v>
      </c>
      <c r="AA52" s="161" t="s">
        <v>159</v>
      </c>
      <c r="AB52" s="161" t="s">
        <v>159</v>
      </c>
      <c r="AC52" s="161" t="s">
        <v>159</v>
      </c>
      <c r="AD52" s="161" t="s">
        <v>153</v>
      </c>
      <c r="AE52" s="161" t="s">
        <v>152</v>
      </c>
      <c r="AF52" s="4"/>
    </row>
    <row r="53" spans="1:32" s="7" customFormat="1" ht="9.75">
      <c r="A53" s="1" t="s">
        <v>141</v>
      </c>
      <c r="B53" s="1"/>
      <c r="C53" s="6"/>
      <c r="D53" s="73"/>
      <c r="E53" s="73"/>
      <c r="F53" s="73"/>
      <c r="G53" s="73"/>
      <c r="H53" s="161" t="s">
        <v>167</v>
      </c>
      <c r="I53" s="161" t="s">
        <v>167</v>
      </c>
      <c r="J53" s="161" t="s">
        <v>167</v>
      </c>
      <c r="K53" s="161" t="s">
        <v>167</v>
      </c>
      <c r="L53" s="161" t="s">
        <v>167</v>
      </c>
      <c r="M53" s="161" t="s">
        <v>167</v>
      </c>
      <c r="N53" s="161" t="s">
        <v>167</v>
      </c>
      <c r="O53" s="161" t="s">
        <v>167</v>
      </c>
      <c r="P53" s="161" t="s">
        <v>167</v>
      </c>
      <c r="Q53" s="161" t="s">
        <v>168</v>
      </c>
      <c r="R53" s="161" t="s">
        <v>168</v>
      </c>
      <c r="S53" s="161" t="s">
        <v>168</v>
      </c>
      <c r="T53" s="161" t="s">
        <v>168</v>
      </c>
      <c r="U53" s="161" t="s">
        <v>168</v>
      </c>
      <c r="V53" s="161" t="s">
        <v>168</v>
      </c>
      <c r="W53" s="161" t="s">
        <v>168</v>
      </c>
      <c r="X53" s="161" t="s">
        <v>168</v>
      </c>
      <c r="Y53" s="161" t="s">
        <v>168</v>
      </c>
      <c r="Z53" s="161" t="s">
        <v>169</v>
      </c>
      <c r="AA53" s="161" t="s">
        <v>169</v>
      </c>
      <c r="AB53" s="161" t="s">
        <v>169</v>
      </c>
      <c r="AC53" s="161" t="s">
        <v>169</v>
      </c>
      <c r="AD53" s="161" t="s">
        <v>169</v>
      </c>
      <c r="AE53" s="161" t="s">
        <v>169</v>
      </c>
      <c r="AF53" s="4"/>
    </row>
    <row r="54" spans="1:33" s="7" customFormat="1" ht="9.75">
      <c r="A54" s="1" t="s">
        <v>145</v>
      </c>
      <c r="B54" s="1"/>
      <c r="C54" s="161" t="s">
        <v>152</v>
      </c>
      <c r="D54" s="161" t="s">
        <v>153</v>
      </c>
      <c r="E54" s="161" t="s">
        <v>152</v>
      </c>
      <c r="F54" s="161" t="s">
        <v>153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183" t="s">
        <v>161</v>
      </c>
      <c r="AA54" s="183" t="s">
        <v>161</v>
      </c>
      <c r="AB54" s="183" t="s">
        <v>161</v>
      </c>
      <c r="AC54" s="183" t="s">
        <v>161</v>
      </c>
      <c r="AD54" s="183" t="s">
        <v>161</v>
      </c>
      <c r="AE54" s="183" t="s">
        <v>161</v>
      </c>
      <c r="AF54" s="4"/>
      <c r="AG54" s="7" t="s">
        <v>164</v>
      </c>
    </row>
    <row r="55" spans="1:32" s="7" customFormat="1" ht="9.75">
      <c r="A55" s="1"/>
      <c r="B55" s="1"/>
      <c r="C55" s="1"/>
      <c r="D55" s="1"/>
      <c r="E55" s="1"/>
      <c r="F55" s="1"/>
      <c r="G55" s="1"/>
      <c r="H55" s="1"/>
      <c r="I55" s="1"/>
      <c r="J55" s="1"/>
      <c r="P55" s="1"/>
      <c r="Q55" s="9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4"/>
    </row>
    <row r="56" spans="1:32" s="7" customFormat="1" ht="9.75">
      <c r="A56" s="11" t="s">
        <v>75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4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3">
        <f>COUNTIF(B57:AE58,"*")/2</f>
        <v>11.5</v>
      </c>
    </row>
    <row r="57" spans="1:32" s="7" customFormat="1" ht="9.75">
      <c r="A57" s="1" t="s">
        <v>3</v>
      </c>
      <c r="B57" s="1"/>
      <c r="C57" s="6"/>
      <c r="D57" s="104" t="s">
        <v>84</v>
      </c>
      <c r="E57" s="104" t="s">
        <v>84</v>
      </c>
      <c r="F57" s="104" t="s">
        <v>84</v>
      </c>
      <c r="G57" s="104" t="s">
        <v>84</v>
      </c>
      <c r="H57" s="104" t="s">
        <v>84</v>
      </c>
      <c r="I57" s="104" t="s">
        <v>84</v>
      </c>
      <c r="J57" s="104" t="s">
        <v>84</v>
      </c>
      <c r="K57" s="104" t="s">
        <v>84</v>
      </c>
      <c r="L57" s="104" t="s">
        <v>84</v>
      </c>
      <c r="M57" s="104" t="s">
        <v>84</v>
      </c>
      <c r="N57" s="104" t="s">
        <v>84</v>
      </c>
      <c r="O57" s="104" t="s">
        <v>84</v>
      </c>
      <c r="P57" s="104" t="s">
        <v>84</v>
      </c>
      <c r="Q57" s="104" t="s">
        <v>84</v>
      </c>
      <c r="R57" s="104" t="s">
        <v>84</v>
      </c>
      <c r="S57" s="104" t="s">
        <v>84</v>
      </c>
      <c r="T57" s="104" t="s">
        <v>84</v>
      </c>
      <c r="U57" s="104" t="s">
        <v>84</v>
      </c>
      <c r="V57" s="104" t="s">
        <v>84</v>
      </c>
      <c r="W57" s="104" t="s">
        <v>84</v>
      </c>
      <c r="X57" s="104" t="s">
        <v>84</v>
      </c>
      <c r="Y57" s="104" t="s">
        <v>84</v>
      </c>
      <c r="Z57" s="104" t="s">
        <v>84</v>
      </c>
      <c r="AA57" s="73"/>
      <c r="AF57" s="4"/>
    </row>
    <row r="58" spans="1:32" s="7" customFormat="1" ht="9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9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4"/>
    </row>
    <row r="59" spans="1:32" s="7" customFormat="1" ht="9.75">
      <c r="A59" s="11" t="s">
        <v>17</v>
      </c>
      <c r="B59" s="15"/>
      <c r="C59" s="15"/>
      <c r="D59" s="15"/>
      <c r="E59" s="15"/>
      <c r="F59" s="15"/>
      <c r="G59" s="15"/>
      <c r="H59" s="15"/>
      <c r="I59" s="15"/>
      <c r="J59" s="15"/>
      <c r="K59" s="16"/>
      <c r="L59" s="15"/>
      <c r="M59" s="15"/>
      <c r="N59" s="15"/>
      <c r="O59" s="15"/>
      <c r="P59" s="13"/>
      <c r="Q59" s="14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3">
        <f>COUNTIF(B60:AE64,"*")/2</f>
        <v>11.5</v>
      </c>
    </row>
    <row r="60" spans="1:32" s="7" customFormat="1" ht="9.75">
      <c r="A60" s="1" t="s">
        <v>13</v>
      </c>
      <c r="B60" s="1"/>
      <c r="C60" s="6"/>
      <c r="D60" s="73"/>
      <c r="E60" s="141" t="s">
        <v>91</v>
      </c>
      <c r="F60" s="141" t="s">
        <v>91</v>
      </c>
      <c r="G60" s="141" t="s">
        <v>91</v>
      </c>
      <c r="H60" s="141" t="s">
        <v>91</v>
      </c>
      <c r="I60" s="141" t="s">
        <v>91</v>
      </c>
      <c r="J60" s="141" t="s">
        <v>91</v>
      </c>
      <c r="K60" s="141" t="s">
        <v>91</v>
      </c>
      <c r="L60" s="141" t="s">
        <v>91</v>
      </c>
      <c r="M60" s="141" t="s">
        <v>91</v>
      </c>
      <c r="N60" s="141" t="s">
        <v>91</v>
      </c>
      <c r="O60" s="141" t="s">
        <v>91</v>
      </c>
      <c r="P60" s="141" t="s">
        <v>91</v>
      </c>
      <c r="Q60" s="141" t="s">
        <v>91</v>
      </c>
      <c r="R60" s="141" t="s">
        <v>91</v>
      </c>
      <c r="S60" s="141" t="s">
        <v>91</v>
      </c>
      <c r="T60" s="141" t="s">
        <v>91</v>
      </c>
      <c r="U60" s="141" t="s">
        <v>91</v>
      </c>
      <c r="V60" s="141" t="s">
        <v>91</v>
      </c>
      <c r="W60" s="141" t="s">
        <v>91</v>
      </c>
      <c r="X60" s="141" t="s">
        <v>91</v>
      </c>
      <c r="Y60" s="141" t="s">
        <v>91</v>
      </c>
      <c r="Z60" s="141" t="s">
        <v>91</v>
      </c>
      <c r="AA60" s="141" t="s">
        <v>91</v>
      </c>
      <c r="AB60" s="6"/>
      <c r="AC60" s="6"/>
      <c r="AD60" s="6"/>
      <c r="AE60" s="6"/>
      <c r="AF60" s="4"/>
    </row>
    <row r="61" spans="1:32" s="7" customFormat="1" ht="9.75">
      <c r="A61" s="1"/>
      <c r="B61" s="1"/>
      <c r="C61" s="6"/>
      <c r="D61" s="7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F61" s="4"/>
    </row>
    <row r="62" spans="1:32" s="7" customFormat="1" ht="9.75">
      <c r="A62" s="1"/>
      <c r="B62" s="1"/>
      <c r="C62" s="6"/>
      <c r="D62" s="7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F62" s="4"/>
    </row>
    <row r="63" spans="1:33" s="7" customFormat="1" ht="9.75">
      <c r="A63" s="1"/>
      <c r="B63" s="1"/>
      <c r="C63" s="6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AF63" s="4"/>
      <c r="AG63" s="7" t="s">
        <v>83</v>
      </c>
    </row>
    <row r="64" spans="1:32" s="7" customFormat="1" ht="9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9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4"/>
    </row>
    <row r="65" spans="1:33" s="7" customFormat="1" ht="9.75">
      <c r="A65" s="11" t="s">
        <v>76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4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3">
        <f>COUNTIF(B66:AE68,"*")/2</f>
        <v>7</v>
      </c>
      <c r="AG65" s="7" t="s">
        <v>88</v>
      </c>
    </row>
    <row r="66" spans="1:32" s="7" customFormat="1" ht="9.75">
      <c r="A66" s="1" t="s">
        <v>3</v>
      </c>
      <c r="B66" s="1"/>
      <c r="C66" s="6"/>
      <c r="D66" s="6"/>
      <c r="E66" s="93"/>
      <c r="F66" s="93"/>
      <c r="G66" s="93"/>
      <c r="H66" s="93"/>
      <c r="I66" s="73"/>
      <c r="J66" s="73"/>
      <c r="K66" s="73"/>
      <c r="L66" s="73"/>
      <c r="M66" s="73"/>
      <c r="N66" s="120" t="s">
        <v>111</v>
      </c>
      <c r="O66" s="120" t="s">
        <v>111</v>
      </c>
      <c r="P66" s="120" t="s">
        <v>111</v>
      </c>
      <c r="Q66" s="120" t="s">
        <v>111</v>
      </c>
      <c r="R66" s="73"/>
      <c r="S66" s="73"/>
      <c r="T66" s="73"/>
      <c r="U66" s="73"/>
      <c r="V66" s="73"/>
      <c r="W66" s="73"/>
      <c r="X66" s="73"/>
      <c r="Y66" s="73"/>
      <c r="Z66" s="120" t="s">
        <v>111</v>
      </c>
      <c r="AA66" s="120" t="s">
        <v>111</v>
      </c>
      <c r="AB66" s="120" t="s">
        <v>111</v>
      </c>
      <c r="AC66" s="96"/>
      <c r="AD66" s="96"/>
      <c r="AE66" s="96"/>
      <c r="AF66" s="4"/>
    </row>
    <row r="67" spans="1:31" ht="9.75">
      <c r="A67" s="1" t="s">
        <v>4</v>
      </c>
      <c r="C67" s="6"/>
      <c r="D67" s="6"/>
      <c r="E67" s="93"/>
      <c r="F67" s="93"/>
      <c r="G67" s="93"/>
      <c r="H67" s="93"/>
      <c r="I67" s="73"/>
      <c r="J67" s="73"/>
      <c r="K67" s="73"/>
      <c r="L67" s="73"/>
      <c r="M67" s="73"/>
      <c r="N67" s="120" t="s">
        <v>111</v>
      </c>
      <c r="O67" s="120" t="s">
        <v>111</v>
      </c>
      <c r="P67" s="120" t="s">
        <v>111</v>
      </c>
      <c r="Q67" s="120" t="s">
        <v>111</v>
      </c>
      <c r="R67" s="73"/>
      <c r="S67" s="73"/>
      <c r="T67" s="73"/>
      <c r="U67" s="73"/>
      <c r="V67" s="73"/>
      <c r="W67" s="73"/>
      <c r="X67" s="73"/>
      <c r="Y67" s="73"/>
      <c r="Z67" s="120" t="s">
        <v>111</v>
      </c>
      <c r="AA67" s="120" t="s">
        <v>111</v>
      </c>
      <c r="AB67" s="120" t="s">
        <v>111</v>
      </c>
      <c r="AC67" s="73"/>
      <c r="AD67" s="73"/>
      <c r="AE67" s="73"/>
    </row>
    <row r="69" spans="1:32" ht="9.75">
      <c r="A69" s="11" t="s">
        <v>41</v>
      </c>
      <c r="B69" s="22"/>
      <c r="C69" s="22"/>
      <c r="D69" s="54">
        <v>0.291666666666667</v>
      </c>
      <c r="E69" s="54">
        <v>0.3125</v>
      </c>
      <c r="F69" s="54">
        <v>0.333333333333333</v>
      </c>
      <c r="G69" s="54">
        <v>0.354166666666667</v>
      </c>
      <c r="H69" s="54">
        <v>0.375</v>
      </c>
      <c r="I69" s="54">
        <v>0.395833333333333</v>
      </c>
      <c r="J69" s="54">
        <v>0.416666666666667</v>
      </c>
      <c r="K69" s="54">
        <v>0.4375</v>
      </c>
      <c r="L69" s="54">
        <v>0.458333333333333</v>
      </c>
      <c r="M69" s="54">
        <v>0.479166666666666</v>
      </c>
      <c r="N69" s="54">
        <v>0.5</v>
      </c>
      <c r="O69" s="54">
        <v>0.520833333333333</v>
      </c>
      <c r="P69" s="54">
        <v>0.541666666666666</v>
      </c>
      <c r="Q69" s="54">
        <v>0.5625</v>
      </c>
      <c r="R69" s="54">
        <v>0.583333333333333</v>
      </c>
      <c r="S69" s="54">
        <v>0.604166666666666</v>
      </c>
      <c r="T69" s="54">
        <v>0.625</v>
      </c>
      <c r="U69" s="54">
        <v>0.645833333333333</v>
      </c>
      <c r="V69" s="54">
        <v>0.666666666666666</v>
      </c>
      <c r="W69" s="54">
        <v>0.6875</v>
      </c>
      <c r="X69" s="54">
        <v>0.708333333333333</v>
      </c>
      <c r="Y69" s="54">
        <v>0.7291666666666666</v>
      </c>
      <c r="Z69" s="54">
        <v>0.750000000000002</v>
      </c>
      <c r="AA69" s="54">
        <v>0.770833333333336</v>
      </c>
      <c r="AB69" s="54">
        <v>0.79166666666667</v>
      </c>
      <c r="AC69" s="54">
        <v>0.812500000000004</v>
      </c>
      <c r="AD69" s="54">
        <v>0.833333333333338</v>
      </c>
      <c r="AE69" s="54">
        <v>0.8541666666666666</v>
      </c>
      <c r="AF69" s="13">
        <f>AF59+AF56+AF51+AF32+AF23+AF3+AF46+AF65</f>
        <v>320</v>
      </c>
    </row>
    <row r="70" spans="1:31" ht="9.75">
      <c r="A70" s="37" t="str">
        <f>Fredag!B48</f>
        <v>F08</v>
      </c>
      <c r="B70" s="55"/>
      <c r="C70" s="55"/>
      <c r="D70" s="55">
        <f aca="true" t="shared" si="0" ref="D70:AE70">COUNTIF(D3:D68,$B$78)</f>
        <v>1</v>
      </c>
      <c r="E70" s="55">
        <f t="shared" si="0"/>
        <v>1</v>
      </c>
      <c r="F70" s="55">
        <f t="shared" si="0"/>
        <v>1</v>
      </c>
      <c r="G70" s="55">
        <f t="shared" si="0"/>
        <v>1</v>
      </c>
      <c r="H70" s="55">
        <f t="shared" si="0"/>
        <v>1</v>
      </c>
      <c r="I70" s="55">
        <f t="shared" si="0"/>
        <v>1</v>
      </c>
      <c r="J70" s="55">
        <f t="shared" si="0"/>
        <v>1</v>
      </c>
      <c r="K70" s="55">
        <f t="shared" si="0"/>
        <v>1</v>
      </c>
      <c r="L70" s="55">
        <f t="shared" si="0"/>
        <v>1</v>
      </c>
      <c r="M70" s="55">
        <f t="shared" si="0"/>
        <v>1</v>
      </c>
      <c r="N70" s="55">
        <f t="shared" si="0"/>
        <v>1</v>
      </c>
      <c r="O70" s="55">
        <f t="shared" si="0"/>
        <v>1</v>
      </c>
      <c r="P70" s="55">
        <f t="shared" si="0"/>
        <v>1</v>
      </c>
      <c r="Q70" s="55">
        <f t="shared" si="0"/>
        <v>1</v>
      </c>
      <c r="R70" s="55">
        <f t="shared" si="0"/>
        <v>1</v>
      </c>
      <c r="S70" s="55">
        <f t="shared" si="0"/>
        <v>1</v>
      </c>
      <c r="T70" s="55">
        <f t="shared" si="0"/>
        <v>1</v>
      </c>
      <c r="U70" s="55">
        <f t="shared" si="0"/>
        <v>1</v>
      </c>
      <c r="V70" s="55">
        <f t="shared" si="0"/>
        <v>1</v>
      </c>
      <c r="W70" s="55">
        <f t="shared" si="0"/>
        <v>1</v>
      </c>
      <c r="X70" s="55">
        <f t="shared" si="0"/>
        <v>1</v>
      </c>
      <c r="Y70" s="55">
        <f t="shared" si="0"/>
        <v>1</v>
      </c>
      <c r="Z70" s="55">
        <f t="shared" si="0"/>
        <v>1</v>
      </c>
      <c r="AA70" s="55">
        <f t="shared" si="0"/>
        <v>0</v>
      </c>
      <c r="AB70" s="55">
        <f t="shared" si="0"/>
        <v>0</v>
      </c>
      <c r="AC70" s="55">
        <f t="shared" si="0"/>
        <v>0</v>
      </c>
      <c r="AD70" s="55">
        <f t="shared" si="0"/>
        <v>0</v>
      </c>
      <c r="AE70" s="55">
        <f t="shared" si="0"/>
        <v>0</v>
      </c>
    </row>
    <row r="71" spans="1:31" ht="9.75">
      <c r="A71" s="48" t="str">
        <f>Fredag!C48</f>
        <v>F05</v>
      </c>
      <c r="B71" s="56"/>
      <c r="C71" s="56"/>
      <c r="D71" s="56">
        <f aca="true" t="shared" si="1" ref="D71:AE71">COUNTIF(D3:D68,$C$78)</f>
        <v>4</v>
      </c>
      <c r="E71" s="56">
        <f t="shared" si="1"/>
        <v>4</v>
      </c>
      <c r="F71" s="56">
        <f t="shared" si="1"/>
        <v>4</v>
      </c>
      <c r="G71" s="56">
        <f t="shared" si="1"/>
        <v>4</v>
      </c>
      <c r="H71" s="56">
        <f t="shared" si="1"/>
        <v>3</v>
      </c>
      <c r="I71" s="56">
        <f t="shared" si="1"/>
        <v>3</v>
      </c>
      <c r="J71" s="56">
        <f t="shared" si="1"/>
        <v>3</v>
      </c>
      <c r="K71" s="56">
        <f t="shared" si="1"/>
        <v>3</v>
      </c>
      <c r="L71" s="56">
        <f t="shared" si="1"/>
        <v>3</v>
      </c>
      <c r="M71" s="56">
        <f t="shared" si="1"/>
        <v>3</v>
      </c>
      <c r="N71" s="56">
        <f t="shared" si="1"/>
        <v>6</v>
      </c>
      <c r="O71" s="56">
        <f t="shared" si="1"/>
        <v>6</v>
      </c>
      <c r="P71" s="56">
        <f t="shared" si="1"/>
        <v>6</v>
      </c>
      <c r="Q71" s="56">
        <f t="shared" si="1"/>
        <v>6</v>
      </c>
      <c r="R71" s="56">
        <f t="shared" si="1"/>
        <v>4</v>
      </c>
      <c r="S71" s="56">
        <f t="shared" si="1"/>
        <v>3</v>
      </c>
      <c r="T71" s="56">
        <f t="shared" si="1"/>
        <v>0</v>
      </c>
      <c r="U71" s="56">
        <f t="shared" si="1"/>
        <v>0</v>
      </c>
      <c r="V71" s="56">
        <f t="shared" si="1"/>
        <v>0</v>
      </c>
      <c r="W71" s="56">
        <f t="shared" si="1"/>
        <v>0</v>
      </c>
      <c r="X71" s="56">
        <f t="shared" si="1"/>
        <v>0</v>
      </c>
      <c r="Y71" s="56">
        <f t="shared" si="1"/>
        <v>0</v>
      </c>
      <c r="Z71" s="56">
        <f t="shared" si="1"/>
        <v>2</v>
      </c>
      <c r="AA71" s="56">
        <f t="shared" si="1"/>
        <v>2</v>
      </c>
      <c r="AB71" s="56">
        <f t="shared" si="1"/>
        <v>2</v>
      </c>
      <c r="AC71" s="56">
        <f t="shared" si="1"/>
        <v>0</v>
      </c>
      <c r="AD71" s="56">
        <f t="shared" si="1"/>
        <v>0</v>
      </c>
      <c r="AE71" s="56">
        <f t="shared" si="1"/>
        <v>0</v>
      </c>
    </row>
    <row r="72" spans="1:31" ht="9.75">
      <c r="A72" s="38" t="str">
        <f>Fredag!D48</f>
        <v>P08</v>
      </c>
      <c r="B72" s="57"/>
      <c r="C72" s="57"/>
      <c r="D72" s="57">
        <f aca="true" t="shared" si="2" ref="D72:AE72">COUNTIF(D3:D68,$D$78)</f>
        <v>4</v>
      </c>
      <c r="E72" s="57">
        <f t="shared" si="2"/>
        <v>6</v>
      </c>
      <c r="F72" s="57">
        <f t="shared" si="2"/>
        <v>6</v>
      </c>
      <c r="G72" s="57">
        <f t="shared" si="2"/>
        <v>6</v>
      </c>
      <c r="H72" s="57">
        <f t="shared" si="2"/>
        <v>10</v>
      </c>
      <c r="I72" s="57">
        <f t="shared" si="2"/>
        <v>10</v>
      </c>
      <c r="J72" s="57">
        <f t="shared" si="2"/>
        <v>10</v>
      </c>
      <c r="K72" s="57">
        <f t="shared" si="2"/>
        <v>10</v>
      </c>
      <c r="L72" s="57">
        <f t="shared" si="2"/>
        <v>10</v>
      </c>
      <c r="M72" s="57">
        <f t="shared" si="2"/>
        <v>10</v>
      </c>
      <c r="N72" s="57">
        <f t="shared" si="2"/>
        <v>10</v>
      </c>
      <c r="O72" s="57">
        <f t="shared" si="2"/>
        <v>10</v>
      </c>
      <c r="P72" s="57">
        <f t="shared" si="2"/>
        <v>10</v>
      </c>
      <c r="Q72" s="57">
        <f t="shared" si="2"/>
        <v>10</v>
      </c>
      <c r="R72" s="57">
        <f t="shared" si="2"/>
        <v>10</v>
      </c>
      <c r="S72" s="57">
        <f t="shared" si="2"/>
        <v>10</v>
      </c>
      <c r="T72" s="57">
        <f t="shared" si="2"/>
        <v>10</v>
      </c>
      <c r="U72" s="57">
        <f t="shared" si="2"/>
        <v>10</v>
      </c>
      <c r="V72" s="57">
        <f t="shared" si="2"/>
        <v>10</v>
      </c>
      <c r="W72" s="57">
        <f t="shared" si="2"/>
        <v>10</v>
      </c>
      <c r="X72" s="57">
        <f t="shared" si="2"/>
        <v>7</v>
      </c>
      <c r="Y72" s="57">
        <f t="shared" si="2"/>
        <v>7</v>
      </c>
      <c r="Z72" s="57">
        <f t="shared" si="2"/>
        <v>7</v>
      </c>
      <c r="AA72" s="57">
        <f t="shared" si="2"/>
        <v>4</v>
      </c>
      <c r="AB72" s="57">
        <f t="shared" si="2"/>
        <v>4</v>
      </c>
      <c r="AC72" s="57">
        <f t="shared" si="2"/>
        <v>4</v>
      </c>
      <c r="AD72" s="57">
        <f t="shared" si="2"/>
        <v>4</v>
      </c>
      <c r="AE72" s="57">
        <f t="shared" si="2"/>
        <v>0</v>
      </c>
    </row>
    <row r="73" spans="1:31" ht="9.75">
      <c r="A73" s="144" t="str">
        <f>Fredag!G48</f>
        <v>P09</v>
      </c>
      <c r="B73" s="145"/>
      <c r="C73" s="145"/>
      <c r="D73" s="145">
        <f aca="true" t="shared" si="3" ref="D73:AE73">COUNTIF(D2:D67,$E$78)</f>
        <v>0</v>
      </c>
      <c r="E73" s="145">
        <f t="shared" si="3"/>
        <v>1</v>
      </c>
      <c r="F73" s="145">
        <f t="shared" si="3"/>
        <v>10</v>
      </c>
      <c r="G73" s="145">
        <f t="shared" si="3"/>
        <v>12</v>
      </c>
      <c r="H73" s="145">
        <f t="shared" si="3"/>
        <v>10</v>
      </c>
      <c r="I73" s="145">
        <f t="shared" si="3"/>
        <v>12</v>
      </c>
      <c r="J73" s="145">
        <f t="shared" si="3"/>
        <v>8</v>
      </c>
      <c r="K73" s="145">
        <f t="shared" si="3"/>
        <v>12</v>
      </c>
      <c r="L73" s="145">
        <f t="shared" si="3"/>
        <v>10</v>
      </c>
      <c r="M73" s="145">
        <f t="shared" si="3"/>
        <v>12</v>
      </c>
      <c r="N73" s="145">
        <f t="shared" si="3"/>
        <v>10</v>
      </c>
      <c r="O73" s="145">
        <f t="shared" si="3"/>
        <v>10</v>
      </c>
      <c r="P73" s="145">
        <f t="shared" si="3"/>
        <v>1</v>
      </c>
      <c r="Q73" s="145">
        <f t="shared" si="3"/>
        <v>8</v>
      </c>
      <c r="R73" s="145">
        <f t="shared" si="3"/>
        <v>8</v>
      </c>
      <c r="S73" s="145">
        <f t="shared" si="3"/>
        <v>8</v>
      </c>
      <c r="T73" s="145">
        <f t="shared" si="3"/>
        <v>8</v>
      </c>
      <c r="U73" s="145">
        <f t="shared" si="3"/>
        <v>8</v>
      </c>
      <c r="V73" s="145">
        <f t="shared" si="3"/>
        <v>8</v>
      </c>
      <c r="W73" s="145">
        <f t="shared" si="3"/>
        <v>1</v>
      </c>
      <c r="X73" s="145">
        <f t="shared" si="3"/>
        <v>8</v>
      </c>
      <c r="Y73" s="145">
        <f t="shared" si="3"/>
        <v>8</v>
      </c>
      <c r="Z73" s="145">
        <f t="shared" si="3"/>
        <v>8</v>
      </c>
      <c r="AA73" s="145">
        <f t="shared" si="3"/>
        <v>8</v>
      </c>
      <c r="AB73" s="145">
        <f t="shared" si="3"/>
        <v>0</v>
      </c>
      <c r="AC73" s="145">
        <f t="shared" si="3"/>
        <v>0</v>
      </c>
      <c r="AD73" s="145">
        <f t="shared" si="3"/>
        <v>0</v>
      </c>
      <c r="AE73" s="145">
        <f t="shared" si="3"/>
        <v>0</v>
      </c>
    </row>
    <row r="74" spans="1:31" ht="9.75">
      <c r="A74" s="27" t="str">
        <f>Fredag!E48</f>
        <v>P07</v>
      </c>
      <c r="B74" s="58"/>
      <c r="C74" s="58"/>
      <c r="D74" s="58">
        <f>COUNTIF(D3:D68,$E$78)</f>
        <v>0</v>
      </c>
      <c r="E74" s="58">
        <f aca="true" t="shared" si="4" ref="E74:AE74">COUNTIF(E3:E68,$F$78)</f>
        <v>5</v>
      </c>
      <c r="F74" s="58">
        <f t="shared" si="4"/>
        <v>5</v>
      </c>
      <c r="G74" s="58">
        <f t="shared" si="4"/>
        <v>5</v>
      </c>
      <c r="H74" s="58">
        <f t="shared" si="4"/>
        <v>3</v>
      </c>
      <c r="I74" s="58">
        <f t="shared" si="4"/>
        <v>3</v>
      </c>
      <c r="J74" s="58">
        <f t="shared" si="4"/>
        <v>3</v>
      </c>
      <c r="K74" s="58">
        <f t="shared" si="4"/>
        <v>3</v>
      </c>
      <c r="L74" s="58">
        <f t="shared" si="4"/>
        <v>3</v>
      </c>
      <c r="M74" s="58">
        <f t="shared" si="4"/>
        <v>3</v>
      </c>
      <c r="N74" s="58">
        <f t="shared" si="4"/>
        <v>5</v>
      </c>
      <c r="O74" s="58">
        <f t="shared" si="4"/>
        <v>5</v>
      </c>
      <c r="P74" s="58">
        <f t="shared" si="4"/>
        <v>5</v>
      </c>
      <c r="Q74" s="58">
        <f t="shared" si="4"/>
        <v>5</v>
      </c>
      <c r="R74" s="58">
        <f t="shared" si="4"/>
        <v>5</v>
      </c>
      <c r="S74" s="58">
        <f t="shared" si="4"/>
        <v>3</v>
      </c>
      <c r="T74" s="58">
        <f t="shared" si="4"/>
        <v>2</v>
      </c>
      <c r="U74" s="58">
        <f t="shared" si="4"/>
        <v>2</v>
      </c>
      <c r="V74" s="58">
        <f t="shared" si="4"/>
        <v>2</v>
      </c>
      <c r="W74" s="58">
        <f t="shared" si="4"/>
        <v>2</v>
      </c>
      <c r="X74" s="58">
        <f t="shared" si="4"/>
        <v>2</v>
      </c>
      <c r="Y74" s="58">
        <f t="shared" si="4"/>
        <v>2</v>
      </c>
      <c r="Z74" s="58">
        <f t="shared" si="4"/>
        <v>2</v>
      </c>
      <c r="AA74" s="58">
        <f t="shared" si="4"/>
        <v>2</v>
      </c>
      <c r="AB74" s="58">
        <f t="shared" si="4"/>
        <v>2</v>
      </c>
      <c r="AC74" s="58">
        <f t="shared" si="4"/>
        <v>2</v>
      </c>
      <c r="AD74" s="58">
        <f t="shared" si="4"/>
        <v>0</v>
      </c>
      <c r="AE74" s="58">
        <f t="shared" si="4"/>
        <v>0</v>
      </c>
    </row>
    <row r="75" spans="1:35" ht="9.75">
      <c r="A75" s="80" t="str">
        <f>Fredag!F48</f>
        <v>F09</v>
      </c>
      <c r="B75" s="81"/>
      <c r="C75" s="81"/>
      <c r="D75" s="81">
        <f aca="true" t="shared" si="5" ref="D75:AE75">COUNTIF(D4:D68,$G$78)</f>
        <v>0</v>
      </c>
      <c r="E75" s="81">
        <f t="shared" si="5"/>
        <v>0</v>
      </c>
      <c r="F75" s="81">
        <f t="shared" si="5"/>
        <v>0</v>
      </c>
      <c r="G75" s="81">
        <f t="shared" si="5"/>
        <v>0</v>
      </c>
      <c r="H75" s="81">
        <f t="shared" si="5"/>
        <v>0</v>
      </c>
      <c r="I75" s="81">
        <f t="shared" si="5"/>
        <v>0</v>
      </c>
      <c r="J75" s="81">
        <f t="shared" si="5"/>
        <v>0</v>
      </c>
      <c r="K75" s="81">
        <f t="shared" si="5"/>
        <v>0</v>
      </c>
      <c r="L75" s="81">
        <f t="shared" si="5"/>
        <v>0</v>
      </c>
      <c r="M75" s="81">
        <f t="shared" si="5"/>
        <v>0</v>
      </c>
      <c r="N75" s="81">
        <f t="shared" si="5"/>
        <v>0</v>
      </c>
      <c r="O75" s="81">
        <f t="shared" si="5"/>
        <v>0</v>
      </c>
      <c r="P75" s="81">
        <f t="shared" si="5"/>
        <v>0</v>
      </c>
      <c r="Q75" s="81">
        <f t="shared" si="5"/>
        <v>0</v>
      </c>
      <c r="R75" s="81">
        <f t="shared" si="5"/>
        <v>0</v>
      </c>
      <c r="S75" s="81">
        <f t="shared" si="5"/>
        <v>0</v>
      </c>
      <c r="T75" s="81">
        <f t="shared" si="5"/>
        <v>0</v>
      </c>
      <c r="U75" s="81">
        <f t="shared" si="5"/>
        <v>0</v>
      </c>
      <c r="V75" s="81">
        <f t="shared" si="5"/>
        <v>0</v>
      </c>
      <c r="W75" s="81">
        <f t="shared" si="5"/>
        <v>0</v>
      </c>
      <c r="X75" s="81">
        <f t="shared" si="5"/>
        <v>0</v>
      </c>
      <c r="Y75" s="81">
        <f t="shared" si="5"/>
        <v>0</v>
      </c>
      <c r="Z75" s="81">
        <f t="shared" si="5"/>
        <v>0</v>
      </c>
      <c r="AA75" s="81">
        <f t="shared" si="5"/>
        <v>0</v>
      </c>
      <c r="AB75" s="81">
        <f t="shared" si="5"/>
        <v>0</v>
      </c>
      <c r="AC75" s="81">
        <f t="shared" si="5"/>
        <v>0</v>
      </c>
      <c r="AD75" s="81">
        <f t="shared" si="5"/>
        <v>0</v>
      </c>
      <c r="AE75" s="81">
        <f t="shared" si="5"/>
        <v>0</v>
      </c>
      <c r="AI75" s="4"/>
    </row>
    <row r="76" spans="1:35" ht="11.25" customHeight="1">
      <c r="A76" s="1" t="s">
        <v>21</v>
      </c>
      <c r="B76" s="59"/>
      <c r="C76" s="59"/>
      <c r="D76" s="59">
        <f aca="true" t="shared" si="6" ref="D76:AD76">SUM(D70:D75)</f>
        <v>9</v>
      </c>
      <c r="E76" s="59">
        <f t="shared" si="6"/>
        <v>17</v>
      </c>
      <c r="F76" s="59">
        <f t="shared" si="6"/>
        <v>26</v>
      </c>
      <c r="G76" s="59">
        <f t="shared" si="6"/>
        <v>28</v>
      </c>
      <c r="H76" s="59">
        <f t="shared" si="6"/>
        <v>27</v>
      </c>
      <c r="I76" s="59">
        <f t="shared" si="6"/>
        <v>29</v>
      </c>
      <c r="J76" s="59">
        <f t="shared" si="6"/>
        <v>25</v>
      </c>
      <c r="K76" s="59">
        <f t="shared" si="6"/>
        <v>29</v>
      </c>
      <c r="L76" s="59">
        <f t="shared" si="6"/>
        <v>27</v>
      </c>
      <c r="M76" s="59">
        <f t="shared" si="6"/>
        <v>29</v>
      </c>
      <c r="N76" s="59">
        <f t="shared" si="6"/>
        <v>32</v>
      </c>
      <c r="O76" s="59">
        <f t="shared" si="6"/>
        <v>32</v>
      </c>
      <c r="P76" s="59">
        <f t="shared" si="6"/>
        <v>23</v>
      </c>
      <c r="Q76" s="59">
        <f t="shared" si="6"/>
        <v>30</v>
      </c>
      <c r="R76" s="59">
        <f t="shared" si="6"/>
        <v>28</v>
      </c>
      <c r="S76" s="59">
        <f t="shared" si="6"/>
        <v>25</v>
      </c>
      <c r="T76" s="59">
        <f t="shared" si="6"/>
        <v>21</v>
      </c>
      <c r="U76" s="59">
        <f t="shared" si="6"/>
        <v>21</v>
      </c>
      <c r="V76" s="59">
        <f t="shared" si="6"/>
        <v>21</v>
      </c>
      <c r="W76" s="59">
        <f t="shared" si="6"/>
        <v>14</v>
      </c>
      <c r="X76" s="59">
        <f t="shared" si="6"/>
        <v>18</v>
      </c>
      <c r="Y76" s="59">
        <f t="shared" si="6"/>
        <v>18</v>
      </c>
      <c r="Z76" s="59">
        <f t="shared" si="6"/>
        <v>20</v>
      </c>
      <c r="AA76" s="59">
        <f t="shared" si="6"/>
        <v>16</v>
      </c>
      <c r="AB76" s="59">
        <f t="shared" si="6"/>
        <v>8</v>
      </c>
      <c r="AC76" s="59">
        <f t="shared" si="6"/>
        <v>6</v>
      </c>
      <c r="AD76" s="59">
        <f t="shared" si="6"/>
        <v>4</v>
      </c>
      <c r="AE76" s="59">
        <f>SUM(AE70:AE75)</f>
        <v>0</v>
      </c>
      <c r="AF76" s="4">
        <f>SUM(B76:AE76)/2</f>
        <v>291.5</v>
      </c>
      <c r="AI76" s="4"/>
    </row>
    <row r="77" spans="2:35" ht="11.2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I77" s="4"/>
    </row>
    <row r="78" spans="1:35" ht="11.25" customHeight="1">
      <c r="A78" s="17" t="s">
        <v>24</v>
      </c>
      <c r="B78" s="85" t="str">
        <f>Fredag!B48</f>
        <v>F08</v>
      </c>
      <c r="C78" s="86" t="s">
        <v>111</v>
      </c>
      <c r="D78" s="87" t="s">
        <v>110</v>
      </c>
      <c r="E78" s="150" t="str">
        <f>Fredag!G48</f>
        <v>P09</v>
      </c>
      <c r="F78" s="88" t="str">
        <f>Fredag!E48</f>
        <v>P07</v>
      </c>
      <c r="G78" s="89" t="s">
        <v>109</v>
      </c>
      <c r="H78" s="178" t="s">
        <v>21</v>
      </c>
      <c r="I78" s="178"/>
      <c r="J78" s="7"/>
      <c r="K78" s="17" t="s">
        <v>22</v>
      </c>
      <c r="L78" s="7"/>
      <c r="M78" s="85" t="str">
        <f>Fredag!B48</f>
        <v>F08</v>
      </c>
      <c r="N78" s="86" t="str">
        <f>Fredag!C48</f>
        <v>F05</v>
      </c>
      <c r="O78" s="87" t="str">
        <f>Fredag!D48</f>
        <v>P08</v>
      </c>
      <c r="P78" s="150" t="str">
        <f>Fredag!G48</f>
        <v>P09</v>
      </c>
      <c r="Q78" s="88" t="str">
        <f>Fredag!E48</f>
        <v>P07</v>
      </c>
      <c r="R78" s="89" t="str">
        <f>Fredag!F48</f>
        <v>F09</v>
      </c>
      <c r="S78" s="178" t="s">
        <v>21</v>
      </c>
      <c r="T78" s="178"/>
      <c r="U78" s="7"/>
      <c r="V78" s="17" t="s">
        <v>23</v>
      </c>
      <c r="W78" s="7"/>
      <c r="X78" s="85" t="str">
        <f>Fredag!B48</f>
        <v>F08</v>
      </c>
      <c r="Y78" s="86" t="str">
        <f>Fredag!C48</f>
        <v>F05</v>
      </c>
      <c r="Z78" s="87" t="str">
        <f>Fredag!D48</f>
        <v>P08</v>
      </c>
      <c r="AA78" s="150" t="str">
        <f>Fredag!G48</f>
        <v>P09</v>
      </c>
      <c r="AB78" s="88" t="str">
        <f>Fredag!E48</f>
        <v>P07</v>
      </c>
      <c r="AC78" s="89" t="str">
        <f>Fredag!F48</f>
        <v>F09</v>
      </c>
      <c r="AD78" s="116"/>
      <c r="AE78" s="90" t="s">
        <v>21</v>
      </c>
      <c r="AF78" s="18"/>
      <c r="AI78" s="4"/>
    </row>
    <row r="79" spans="1:35" ht="11.25" customHeight="1">
      <c r="A79" s="11" t="str">
        <f>A3</f>
        <v>Matchtider &amp; Värdskap Söndag</v>
      </c>
      <c r="B79" s="30">
        <f aca="true" t="shared" si="7" ref="B79:G79">COUNTIF($B$4:$AE$20,B$78)/2</f>
        <v>0</v>
      </c>
      <c r="C79" s="50">
        <f t="shared" si="7"/>
        <v>0</v>
      </c>
      <c r="D79" s="32">
        <f t="shared" si="7"/>
        <v>0</v>
      </c>
      <c r="E79" s="141">
        <f t="shared" si="7"/>
        <v>75</v>
      </c>
      <c r="F79" s="34">
        <f t="shared" si="7"/>
        <v>0</v>
      </c>
      <c r="G79" s="77">
        <f t="shared" si="7"/>
        <v>0</v>
      </c>
      <c r="H79" s="171">
        <f aca="true" t="shared" si="8" ref="H79:H86">SUM(B79:G79)</f>
        <v>75</v>
      </c>
      <c r="I79" s="172"/>
      <c r="J79" s="7"/>
      <c r="K79" s="7"/>
      <c r="L79" s="7"/>
      <c r="M79" s="41">
        <f>Lördag!B78</f>
        <v>0</v>
      </c>
      <c r="N79" s="129">
        <f>Lördag!C78</f>
        <v>0</v>
      </c>
      <c r="O79" s="43">
        <f>Lördag!D78</f>
        <v>0</v>
      </c>
      <c r="P79" s="154">
        <f>Lördag!E78</f>
        <v>88</v>
      </c>
      <c r="Q79" s="45">
        <f>Lördag!F78</f>
        <v>0</v>
      </c>
      <c r="R79" s="82">
        <f>Lördag!G78</f>
        <v>0</v>
      </c>
      <c r="S79" s="169">
        <f>Lördag!H78</f>
        <v>88</v>
      </c>
      <c r="T79" s="169"/>
      <c r="U79" s="7"/>
      <c r="V79" s="7"/>
      <c r="W79" s="7"/>
      <c r="X79" s="41">
        <f aca="true" t="shared" si="9" ref="X79:AC86">B79+M79</f>
        <v>0</v>
      </c>
      <c r="Y79" s="129">
        <f t="shared" si="9"/>
        <v>0</v>
      </c>
      <c r="Z79" s="43">
        <f t="shared" si="9"/>
        <v>0</v>
      </c>
      <c r="AA79" s="154">
        <f t="shared" si="9"/>
        <v>163</v>
      </c>
      <c r="AB79" s="45">
        <f t="shared" si="9"/>
        <v>0</v>
      </c>
      <c r="AC79" s="82">
        <f t="shared" si="9"/>
        <v>0</v>
      </c>
      <c r="AD79" s="68"/>
      <c r="AE79" s="95">
        <f aca="true" t="shared" si="10" ref="AE79:AE86">H79+S79</f>
        <v>163</v>
      </c>
      <c r="AF79" s="73"/>
      <c r="AI79" s="4"/>
    </row>
    <row r="80" spans="1:35" ht="11.25" customHeight="1">
      <c r="A80" s="11" t="str">
        <f>A23</f>
        <v>Parkering Söndag</v>
      </c>
      <c r="B80" s="30">
        <f>COUNTIF($B$24:$AE$31,B$78)/2</f>
        <v>0</v>
      </c>
      <c r="C80" s="50">
        <f>COUNTIF($B$24:$AE$31,C$78)/2</f>
        <v>28.5</v>
      </c>
      <c r="D80" s="32">
        <f>COUNTIF($B$24:$AC$31,D$78)/2</f>
        <v>0</v>
      </c>
      <c r="E80" s="141">
        <f>COUNTIF($B$24:$AE$31,E$78)/2</f>
        <v>0</v>
      </c>
      <c r="F80" s="34">
        <f>COUNTIF($B$24:$AE$31,F$78)/2</f>
        <v>17</v>
      </c>
      <c r="G80" s="77">
        <f>COUNTIF($B$24:$AC$31,G$78)/2</f>
        <v>0</v>
      </c>
      <c r="H80" s="171">
        <f t="shared" si="8"/>
        <v>45.5</v>
      </c>
      <c r="I80" s="172"/>
      <c r="J80" s="10"/>
      <c r="K80" s="10"/>
      <c r="L80" s="7"/>
      <c r="M80" s="41">
        <f>Lördag!B79</f>
        <v>0</v>
      </c>
      <c r="N80" s="52">
        <f>Lördag!C79</f>
        <v>28</v>
      </c>
      <c r="O80" s="43">
        <f>Lördag!D79</f>
        <v>0</v>
      </c>
      <c r="P80" s="154">
        <f>Lördag!E79</f>
        <v>0</v>
      </c>
      <c r="Q80" s="45">
        <f>Lördag!F79</f>
        <v>16</v>
      </c>
      <c r="R80" s="82">
        <f>Lördag!G79</f>
        <v>0</v>
      </c>
      <c r="S80" s="162">
        <f>Lördag!H79</f>
        <v>44</v>
      </c>
      <c r="T80" s="162"/>
      <c r="U80" s="7"/>
      <c r="V80" s="7"/>
      <c r="W80" s="7"/>
      <c r="X80" s="41">
        <f t="shared" si="9"/>
        <v>0</v>
      </c>
      <c r="Y80" s="52">
        <f t="shared" si="9"/>
        <v>56.5</v>
      </c>
      <c r="Z80" s="43">
        <f t="shared" si="9"/>
        <v>0</v>
      </c>
      <c r="AA80" s="154">
        <f t="shared" si="9"/>
        <v>0</v>
      </c>
      <c r="AB80" s="45">
        <f t="shared" si="9"/>
        <v>33</v>
      </c>
      <c r="AC80" s="82">
        <f t="shared" si="9"/>
        <v>0</v>
      </c>
      <c r="AD80" s="68"/>
      <c r="AE80" s="73">
        <f t="shared" si="10"/>
        <v>89.5</v>
      </c>
      <c r="AF80" s="73"/>
      <c r="AI80" s="4"/>
    </row>
    <row r="81" spans="1:35" ht="11.25" customHeight="1">
      <c r="A81" s="11" t="str">
        <f>A32</f>
        <v>Servering Söndag</v>
      </c>
      <c r="B81" s="30">
        <f>COUNTIF($B$33:$AC$44,B$78)/2</f>
        <v>0</v>
      </c>
      <c r="C81" s="50">
        <f>COUNTIF($B$33:$AC$44,C$78)/2</f>
        <v>0</v>
      </c>
      <c r="D81" s="32">
        <f>COUNTIF($B$33:$AE$45,D$78)/2</f>
        <v>109.5</v>
      </c>
      <c r="E81" s="152">
        <f>COUNTIF($B$33:$AE$45,E$78)/2</f>
        <v>0</v>
      </c>
      <c r="F81" s="135">
        <f>COUNTIF($B$33:$AE$45,F$78)/2</f>
        <v>0</v>
      </c>
      <c r="G81" s="77">
        <f>COUNTIF($B$33:$AC$45,G$78)/2</f>
        <v>0</v>
      </c>
      <c r="H81" s="171">
        <f t="shared" si="8"/>
        <v>109.5</v>
      </c>
      <c r="I81" s="172"/>
      <c r="J81" s="7"/>
      <c r="K81" s="7"/>
      <c r="L81" s="7"/>
      <c r="M81" s="41">
        <f>Lördag!B80</f>
        <v>0</v>
      </c>
      <c r="N81" s="52">
        <f>Lördag!C80</f>
        <v>0</v>
      </c>
      <c r="O81" s="43">
        <f>Lördag!D80</f>
        <v>94.5</v>
      </c>
      <c r="P81" s="154">
        <f>Lördag!E80</f>
        <v>0</v>
      </c>
      <c r="Q81" s="45">
        <f>Lördag!F80</f>
        <v>24</v>
      </c>
      <c r="R81" s="82">
        <f>Lördag!G80</f>
        <v>0</v>
      </c>
      <c r="S81" s="162">
        <f>Lördag!H80</f>
        <v>118.5</v>
      </c>
      <c r="T81" s="162"/>
      <c r="U81" s="7"/>
      <c r="V81" s="7"/>
      <c r="W81" s="7"/>
      <c r="X81" s="41">
        <f t="shared" si="9"/>
        <v>0</v>
      </c>
      <c r="Y81" s="52">
        <f t="shared" si="9"/>
        <v>0</v>
      </c>
      <c r="Z81" s="43">
        <f t="shared" si="9"/>
        <v>204</v>
      </c>
      <c r="AA81" s="154">
        <f t="shared" si="9"/>
        <v>0</v>
      </c>
      <c r="AB81" s="45">
        <f t="shared" si="9"/>
        <v>24</v>
      </c>
      <c r="AC81" s="82">
        <f t="shared" si="9"/>
        <v>0</v>
      </c>
      <c r="AD81" s="68"/>
      <c r="AE81" s="73">
        <f t="shared" si="10"/>
        <v>228</v>
      </c>
      <c r="AF81" s="73"/>
      <c r="AI81" s="4"/>
    </row>
    <row r="82" spans="1:35" ht="11.25" customHeight="1">
      <c r="A82" s="11" t="str">
        <f>A46</f>
        <v>Försäljning godis samt kiosk 2 Söndag</v>
      </c>
      <c r="B82" s="31">
        <f aca="true" t="shared" si="11" ref="B82:G82">COUNTIF($B$47:$AC$50,B$78)/2</f>
        <v>0</v>
      </c>
      <c r="C82" s="49">
        <f t="shared" si="11"/>
        <v>0</v>
      </c>
      <c r="D82" s="33">
        <f t="shared" si="11"/>
        <v>0</v>
      </c>
      <c r="E82" s="142">
        <f t="shared" si="11"/>
        <v>0</v>
      </c>
      <c r="F82" s="35">
        <f t="shared" si="11"/>
        <v>26</v>
      </c>
      <c r="G82" s="78">
        <f t="shared" si="11"/>
        <v>0</v>
      </c>
      <c r="H82" s="171">
        <f t="shared" si="8"/>
        <v>26</v>
      </c>
      <c r="I82" s="172"/>
      <c r="J82" s="7"/>
      <c r="K82" s="7"/>
      <c r="L82" s="7"/>
      <c r="M82" s="41">
        <f>Lördag!B81</f>
        <v>0</v>
      </c>
      <c r="N82" s="52">
        <f>Lördag!C81</f>
        <v>0</v>
      </c>
      <c r="O82" s="43">
        <f>Lördag!D81</f>
        <v>0</v>
      </c>
      <c r="P82" s="154">
        <f>Lördag!E81</f>
        <v>0</v>
      </c>
      <c r="Q82" s="45">
        <f>Lördag!F81</f>
        <v>26</v>
      </c>
      <c r="R82" s="82">
        <f>Lördag!G81</f>
        <v>0</v>
      </c>
      <c r="S82" s="162">
        <f>Lördag!H81</f>
        <v>26</v>
      </c>
      <c r="T82" s="162"/>
      <c r="U82" s="7"/>
      <c r="V82" s="7"/>
      <c r="W82" s="7"/>
      <c r="X82" s="41">
        <f t="shared" si="9"/>
        <v>0</v>
      </c>
      <c r="Y82" s="52">
        <f t="shared" si="9"/>
        <v>0</v>
      </c>
      <c r="Z82" s="43">
        <f t="shared" si="9"/>
        <v>0</v>
      </c>
      <c r="AA82" s="154">
        <f t="shared" si="9"/>
        <v>0</v>
      </c>
      <c r="AB82" s="45">
        <f t="shared" si="9"/>
        <v>52</v>
      </c>
      <c r="AC82" s="82">
        <f t="shared" si="9"/>
        <v>0</v>
      </c>
      <c r="AD82" s="68"/>
      <c r="AE82" s="73">
        <f t="shared" si="10"/>
        <v>52</v>
      </c>
      <c r="AF82" s="73"/>
      <c r="AI82" s="4"/>
    </row>
    <row r="83" spans="1:35" ht="11.25" customHeight="1">
      <c r="A83" s="11" t="str">
        <f>A51</f>
        <v>Omklädning/städ Söndag</v>
      </c>
      <c r="B83" s="31">
        <f>COUNTIF($B$52:$AC$55,B$78)/2</f>
        <v>0</v>
      </c>
      <c r="C83" s="49">
        <f>COUNTIF($B$52:$AC$55,C$78)/2</f>
        <v>0</v>
      </c>
      <c r="D83" s="33">
        <f>COUNTIF($B$52:$AC$55,D$78)/2</f>
        <v>0</v>
      </c>
      <c r="E83" s="142">
        <f>COUNTIF($B$52:$AE$55,E$78)/2</f>
        <v>0</v>
      </c>
      <c r="F83" s="35">
        <f>COUNTIF($B$52:$AE$55,F$78)/2</f>
        <v>0</v>
      </c>
      <c r="G83" s="78">
        <f>COUNTIF($D$52:$AE$55,G$78)/2</f>
        <v>0</v>
      </c>
      <c r="H83" s="171">
        <f t="shared" si="8"/>
        <v>0</v>
      </c>
      <c r="I83" s="172"/>
      <c r="J83" s="7"/>
      <c r="K83" s="7"/>
      <c r="L83" s="7"/>
      <c r="M83" s="41">
        <f>Lördag!B82</f>
        <v>0</v>
      </c>
      <c r="N83" s="52">
        <f>Lördag!C82</f>
        <v>0</v>
      </c>
      <c r="O83" s="43">
        <f>Lördag!D82</f>
        <v>0</v>
      </c>
      <c r="P83" s="154">
        <f>Lördag!E82</f>
        <v>0</v>
      </c>
      <c r="Q83" s="45">
        <f>Lördag!F82</f>
        <v>0</v>
      </c>
      <c r="R83" s="82">
        <f>Lördag!G82</f>
        <v>0</v>
      </c>
      <c r="S83" s="162">
        <f>Lördag!H82</f>
        <v>0</v>
      </c>
      <c r="T83" s="162"/>
      <c r="U83" s="7"/>
      <c r="V83" s="7"/>
      <c r="W83" s="7"/>
      <c r="X83" s="41">
        <f t="shared" si="9"/>
        <v>0</v>
      </c>
      <c r="Y83" s="52">
        <f t="shared" si="9"/>
        <v>0</v>
      </c>
      <c r="Z83" s="43">
        <f t="shared" si="9"/>
        <v>0</v>
      </c>
      <c r="AA83" s="154">
        <f t="shared" si="9"/>
        <v>0</v>
      </c>
      <c r="AB83" s="45">
        <f t="shared" si="9"/>
        <v>0</v>
      </c>
      <c r="AC83" s="82">
        <f t="shared" si="9"/>
        <v>0</v>
      </c>
      <c r="AD83" s="68"/>
      <c r="AE83" s="73">
        <f t="shared" si="10"/>
        <v>0</v>
      </c>
      <c r="AF83" s="73"/>
      <c r="AG83" s="73"/>
      <c r="AH83" s="73"/>
      <c r="AI83" s="4"/>
    </row>
    <row r="84" spans="1:35" ht="11.25" customHeight="1">
      <c r="A84" s="11" t="str">
        <f>A56</f>
        <v>Extern infodisk Söndag</v>
      </c>
      <c r="B84" s="31">
        <f aca="true" t="shared" si="12" ref="B84:G84">COUNTIF($B$57:$AC$58,B$78)/2</f>
        <v>11.5</v>
      </c>
      <c r="C84" s="49">
        <f t="shared" si="12"/>
        <v>0</v>
      </c>
      <c r="D84" s="33">
        <f t="shared" si="12"/>
        <v>0</v>
      </c>
      <c r="E84" s="142">
        <f t="shared" si="12"/>
        <v>0</v>
      </c>
      <c r="F84" s="35">
        <f t="shared" si="12"/>
        <v>0</v>
      </c>
      <c r="G84" s="78">
        <f t="shared" si="12"/>
        <v>0</v>
      </c>
      <c r="H84" s="173">
        <f t="shared" si="8"/>
        <v>11.5</v>
      </c>
      <c r="I84" s="174"/>
      <c r="J84" s="7"/>
      <c r="K84" s="7"/>
      <c r="L84" s="7"/>
      <c r="M84" s="128">
        <f>Lördag!B83</f>
        <v>12</v>
      </c>
      <c r="N84" s="52">
        <f>Lördag!C83</f>
        <v>0</v>
      </c>
      <c r="O84" s="43">
        <f>Lördag!D83</f>
        <v>0</v>
      </c>
      <c r="P84" s="154">
        <f>Lördag!E83</f>
        <v>0</v>
      </c>
      <c r="Q84" s="45">
        <f>Lördag!F83</f>
        <v>0</v>
      </c>
      <c r="R84" s="82">
        <f>Lördag!G83</f>
        <v>0</v>
      </c>
      <c r="S84" s="169">
        <f>Lördag!H83</f>
        <v>12</v>
      </c>
      <c r="T84" s="169"/>
      <c r="U84" s="7"/>
      <c r="V84" s="7"/>
      <c r="W84" s="7"/>
      <c r="X84" s="41">
        <f t="shared" si="9"/>
        <v>23.5</v>
      </c>
      <c r="Y84" s="52">
        <f t="shared" si="9"/>
        <v>0</v>
      </c>
      <c r="Z84" s="43">
        <f t="shared" si="9"/>
        <v>0</v>
      </c>
      <c r="AA84" s="154">
        <f t="shared" si="9"/>
        <v>0</v>
      </c>
      <c r="AB84" s="45">
        <f t="shared" si="9"/>
        <v>0</v>
      </c>
      <c r="AC84" s="82">
        <f t="shared" si="9"/>
        <v>0</v>
      </c>
      <c r="AD84" s="68"/>
      <c r="AE84" s="73">
        <f t="shared" si="10"/>
        <v>23.5</v>
      </c>
      <c r="AF84" s="73"/>
      <c r="AI84" s="4"/>
    </row>
    <row r="85" spans="1:32" ht="12.75">
      <c r="A85" s="11" t="str">
        <f>A59</f>
        <v>Speaker/sekret. Söndag</v>
      </c>
      <c r="B85" s="31">
        <f>COUNTIF($B$60:$AE$64,B$78)/2</f>
        <v>0</v>
      </c>
      <c r="C85" s="49">
        <f>COUNTIF($B$60:$AC$64,C$78)/2</f>
        <v>0</v>
      </c>
      <c r="D85" s="33">
        <f>COUNTIF($B$60:$AC$64,D$78)/2</f>
        <v>0</v>
      </c>
      <c r="E85" s="142">
        <f>COUNTIF($B$60:$AE$64,E$78)/2</f>
        <v>11.5</v>
      </c>
      <c r="F85" s="35">
        <f>COUNTIF($B$60:$AE$64,F$78)/2</f>
        <v>0</v>
      </c>
      <c r="G85" s="78">
        <f>COUNTIF($B$60:$AC$64,G$78)/2</f>
        <v>0</v>
      </c>
      <c r="H85" s="171">
        <f t="shared" si="8"/>
        <v>11.5</v>
      </c>
      <c r="I85" s="172"/>
      <c r="J85" s="7"/>
      <c r="K85" s="7"/>
      <c r="L85" s="7"/>
      <c r="M85" s="41">
        <f>Lördag!B84</f>
        <v>0</v>
      </c>
      <c r="N85" s="52">
        <f>Lördag!C84</f>
        <v>0</v>
      </c>
      <c r="O85" s="43">
        <f>Lördag!D84</f>
        <v>0</v>
      </c>
      <c r="P85" s="154">
        <f>Lördag!E84</f>
        <v>11.5</v>
      </c>
      <c r="Q85" s="45">
        <f>Lördag!F84</f>
        <v>0</v>
      </c>
      <c r="R85" s="82">
        <f>Lördag!G84</f>
        <v>0</v>
      </c>
      <c r="S85" s="162">
        <f>Lördag!H84</f>
        <v>11.5</v>
      </c>
      <c r="T85" s="162"/>
      <c r="U85" s="7"/>
      <c r="V85" s="7"/>
      <c r="W85" s="7"/>
      <c r="X85" s="41">
        <f t="shared" si="9"/>
        <v>0</v>
      </c>
      <c r="Y85" s="52">
        <f t="shared" si="9"/>
        <v>0</v>
      </c>
      <c r="Z85" s="43">
        <f t="shared" si="9"/>
        <v>0</v>
      </c>
      <c r="AA85" s="154">
        <f t="shared" si="9"/>
        <v>23</v>
      </c>
      <c r="AB85" s="45">
        <f t="shared" si="9"/>
        <v>0</v>
      </c>
      <c r="AC85" s="82">
        <f t="shared" si="9"/>
        <v>0</v>
      </c>
      <c r="AD85" s="68"/>
      <c r="AE85" s="73">
        <f t="shared" si="10"/>
        <v>23</v>
      </c>
      <c r="AF85" s="73"/>
    </row>
    <row r="86" spans="1:35" ht="12.75">
      <c r="A86" s="11" t="str">
        <f>A65</f>
        <v>Prisutdelning Söndag</v>
      </c>
      <c r="B86" s="31">
        <f>COUNTIF($B$66:$AC$68,B$78)/2</f>
        <v>0</v>
      </c>
      <c r="C86" s="49">
        <f>COUNTIF($B$66:$AE$68,C$78)/2</f>
        <v>7</v>
      </c>
      <c r="D86" s="33">
        <f>COUNTIF($B$66:$AC$68,D$78)/2</f>
        <v>0</v>
      </c>
      <c r="E86" s="142">
        <f>COUNTIF($B$66:$AC$68,E$78)/2</f>
        <v>0</v>
      </c>
      <c r="F86" s="35">
        <f>COUNTIF($B$66:$AC$68,F$78)/2</f>
        <v>0</v>
      </c>
      <c r="G86" s="78">
        <f>COUNTIF($B$66:$AC$68,G$78)/2</f>
        <v>0</v>
      </c>
      <c r="H86" s="171">
        <f t="shared" si="8"/>
        <v>7</v>
      </c>
      <c r="I86" s="172"/>
      <c r="J86" s="7"/>
      <c r="K86" s="7"/>
      <c r="L86" s="7"/>
      <c r="M86" s="41">
        <f>Lördag!B85</f>
        <v>0</v>
      </c>
      <c r="N86" s="52">
        <f>Lördag!C85</f>
        <v>8</v>
      </c>
      <c r="O86" s="43">
        <f>Lördag!D85</f>
        <v>0</v>
      </c>
      <c r="P86" s="154">
        <f>Lördag!E85</f>
        <v>0</v>
      </c>
      <c r="Q86" s="45">
        <f>Lördag!F85</f>
        <v>0</v>
      </c>
      <c r="R86" s="82">
        <f>Lördag!G85</f>
        <v>0</v>
      </c>
      <c r="S86" s="162">
        <f>Lördag!H85</f>
        <v>8</v>
      </c>
      <c r="T86" s="162"/>
      <c r="U86" s="7"/>
      <c r="V86" s="7"/>
      <c r="W86" s="7"/>
      <c r="X86" s="41">
        <f t="shared" si="9"/>
        <v>0</v>
      </c>
      <c r="Y86" s="52">
        <f t="shared" si="9"/>
        <v>15</v>
      </c>
      <c r="Z86" s="43">
        <f t="shared" si="9"/>
        <v>0</v>
      </c>
      <c r="AA86" s="154">
        <f t="shared" si="9"/>
        <v>0</v>
      </c>
      <c r="AB86" s="45">
        <f t="shared" si="9"/>
        <v>0</v>
      </c>
      <c r="AC86" s="82">
        <f t="shared" si="9"/>
        <v>0</v>
      </c>
      <c r="AD86" s="68"/>
      <c r="AE86" s="73">
        <f t="shared" si="10"/>
        <v>15</v>
      </c>
      <c r="AF86" s="73"/>
      <c r="AI86" s="4"/>
    </row>
    <row r="87" spans="1:32" ht="12.75">
      <c r="A87" s="17" t="s">
        <v>19</v>
      </c>
      <c r="B87" s="39">
        <f aca="true" t="shared" si="13" ref="B87:H87">SUM(B79:B86)</f>
        <v>11.5</v>
      </c>
      <c r="C87" s="51">
        <f t="shared" si="13"/>
        <v>35.5</v>
      </c>
      <c r="D87" s="40">
        <f t="shared" si="13"/>
        <v>109.5</v>
      </c>
      <c r="E87" s="153">
        <f>SUM(E79:E86)</f>
        <v>86.5</v>
      </c>
      <c r="F87" s="136">
        <f t="shared" si="13"/>
        <v>43</v>
      </c>
      <c r="G87" s="79">
        <f t="shared" si="13"/>
        <v>0</v>
      </c>
      <c r="H87" s="176">
        <f t="shared" si="13"/>
        <v>286</v>
      </c>
      <c r="I87" s="177"/>
      <c r="J87" s="7"/>
      <c r="K87" s="7"/>
      <c r="L87" s="7"/>
      <c r="M87" s="42">
        <f>Lördag!B86</f>
        <v>12</v>
      </c>
      <c r="N87" s="53">
        <f>Lördag!C86</f>
        <v>36</v>
      </c>
      <c r="O87" s="44">
        <f>Lördag!D86</f>
        <v>94.5</v>
      </c>
      <c r="P87" s="155">
        <f>Lördag!E86</f>
        <v>99.5</v>
      </c>
      <c r="Q87" s="46">
        <f>Lördag!F86</f>
        <v>66</v>
      </c>
      <c r="R87" s="83">
        <f>Lördag!G86</f>
        <v>0</v>
      </c>
      <c r="S87" s="170">
        <f>Lördag!H86</f>
        <v>308</v>
      </c>
      <c r="T87" s="170"/>
      <c r="U87" s="7"/>
      <c r="V87" s="17"/>
      <c r="W87" s="19" t="s">
        <v>38</v>
      </c>
      <c r="X87" s="42">
        <f>B87+M87+M93</f>
        <v>25.5</v>
      </c>
      <c r="Y87" s="53">
        <f>C87+N87+N93</f>
        <v>74.5</v>
      </c>
      <c r="Z87" s="44">
        <f>D87+O87+O93</f>
        <v>209</v>
      </c>
      <c r="AA87" s="156">
        <f>E87+P87+O93</f>
        <v>191</v>
      </c>
      <c r="AB87" s="137">
        <f>F87+Q87+Q93</f>
        <v>118</v>
      </c>
      <c r="AC87" s="83">
        <f>G87+R87+R93</f>
        <v>0</v>
      </c>
      <c r="AD87" s="117"/>
      <c r="AE87" s="134">
        <f>H87+S87+S93</f>
        <v>618</v>
      </c>
      <c r="AF87" s="75"/>
    </row>
    <row r="88" spans="1:29" ht="9.75">
      <c r="A88" s="17"/>
      <c r="B88" s="8"/>
      <c r="C88" s="8"/>
      <c r="D88" s="8"/>
      <c r="E88" s="8"/>
      <c r="F88" s="8"/>
      <c r="G88" s="175"/>
      <c r="H88" s="175"/>
      <c r="I88" s="8"/>
      <c r="J88" s="8"/>
      <c r="K88" s="8"/>
      <c r="L88" s="8"/>
      <c r="M88" s="8"/>
      <c r="N88" s="8"/>
      <c r="O88" s="8"/>
      <c r="P88" s="8"/>
      <c r="Q88" s="175"/>
      <c r="R88" s="175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33" ht="9.75">
      <c r="A89" s="17" t="s">
        <v>27</v>
      </c>
      <c r="B89" s="37">
        <f>B87/B91</f>
        <v>0.71875</v>
      </c>
      <c r="C89" s="48">
        <f>C87/C91</f>
        <v>1.5434782608695652</v>
      </c>
      <c r="D89" s="38">
        <f>D87/D91</f>
        <v>1.825</v>
      </c>
      <c r="E89" s="144">
        <f>E87/D91</f>
        <v>1.4416666666666667</v>
      </c>
      <c r="F89" s="27">
        <f>F87/F91</f>
        <v>1</v>
      </c>
      <c r="G89" s="80">
        <f>G87/G91</f>
        <v>0</v>
      </c>
      <c r="H89" s="169">
        <f>H87/H91</f>
        <v>1.3364485981308412</v>
      </c>
      <c r="I89" s="169"/>
      <c r="J89" s="7"/>
      <c r="K89" s="7"/>
      <c r="L89" s="7"/>
      <c r="M89" s="37">
        <f>M87/B91</f>
        <v>0.75</v>
      </c>
      <c r="N89" s="48">
        <f>N87/C91</f>
        <v>1.565217391304348</v>
      </c>
      <c r="O89" s="38">
        <f>O87/D91</f>
        <v>1.575</v>
      </c>
      <c r="P89" s="144">
        <f>P87/D91</f>
        <v>1.6583333333333334</v>
      </c>
      <c r="Q89" s="27">
        <f>Q87/F91</f>
        <v>1.5348837209302326</v>
      </c>
      <c r="R89" s="80">
        <f>R87/G91</f>
        <v>0</v>
      </c>
      <c r="S89" s="169">
        <f>S87/H91</f>
        <v>1.439252336448598</v>
      </c>
      <c r="T89" s="169"/>
      <c r="U89" s="7"/>
      <c r="V89" s="7"/>
      <c r="W89" s="7"/>
      <c r="X89" s="37">
        <f>X87/B91</f>
        <v>1.59375</v>
      </c>
      <c r="Y89" s="48">
        <f>Y87/C91</f>
        <v>3.239130434782609</v>
      </c>
      <c r="Z89" s="38">
        <f>Z87/D91</f>
        <v>3.4833333333333334</v>
      </c>
      <c r="AA89" s="144">
        <f>AA87/D91</f>
        <v>3.183333333333333</v>
      </c>
      <c r="AB89" s="27">
        <f>AB87/F91</f>
        <v>2.744186046511628</v>
      </c>
      <c r="AC89" s="80">
        <f>AC87/G91</f>
        <v>0</v>
      </c>
      <c r="AD89" s="7"/>
      <c r="AE89" s="95">
        <f>AE87/H91</f>
        <v>2.8878504672897196</v>
      </c>
      <c r="AF89" s="8"/>
      <c r="AG89" s="4"/>
    </row>
    <row r="90" spans="16:33" ht="10.5" thickBot="1">
      <c r="P90" s="9"/>
      <c r="Q90" s="1"/>
      <c r="AC90" s="7"/>
      <c r="AD90" s="4"/>
      <c r="AE90" s="4"/>
      <c r="AF90" s="1"/>
      <c r="AG90" s="4"/>
    </row>
    <row r="91" spans="1:31" ht="10.5" thickBot="1">
      <c r="A91" s="17" t="s">
        <v>39</v>
      </c>
      <c r="B91" s="91">
        <v>16</v>
      </c>
      <c r="C91" s="92">
        <v>23</v>
      </c>
      <c r="D91" s="92">
        <v>60</v>
      </c>
      <c r="E91" s="92">
        <v>53</v>
      </c>
      <c r="F91" s="92">
        <v>43</v>
      </c>
      <c r="G91" s="92">
        <v>19</v>
      </c>
      <c r="H91" s="180">
        <f>SUM(B91:G91)</f>
        <v>214</v>
      </c>
      <c r="I91" s="181"/>
      <c r="AE91" s="4"/>
    </row>
    <row r="92" spans="1:32" ht="3.75" customHeight="1">
      <c r="A92" s="7"/>
      <c r="B92" s="10"/>
      <c r="C92" s="10"/>
      <c r="D92" s="7"/>
      <c r="E92" s="7"/>
      <c r="F92" s="7"/>
      <c r="G92" s="7"/>
      <c r="H92" s="7"/>
      <c r="I92" s="7"/>
      <c r="K92" s="17" t="s">
        <v>28</v>
      </c>
      <c r="L92" s="7"/>
      <c r="M92" s="85" t="str">
        <f>Fredag!B48</f>
        <v>F08</v>
      </c>
      <c r="N92" s="86" t="str">
        <f>Fredag!C48</f>
        <v>F05</v>
      </c>
      <c r="O92" s="87" t="str">
        <f>Fredag!D48</f>
        <v>P08</v>
      </c>
      <c r="P92" s="150" t="str">
        <f>Fredag!G48</f>
        <v>P09</v>
      </c>
      <c r="Q92" s="88" t="str">
        <f>Fredag!E48</f>
        <v>P07</v>
      </c>
      <c r="R92" s="89" t="str">
        <f>Fredag!F48</f>
        <v>F09</v>
      </c>
      <c r="S92" s="178" t="s">
        <v>21</v>
      </c>
      <c r="T92" s="182"/>
      <c r="U92" s="7"/>
      <c r="V92" s="7"/>
      <c r="W92" s="7"/>
      <c r="X92" s="7"/>
      <c r="Y92" s="7"/>
      <c r="Z92" s="7"/>
      <c r="AA92" s="7"/>
      <c r="AF92" s="1"/>
    </row>
    <row r="93" spans="1:32" ht="12.75">
      <c r="A93" s="7"/>
      <c r="B93" s="10"/>
      <c r="C93" s="10"/>
      <c r="D93" s="7"/>
      <c r="E93" s="7"/>
      <c r="F93" s="7"/>
      <c r="G93" s="7"/>
      <c r="H93" s="7"/>
      <c r="I93" s="7"/>
      <c r="K93" s="7"/>
      <c r="L93" s="7"/>
      <c r="M93" s="128">
        <f>Fredag!B56</f>
        <v>2</v>
      </c>
      <c r="N93" s="52">
        <f>Fredag!C56</f>
        <v>3</v>
      </c>
      <c r="O93" s="43">
        <f>Fredag!D56</f>
        <v>5</v>
      </c>
      <c r="P93" s="154">
        <f>Fredag!D56</f>
        <v>5</v>
      </c>
      <c r="Q93" s="45">
        <f>Fredag!E56</f>
        <v>9</v>
      </c>
      <c r="R93" s="82">
        <f>Fredag!F56</f>
        <v>0</v>
      </c>
      <c r="S93" s="179">
        <f>SUM(M93:R93)</f>
        <v>24</v>
      </c>
      <c r="T93" s="174"/>
      <c r="U93" s="7"/>
      <c r="V93" s="7"/>
      <c r="W93" s="7"/>
      <c r="X93" s="7"/>
      <c r="Y93" s="7"/>
      <c r="Z93" s="7"/>
      <c r="AA93" s="7"/>
      <c r="AF93" s="1"/>
    </row>
    <row r="94" spans="1:26" ht="9.75">
      <c r="A94" s="7"/>
      <c r="B94" s="10"/>
      <c r="C94" s="10"/>
      <c r="D94" s="7"/>
      <c r="E94" s="7"/>
      <c r="F94" s="7"/>
      <c r="G94" s="7"/>
      <c r="H94" s="7"/>
      <c r="I94" s="7"/>
      <c r="J94" s="7"/>
      <c r="K94" s="7"/>
      <c r="L94" s="68"/>
      <c r="M94" s="68"/>
      <c r="N94" s="68"/>
      <c r="O94" s="68"/>
      <c r="P94" s="68"/>
      <c r="Q94" s="66"/>
      <c r="R94" s="10"/>
      <c r="S94" s="7"/>
      <c r="T94" s="7"/>
      <c r="U94" s="7"/>
      <c r="V94" s="7"/>
      <c r="W94" s="7"/>
      <c r="X94" s="7"/>
      <c r="Y94" s="7"/>
      <c r="Z94" s="7"/>
    </row>
    <row r="95" spans="1:32" ht="9.75">
      <c r="A95" s="61"/>
      <c r="B95" s="69"/>
      <c r="C95" s="69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2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70"/>
    </row>
    <row r="96" spans="1:32" ht="9.75">
      <c r="A96" s="7"/>
      <c r="B96" s="10"/>
      <c r="C96" s="10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8"/>
      <c r="Q96" s="7"/>
      <c r="R96" s="7"/>
      <c r="T96" s="7"/>
      <c r="U96" s="7"/>
      <c r="V96" s="7"/>
      <c r="W96" s="7"/>
      <c r="X96" s="7"/>
      <c r="Y96" s="7"/>
      <c r="AD96" s="4"/>
      <c r="AE96" s="4"/>
      <c r="AF96" s="1"/>
    </row>
    <row r="97" spans="1:29" ht="9.75">
      <c r="A97" s="59" t="s">
        <v>32</v>
      </c>
      <c r="B97" s="85" t="str">
        <f>Fredag!B48</f>
        <v>F08</v>
      </c>
      <c r="C97" s="86" t="str">
        <f>Fredag!C48</f>
        <v>F05</v>
      </c>
      <c r="D97" s="87" t="str">
        <f>Fredag!D48</f>
        <v>P08</v>
      </c>
      <c r="E97" s="150" t="str">
        <f>Fredag!G48</f>
        <v>P09</v>
      </c>
      <c r="F97" s="88" t="str">
        <f>Fredag!E48</f>
        <v>P07</v>
      </c>
      <c r="G97" s="89" t="str">
        <f>Fredag!F48</f>
        <v>F09</v>
      </c>
      <c r="H97" s="7" t="s">
        <v>106</v>
      </c>
      <c r="I97" s="7"/>
      <c r="J97" s="7"/>
      <c r="K97" s="7"/>
      <c r="L97" s="7"/>
      <c r="M97" s="7"/>
      <c r="N97" s="7"/>
      <c r="O97" s="7"/>
      <c r="P97" s="8"/>
      <c r="Q97" s="7"/>
      <c r="S97" s="7"/>
      <c r="U97" s="7"/>
      <c r="V97" s="85" t="str">
        <f>Fredag!B48</f>
        <v>F08</v>
      </c>
      <c r="W97" s="86" t="str">
        <f>Fredag!C48</f>
        <v>F05</v>
      </c>
      <c r="X97" s="87" t="str">
        <f>Fredag!D48</f>
        <v>P08</v>
      </c>
      <c r="Y97" s="150" t="str">
        <f>Fredag!G48</f>
        <v>P09</v>
      </c>
      <c r="Z97" s="88" t="str">
        <f>Fredag!E48</f>
        <v>P07</v>
      </c>
      <c r="AA97" s="89" t="str">
        <f>Fredag!F48</f>
        <v>F09</v>
      </c>
      <c r="AB97" s="17"/>
      <c r="AC97" s="18" t="s">
        <v>21</v>
      </c>
    </row>
    <row r="98" spans="1:29" ht="9.75">
      <c r="A98" s="11" t="s">
        <v>33</v>
      </c>
      <c r="B98" s="30">
        <f>SUM(Personer!F10:F13)</f>
        <v>20</v>
      </c>
      <c r="C98" s="120">
        <f>SUM(Personer!F6)</f>
        <v>5</v>
      </c>
      <c r="D98" s="105">
        <f>SUM(Personer!F15:F21)</f>
        <v>37</v>
      </c>
      <c r="E98" s="141">
        <f>SUM(Personer!F31:F33)</f>
        <v>15</v>
      </c>
      <c r="F98" s="112">
        <f>SUM(Personer!F23:F28)</f>
        <v>35</v>
      </c>
      <c r="G98" s="77">
        <f>SUM(Personer!F4)</f>
        <v>7</v>
      </c>
      <c r="H98" s="68">
        <f>SUM(B98:G98)</f>
        <v>119</v>
      </c>
      <c r="I98" s="7"/>
      <c r="J98" s="7"/>
      <c r="K98" s="7"/>
      <c r="L98" s="7"/>
      <c r="M98" s="7"/>
      <c r="N98" s="7"/>
      <c r="O98" s="7"/>
      <c r="P98" s="8"/>
      <c r="Q98" s="7"/>
      <c r="S98" s="59" t="s">
        <v>36</v>
      </c>
      <c r="U98" s="7"/>
      <c r="V98" s="42">
        <f aca="true" t="shared" si="14" ref="V98:AA98">X87+B102</f>
        <v>55.5</v>
      </c>
      <c r="W98" s="47">
        <f t="shared" si="14"/>
        <v>94.5</v>
      </c>
      <c r="X98" s="44">
        <f t="shared" si="14"/>
        <v>246</v>
      </c>
      <c r="Y98" s="156">
        <f t="shared" si="14"/>
        <v>206</v>
      </c>
      <c r="Z98" s="137">
        <f t="shared" si="14"/>
        <v>170</v>
      </c>
      <c r="AA98" s="83">
        <f t="shared" si="14"/>
        <v>7</v>
      </c>
      <c r="AB98" s="17"/>
      <c r="AC98" s="74">
        <f>AE87+H102</f>
        <v>779</v>
      </c>
    </row>
    <row r="99" spans="1:29" ht="9.75">
      <c r="A99" s="11" t="s">
        <v>34</v>
      </c>
      <c r="B99" s="30"/>
      <c r="C99" s="120"/>
      <c r="D99" s="105"/>
      <c r="E99" s="141"/>
      <c r="F99" s="112"/>
      <c r="G99" s="77"/>
      <c r="P99" s="71"/>
      <c r="Q99" s="1"/>
      <c r="Y99" s="7"/>
      <c r="AB99" s="7"/>
      <c r="AC99" s="4"/>
    </row>
    <row r="100" spans="1:32" ht="9.75">
      <c r="A100" s="11" t="s">
        <v>35</v>
      </c>
      <c r="B100" s="30">
        <f>SUM(Personer!G11)</f>
        <v>0</v>
      </c>
      <c r="C100" s="120">
        <f>SUM(Personer!G11:G12)</f>
        <v>0</v>
      </c>
      <c r="D100" s="105">
        <f>SUM(Personer!F22)</f>
        <v>0</v>
      </c>
      <c r="E100" s="141">
        <f>SUM(Personer!I11:I12)</f>
        <v>0</v>
      </c>
      <c r="F100" s="112">
        <f>SUM(Personer!F29)</f>
        <v>7</v>
      </c>
      <c r="G100" s="77">
        <f>SUM(Personer!K11:K12)</f>
        <v>0</v>
      </c>
      <c r="H100" s="157">
        <f>SUM(B100:G100)</f>
        <v>7</v>
      </c>
      <c r="P100" s="9"/>
      <c r="Q100" s="1"/>
      <c r="S100" s="72" t="s">
        <v>37</v>
      </c>
      <c r="V100" s="128">
        <f aca="true" t="shared" si="15" ref="V100:AA100">V98/B91</f>
        <v>3.46875</v>
      </c>
      <c r="W100" s="129">
        <f t="shared" si="15"/>
        <v>4.108695652173913</v>
      </c>
      <c r="X100" s="130">
        <f t="shared" si="15"/>
        <v>4.1</v>
      </c>
      <c r="Y100" s="158">
        <f t="shared" si="15"/>
        <v>3.8867924528301887</v>
      </c>
      <c r="Z100" s="131">
        <f t="shared" si="15"/>
        <v>3.953488372093023</v>
      </c>
      <c r="AA100" s="132">
        <f t="shared" si="15"/>
        <v>0.3684210526315789</v>
      </c>
      <c r="AB100" s="7"/>
      <c r="AC100" s="84">
        <f>AC98/H91</f>
        <v>3.6401869158878504</v>
      </c>
      <c r="AD100" s="4"/>
      <c r="AE100" s="4"/>
      <c r="AF100" s="1"/>
    </row>
    <row r="101" spans="1:32" ht="9.75">
      <c r="A101" s="11" t="s">
        <v>40</v>
      </c>
      <c r="B101" s="30">
        <f>SUM(Personer!F14)</f>
        <v>10</v>
      </c>
      <c r="C101" s="120">
        <f>SUM(Personer!F7:F9)</f>
        <v>15</v>
      </c>
      <c r="D101" s="105"/>
      <c r="E101" s="141"/>
      <c r="F101" s="112">
        <f>SUM(Personer!F30)</f>
        <v>10</v>
      </c>
      <c r="G101" s="77">
        <v>0</v>
      </c>
      <c r="H101" s="157">
        <f>SUM(B101:G101)</f>
        <v>35</v>
      </c>
      <c r="P101" s="9"/>
      <c r="Q101" s="1"/>
      <c r="AB101" s="7"/>
      <c r="AE101" s="4"/>
      <c r="AF101" s="1"/>
    </row>
    <row r="102" spans="1:32" ht="9.75">
      <c r="A102" s="17" t="s">
        <v>19</v>
      </c>
      <c r="B102" s="67">
        <f aca="true" t="shared" si="16" ref="B102:H102">SUM(B98:B101)</f>
        <v>30</v>
      </c>
      <c r="C102" s="67">
        <f t="shared" si="16"/>
        <v>20</v>
      </c>
      <c r="D102" s="67">
        <f t="shared" si="16"/>
        <v>37</v>
      </c>
      <c r="E102" s="67">
        <f t="shared" si="16"/>
        <v>15</v>
      </c>
      <c r="F102" s="67">
        <f t="shared" si="16"/>
        <v>52</v>
      </c>
      <c r="G102" s="157">
        <f t="shared" si="16"/>
        <v>7</v>
      </c>
      <c r="H102" s="67">
        <f t="shared" si="16"/>
        <v>161</v>
      </c>
      <c r="O102" s="9"/>
      <c r="Q102" s="1"/>
      <c r="AD102" s="4"/>
      <c r="AF102" s="1"/>
    </row>
    <row r="103" spans="7:8" ht="12.75">
      <c r="G103" s="171"/>
      <c r="H103" s="172"/>
    </row>
  </sheetData>
  <sheetProtection/>
  <mergeCells count="28">
    <mergeCell ref="G103:H103"/>
    <mergeCell ref="S93:T93"/>
    <mergeCell ref="S89:T89"/>
    <mergeCell ref="H89:I89"/>
    <mergeCell ref="H91:I91"/>
    <mergeCell ref="S92:T92"/>
    <mergeCell ref="S81:T81"/>
    <mergeCell ref="S82:T82"/>
    <mergeCell ref="S83:T83"/>
    <mergeCell ref="S84:T84"/>
    <mergeCell ref="H78:I78"/>
    <mergeCell ref="S78:T78"/>
    <mergeCell ref="S79:T79"/>
    <mergeCell ref="S80:T80"/>
    <mergeCell ref="H79:I79"/>
    <mergeCell ref="H80:I80"/>
    <mergeCell ref="G88:H88"/>
    <mergeCell ref="Q88:R88"/>
    <mergeCell ref="S85:T85"/>
    <mergeCell ref="S87:T87"/>
    <mergeCell ref="S86:T86"/>
    <mergeCell ref="H87:I87"/>
    <mergeCell ref="H81:I81"/>
    <mergeCell ref="H82:I82"/>
    <mergeCell ref="H83:I83"/>
    <mergeCell ref="H84:I84"/>
    <mergeCell ref="H85:I85"/>
    <mergeCell ref="H86:I86"/>
  </mergeCells>
  <printOptions gridLines="1"/>
  <pageMargins left="0.35433070866141736" right="0.2755905511811024" top="0.4330708661417323" bottom="0.2755905511811024" header="0.1968503937007874" footer="0.2362204724409449"/>
  <pageSetup fitToHeight="0" fitToWidth="1" horizontalDpi="300" verticalDpi="300" orientation="landscape" paperSize="9" scale="76" r:id="rId1"/>
  <headerFooter alignWithMargins="0">
    <oddHeader>&amp;C&amp;"Arial,Fet"&amp;12&amp;EARBETSSCHEMA GRÄSCUPEN SÖNDAG 27/8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B11" sqref="B11"/>
    </sheetView>
  </sheetViews>
  <sheetFormatPr defaultColWidth="9.140625" defaultRowHeight="12.75"/>
  <cols>
    <col min="1" max="1" width="22.8515625" style="0" bestFit="1" customWidth="1"/>
  </cols>
  <sheetData>
    <row r="2" ht="12.75">
      <c r="A2" s="28" t="s">
        <v>98</v>
      </c>
    </row>
    <row r="4" spans="1:2" ht="12.75">
      <c r="A4" t="s">
        <v>50</v>
      </c>
      <c r="B4" s="119" t="s">
        <v>110</v>
      </c>
    </row>
    <row r="5" spans="1:2" ht="12.75">
      <c r="A5" t="s">
        <v>52</v>
      </c>
      <c r="B5" s="119" t="s">
        <v>84</v>
      </c>
    </row>
    <row r="6" spans="1:2" ht="12.75">
      <c r="A6" t="s">
        <v>53</v>
      </c>
      <c r="B6" t="s">
        <v>91</v>
      </c>
    </row>
    <row r="7" spans="1:2" ht="12.75">
      <c r="A7" t="s">
        <v>54</v>
      </c>
      <c r="B7" s="119" t="s">
        <v>111</v>
      </c>
    </row>
    <row r="8" spans="1:2" ht="12.75">
      <c r="A8" s="119" t="s">
        <v>72</v>
      </c>
      <c r="B8" s="119" t="s">
        <v>71</v>
      </c>
    </row>
    <row r="9" spans="1:2" ht="12.75">
      <c r="A9" t="s">
        <v>51</v>
      </c>
      <c r="B9" s="119" t="s">
        <v>109</v>
      </c>
    </row>
    <row r="10" spans="1:2" ht="12.75">
      <c r="A10" t="s">
        <v>55</v>
      </c>
      <c r="B10" s="119" t="s">
        <v>109</v>
      </c>
    </row>
    <row r="11" spans="1:2" ht="12.75">
      <c r="A11" t="s">
        <v>99</v>
      </c>
      <c r="B11" s="119" t="s">
        <v>84</v>
      </c>
    </row>
    <row r="12" ht="12.75">
      <c r="B12" s="1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5">
      <selection activeCell="F28" sqref="F28"/>
    </sheetView>
  </sheetViews>
  <sheetFormatPr defaultColWidth="9.140625" defaultRowHeight="12.75"/>
  <cols>
    <col min="2" max="2" width="17.421875" style="0" bestFit="1" customWidth="1"/>
    <col min="3" max="3" width="16.8515625" style="0" bestFit="1" customWidth="1"/>
    <col min="4" max="4" width="14.140625" style="0" bestFit="1" customWidth="1"/>
    <col min="5" max="5" width="18.8515625" style="0" bestFit="1" customWidth="1"/>
  </cols>
  <sheetData>
    <row r="2" ht="12.75">
      <c r="B2" s="119"/>
    </row>
    <row r="3" spans="1:6" ht="12.75">
      <c r="A3" s="11" t="s">
        <v>67</v>
      </c>
      <c r="B3" s="11" t="s">
        <v>33</v>
      </c>
      <c r="C3" s="11" t="s">
        <v>34</v>
      </c>
      <c r="D3" s="11" t="s">
        <v>35</v>
      </c>
      <c r="E3" s="11" t="s">
        <v>40</v>
      </c>
      <c r="F3" s="11" t="s">
        <v>66</v>
      </c>
    </row>
    <row r="4" spans="1:6" ht="12.75">
      <c r="A4" s="97" t="s">
        <v>111</v>
      </c>
      <c r="B4" s="118" t="s">
        <v>122</v>
      </c>
      <c r="C4" s="98"/>
      <c r="D4" s="98" t="s">
        <v>112</v>
      </c>
      <c r="E4" s="98"/>
      <c r="F4" s="97">
        <v>7</v>
      </c>
    </row>
    <row r="5" spans="1:6" ht="12.75">
      <c r="A5" s="97"/>
      <c r="B5" s="118" t="s">
        <v>123</v>
      </c>
      <c r="C5" s="98"/>
      <c r="D5" s="98"/>
      <c r="E5" s="98"/>
      <c r="F5" s="97">
        <v>5</v>
      </c>
    </row>
    <row r="6" spans="1:6" ht="12.75">
      <c r="A6" s="97"/>
      <c r="B6" s="118" t="s">
        <v>124</v>
      </c>
      <c r="C6" s="98"/>
      <c r="D6" s="118"/>
      <c r="E6" s="98"/>
      <c r="F6" s="97">
        <v>5</v>
      </c>
    </row>
    <row r="7" spans="1:6" ht="12.75">
      <c r="A7" s="97"/>
      <c r="B7" s="118" t="s">
        <v>125</v>
      </c>
      <c r="C7" s="98"/>
      <c r="D7" s="118"/>
      <c r="E7" s="118"/>
      <c r="F7" s="97">
        <v>5</v>
      </c>
    </row>
    <row r="8" spans="1:6" ht="12.75">
      <c r="A8" s="97"/>
      <c r="B8" s="118" t="s">
        <v>127</v>
      </c>
      <c r="C8" s="98"/>
      <c r="D8" s="118"/>
      <c r="E8" s="118"/>
      <c r="F8" s="97">
        <v>5</v>
      </c>
    </row>
    <row r="9" spans="1:6" ht="12.75">
      <c r="A9" s="97"/>
      <c r="B9" s="118" t="s">
        <v>126</v>
      </c>
      <c r="C9" s="98"/>
      <c r="D9" s="118"/>
      <c r="E9" s="118"/>
      <c r="F9" s="97">
        <v>5</v>
      </c>
    </row>
    <row r="10" spans="1:6" ht="12.75">
      <c r="A10" s="97" t="s">
        <v>84</v>
      </c>
      <c r="B10" s="118" t="s">
        <v>128</v>
      </c>
      <c r="C10" s="98"/>
      <c r="D10" s="98"/>
      <c r="E10" s="98"/>
      <c r="F10" s="97">
        <v>5</v>
      </c>
    </row>
    <row r="11" spans="1:6" ht="12.75">
      <c r="A11" s="97"/>
      <c r="B11" s="118" t="s">
        <v>129</v>
      </c>
      <c r="C11" s="98"/>
      <c r="D11" s="98"/>
      <c r="E11" s="98"/>
      <c r="F11" s="97">
        <v>5</v>
      </c>
    </row>
    <row r="12" spans="1:6" ht="12.75">
      <c r="A12" s="97"/>
      <c r="B12" s="118" t="s">
        <v>130</v>
      </c>
      <c r="C12" s="98"/>
      <c r="D12" s="98"/>
      <c r="E12" s="98"/>
      <c r="F12" s="97">
        <v>5</v>
      </c>
    </row>
    <row r="13" spans="1:6" ht="12.75">
      <c r="A13" s="97"/>
      <c r="B13" s="118" t="s">
        <v>97</v>
      </c>
      <c r="C13" s="98"/>
      <c r="D13" s="98"/>
      <c r="E13" s="98"/>
      <c r="F13" s="97">
        <v>5</v>
      </c>
    </row>
    <row r="14" spans="1:6" ht="12.75">
      <c r="A14" s="97"/>
      <c r="B14" s="118"/>
      <c r="C14" s="98"/>
      <c r="D14" s="98"/>
      <c r="E14" s="118" t="s">
        <v>96</v>
      </c>
      <c r="F14" s="97">
        <v>10</v>
      </c>
    </row>
    <row r="15" spans="1:6" ht="12.75">
      <c r="A15" s="97" t="s">
        <v>110</v>
      </c>
      <c r="B15" s="118"/>
      <c r="C15" s="98"/>
      <c r="D15" s="98" t="s">
        <v>113</v>
      </c>
      <c r="E15" s="98"/>
      <c r="F15" s="97">
        <v>7</v>
      </c>
    </row>
    <row r="16" spans="1:6" ht="12.75">
      <c r="A16" s="97"/>
      <c r="B16" s="118" t="s">
        <v>132</v>
      </c>
      <c r="C16" s="98"/>
      <c r="D16" s="98"/>
      <c r="E16" s="98"/>
      <c r="F16" s="97">
        <v>5</v>
      </c>
    </row>
    <row r="17" spans="2:6" ht="12.75">
      <c r="B17" s="139" t="s">
        <v>133</v>
      </c>
      <c r="C17" s="98"/>
      <c r="D17" s="98"/>
      <c r="E17" s="98"/>
      <c r="F17" s="97">
        <v>5</v>
      </c>
    </row>
    <row r="18" spans="2:7" ht="12.75">
      <c r="B18" s="139" t="s">
        <v>134</v>
      </c>
      <c r="C18" s="98"/>
      <c r="D18" s="98"/>
      <c r="E18" s="98"/>
      <c r="F18" s="97">
        <v>5</v>
      </c>
      <c r="G18" s="119"/>
    </row>
    <row r="19" spans="2:7" ht="12.75">
      <c r="B19" s="139" t="s">
        <v>135</v>
      </c>
      <c r="C19" s="98"/>
      <c r="D19" s="98"/>
      <c r="E19" s="98"/>
      <c r="F19" s="97">
        <v>5</v>
      </c>
      <c r="G19" s="119"/>
    </row>
    <row r="20" spans="1:7" ht="12.75">
      <c r="A20" s="97"/>
      <c r="B20" s="118" t="s">
        <v>131</v>
      </c>
      <c r="C20" s="98"/>
      <c r="D20" s="98"/>
      <c r="E20" s="98"/>
      <c r="F20" s="97">
        <v>5</v>
      </c>
      <c r="G20" s="119"/>
    </row>
    <row r="21" spans="1:7" ht="12.75">
      <c r="A21" s="97"/>
      <c r="B21" s="118"/>
      <c r="C21" s="98"/>
      <c r="D21" s="98"/>
      <c r="E21" s="118" t="s">
        <v>146</v>
      </c>
      <c r="F21" s="97">
        <v>5</v>
      </c>
      <c r="G21" s="119"/>
    </row>
    <row r="22" spans="1:7" ht="12.75">
      <c r="A22" s="97"/>
      <c r="B22" s="98"/>
      <c r="C22" s="98"/>
      <c r="D22" s="118"/>
      <c r="E22" s="98"/>
      <c r="F22" s="97"/>
      <c r="G22" s="119"/>
    </row>
    <row r="23" spans="1:7" ht="12.75">
      <c r="A23" s="97" t="s">
        <v>71</v>
      </c>
      <c r="B23" s="118" t="s">
        <v>95</v>
      </c>
      <c r="C23" s="98"/>
      <c r="D23" s="98"/>
      <c r="E23" s="98"/>
      <c r="F23" s="97">
        <v>5</v>
      </c>
      <c r="G23" s="119"/>
    </row>
    <row r="24" spans="1:7" ht="12.75">
      <c r="A24" s="97"/>
      <c r="B24" s="118" t="s">
        <v>77</v>
      </c>
      <c r="C24" s="98"/>
      <c r="D24" s="98"/>
      <c r="E24" s="98"/>
      <c r="F24" s="97">
        <v>5</v>
      </c>
      <c r="G24" s="119"/>
    </row>
    <row r="25" spans="1:7" ht="12.75">
      <c r="A25" s="97"/>
      <c r="B25" s="118" t="s">
        <v>136</v>
      </c>
      <c r="C25" s="98"/>
      <c r="D25" s="98"/>
      <c r="E25" s="98"/>
      <c r="F25" s="97">
        <v>5</v>
      </c>
      <c r="G25" s="119"/>
    </row>
    <row r="26" spans="1:7" ht="12.75">
      <c r="A26" s="97"/>
      <c r="B26" s="138" t="s">
        <v>94</v>
      </c>
      <c r="C26" s="98"/>
      <c r="D26" s="118"/>
      <c r="E26" s="98"/>
      <c r="F26" s="97">
        <v>5</v>
      </c>
      <c r="G26" s="119"/>
    </row>
    <row r="27" spans="1:7" ht="12.75">
      <c r="A27" s="97"/>
      <c r="B27" s="138" t="s">
        <v>137</v>
      </c>
      <c r="C27" s="98"/>
      <c r="D27" s="98"/>
      <c r="E27" s="98"/>
      <c r="F27" s="97">
        <v>5</v>
      </c>
      <c r="G27" s="119"/>
    </row>
    <row r="28" spans="1:7" ht="12.75">
      <c r="A28" s="97"/>
      <c r="B28" s="138"/>
      <c r="C28" s="98"/>
      <c r="D28" s="98"/>
      <c r="E28" s="118" t="s">
        <v>147</v>
      </c>
      <c r="F28" s="97">
        <v>10</v>
      </c>
      <c r="G28" s="119"/>
    </row>
    <row r="29" spans="1:7" ht="12.75">
      <c r="A29" s="97"/>
      <c r="B29" s="138"/>
      <c r="C29" s="98"/>
      <c r="D29" s="118" t="s">
        <v>93</v>
      </c>
      <c r="E29" s="98"/>
      <c r="F29" s="97">
        <v>7</v>
      </c>
      <c r="G29" s="119"/>
    </row>
    <row r="30" spans="1:7" ht="12.75">
      <c r="A30" s="97"/>
      <c r="B30" s="138"/>
      <c r="C30" s="98"/>
      <c r="D30" s="98"/>
      <c r="E30" s="118" t="s">
        <v>92</v>
      </c>
      <c r="F30" s="97">
        <v>10</v>
      </c>
      <c r="G30" s="119"/>
    </row>
    <row r="31" spans="1:7" ht="12.75">
      <c r="A31" s="97" t="s">
        <v>91</v>
      </c>
      <c r="B31" s="138" t="s">
        <v>90</v>
      </c>
      <c r="C31" s="98"/>
      <c r="D31" s="98"/>
      <c r="E31" s="98"/>
      <c r="F31" s="97">
        <v>5</v>
      </c>
      <c r="G31" s="119"/>
    </row>
    <row r="32" spans="1:7" ht="12.75">
      <c r="A32" s="97"/>
      <c r="B32" s="118" t="s">
        <v>89</v>
      </c>
      <c r="C32" s="98"/>
      <c r="D32" s="98"/>
      <c r="E32" s="98"/>
      <c r="F32" s="97">
        <v>5</v>
      </c>
      <c r="G32" s="119"/>
    </row>
    <row r="33" spans="1:6" ht="12.75">
      <c r="A33" s="97"/>
      <c r="B33" s="118" t="s">
        <v>138</v>
      </c>
      <c r="C33" s="98"/>
      <c r="D33" s="98"/>
      <c r="E33" s="98"/>
      <c r="F33" s="97">
        <v>5</v>
      </c>
    </row>
    <row r="34" spans="1:6" ht="12.75">
      <c r="A34" s="97"/>
      <c r="B34" s="118" t="s">
        <v>139</v>
      </c>
      <c r="C34" s="98"/>
      <c r="D34" s="98"/>
      <c r="E34" s="98"/>
      <c r="F34" s="97">
        <v>5</v>
      </c>
    </row>
    <row r="35" spans="1:6" ht="12.75">
      <c r="A35" s="97"/>
      <c r="B35" s="138" t="s">
        <v>140</v>
      </c>
      <c r="C35" s="98"/>
      <c r="D35" s="98"/>
      <c r="E35" s="98"/>
      <c r="F35" s="97">
        <v>5</v>
      </c>
    </row>
    <row r="36" spans="1:6" ht="12.75">
      <c r="A36" s="97"/>
      <c r="B36" s="118"/>
      <c r="C36" s="98"/>
      <c r="D36" s="98"/>
      <c r="E36" s="98"/>
      <c r="F36" s="97"/>
    </row>
    <row r="37" spans="1:6" ht="12.75">
      <c r="A37" s="97"/>
      <c r="B37" s="98"/>
      <c r="C37" s="98"/>
      <c r="D37" s="98"/>
      <c r="E37" s="98"/>
      <c r="F37" s="97"/>
    </row>
    <row r="38" spans="1:6" ht="12.75">
      <c r="A38" s="99" t="s">
        <v>20</v>
      </c>
      <c r="B38" s="100"/>
      <c r="C38" s="100"/>
      <c r="D38" s="100"/>
      <c r="E38" s="100"/>
      <c r="F38" s="101">
        <f>SUM(F4:F37)</f>
        <v>176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Constructor Sverige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Christina</cp:lastModifiedBy>
  <cp:lastPrinted>2015-08-07T11:22:56Z</cp:lastPrinted>
  <dcterms:created xsi:type="dcterms:W3CDTF">2004-05-14T10:16:33Z</dcterms:created>
  <dcterms:modified xsi:type="dcterms:W3CDTF">2017-08-22T08:30:50Z</dcterms:modified>
  <cp:category/>
  <cp:version/>
  <cp:contentType/>
  <cp:contentStatus/>
</cp:coreProperties>
</file>