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03"/>
  <workbookPr autoCompressPictures="0" defaultThemeVersion="124226"/>
  <mc:AlternateContent xmlns:mc="http://schemas.openxmlformats.org/markup-compatibility/2006">
    <mc:Choice Requires="x15">
      <x15ac:absPath xmlns:x15ac="http://schemas.microsoft.com/office/spreadsheetml/2010/11/ac" url="/Users/patrikraberg/Desktop/handboll/djurgårdshof planering 2020-2021/"/>
    </mc:Choice>
  </mc:AlternateContent>
  <xr:revisionPtr revIDLastSave="0" documentId="8_{6719BADB-EA0F-7B44-8959-1F4AABACF1FF}" xr6:coauthVersionLast="45" xr6:coauthVersionMax="45" xr10:uidLastSave="{00000000-0000-0000-0000-000000000000}"/>
  <bookViews>
    <workbookView xWindow="980" yWindow="460" windowWidth="27700" windowHeight="17160" xr2:uid="{00000000-000D-0000-FFFF-FFFF00000000}"/>
  </bookViews>
  <sheets>
    <sheet name="klubbnivå" sheetId="11" r:id="rId1"/>
    <sheet name="handbollsskolan" sheetId="10" r:id="rId2"/>
    <sheet name="F8" sheetId="20" r:id="rId3"/>
    <sheet name="P9" sheetId="16" r:id="rId4"/>
    <sheet name="F11_12" sheetId="14" r:id="rId5"/>
    <sheet name="P12" sheetId="19" r:id="rId6"/>
    <sheet name="P08_2020_2021" sheetId="13" state="hidden" r:id="rId7"/>
    <sheet name="P08_2019_2020" sheetId="3" state="hidden" r:id="rId8"/>
    <sheet name="flickor 09" sheetId="8" state="hidden" r:id="rId9"/>
    <sheet name="Flickor 08" sheetId="12" state="hidden" r:id="rId10"/>
    <sheet name="flickor 040506" sheetId="5" state="hidden" r:id="rId11"/>
    <sheet name="F14" sheetId="15" r:id="rId12"/>
    <sheet name="damlaget" sheetId="7" state="hidden" r:id="rId13"/>
    <sheet name="damlaget " sheetId="18" r:id="rId14"/>
    <sheet name="träningstider" sheetId="21" r:id="rId15"/>
  </sheets>
  <calcPr calcId="191028" calcCompleted="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9" i="21" l="1"/>
  <c r="H34" i="21"/>
  <c r="H33" i="21"/>
  <c r="H32" i="21"/>
  <c r="H31" i="21"/>
  <c r="H30" i="21"/>
  <c r="H28" i="21"/>
  <c r="H27" i="21"/>
  <c r="E34" i="15"/>
  <c r="E37" i="15"/>
  <c r="E23" i="15"/>
  <c r="E24" i="15"/>
  <c r="E25" i="15"/>
  <c r="E26" i="15"/>
  <c r="E28" i="15"/>
  <c r="E30" i="15"/>
  <c r="E32" i="15"/>
  <c r="E33" i="15"/>
  <c r="E36" i="15"/>
  <c r="E38" i="15"/>
  <c r="B85" i="11"/>
  <c r="E69" i="15"/>
  <c r="E60" i="15"/>
  <c r="E61" i="15"/>
  <c r="E62" i="15"/>
  <c r="E63" i="15"/>
  <c r="E65" i="15"/>
  <c r="E66" i="15"/>
  <c r="E67" i="15"/>
  <c r="E68" i="15"/>
  <c r="E71" i="15"/>
  <c r="C85" i="11"/>
  <c r="D85" i="11"/>
  <c r="E21" i="20"/>
  <c r="E28" i="20"/>
  <c r="E29" i="20"/>
  <c r="E30" i="20"/>
  <c r="E34" i="20"/>
  <c r="B36" i="11"/>
  <c r="D36" i="11"/>
  <c r="E22" i="14"/>
  <c r="E28" i="14"/>
  <c r="E34" i="14"/>
  <c r="E38" i="14"/>
  <c r="B69" i="11"/>
  <c r="D69" i="11"/>
  <c r="E22" i="19"/>
  <c r="E20" i="19"/>
  <c r="E26" i="19"/>
  <c r="E30" i="19"/>
  <c r="B59" i="11"/>
  <c r="K18" i="19"/>
  <c r="K30" i="19"/>
  <c r="C59" i="11"/>
  <c r="D59" i="11"/>
  <c r="D124" i="11"/>
  <c r="E26" i="10"/>
  <c r="E27" i="10"/>
  <c r="E31" i="10"/>
  <c r="B25" i="11"/>
  <c r="K25" i="10"/>
  <c r="K27" i="10"/>
  <c r="K31" i="10"/>
  <c r="C25" i="11"/>
  <c r="D25" i="11"/>
  <c r="D99" i="11"/>
  <c r="D130" i="11"/>
  <c r="E7" i="15"/>
  <c r="E8" i="15"/>
  <c r="E9" i="15"/>
  <c r="E10" i="15"/>
  <c r="E11" i="15"/>
  <c r="E12" i="15"/>
  <c r="E13" i="15"/>
  <c r="E14" i="15"/>
  <c r="E15" i="15"/>
  <c r="E16" i="15"/>
  <c r="E19" i="15"/>
  <c r="B84" i="11"/>
  <c r="E46" i="15"/>
  <c r="E47" i="15"/>
  <c r="E48" i="15"/>
  <c r="E49" i="15"/>
  <c r="E50" i="15"/>
  <c r="E51" i="15"/>
  <c r="E52" i="15"/>
  <c r="E53" i="15"/>
  <c r="E54" i="15"/>
  <c r="E55" i="15"/>
  <c r="C84" i="11"/>
  <c r="D84" i="11"/>
  <c r="B24" i="11"/>
  <c r="C24" i="11"/>
  <c r="D24" i="11"/>
  <c r="B35" i="11"/>
  <c r="D35" i="11"/>
  <c r="B58" i="11"/>
  <c r="C58" i="11"/>
  <c r="D58" i="11"/>
  <c r="B68" i="11"/>
  <c r="D68" i="11"/>
  <c r="D98" i="11"/>
  <c r="D129" i="11"/>
  <c r="D126" i="11"/>
  <c r="E24" i="14"/>
  <c r="E6" i="10"/>
  <c r="E8" i="10"/>
  <c r="E9" i="10"/>
  <c r="E11" i="10"/>
  <c r="E30" i="10"/>
  <c r="K6" i="10"/>
  <c r="K8" i="10"/>
  <c r="K9" i="10"/>
  <c r="K11" i="10"/>
  <c r="K30" i="10"/>
  <c r="E5" i="20"/>
  <c r="E6" i="20"/>
  <c r="E7" i="20"/>
  <c r="E8" i="20"/>
  <c r="E10" i="20"/>
  <c r="E33" i="20"/>
  <c r="E5" i="19"/>
  <c r="E6" i="19"/>
  <c r="E7" i="19"/>
  <c r="E8" i="19"/>
  <c r="E9" i="19"/>
  <c r="E12" i="19"/>
  <c r="K5" i="19"/>
  <c r="K6" i="19"/>
  <c r="K7" i="19"/>
  <c r="K8" i="19"/>
  <c r="K9" i="19"/>
  <c r="K12" i="19"/>
  <c r="E5" i="14"/>
  <c r="E7" i="14"/>
  <c r="E8" i="14"/>
  <c r="E9" i="14"/>
  <c r="E10" i="14"/>
  <c r="E12" i="14"/>
  <c r="E37" i="14"/>
  <c r="E14" i="10"/>
  <c r="E15" i="10"/>
  <c r="E16" i="10"/>
  <c r="E17" i="10"/>
  <c r="E18" i="10"/>
  <c r="E19" i="10"/>
  <c r="E20" i="10"/>
  <c r="E21" i="10"/>
  <c r="E22" i="10"/>
  <c r="E23" i="10"/>
  <c r="E24" i="10"/>
  <c r="E25" i="10"/>
  <c r="K14" i="10"/>
  <c r="K15" i="10"/>
  <c r="K16" i="10"/>
  <c r="K17" i="10"/>
  <c r="K18" i="10"/>
  <c r="K19" i="10"/>
  <c r="K20" i="10"/>
  <c r="K22" i="10"/>
  <c r="K23" i="10"/>
  <c r="K24" i="10"/>
  <c r="E13" i="20"/>
  <c r="E14" i="20"/>
  <c r="E15" i="20"/>
  <c r="E16" i="20"/>
  <c r="E17" i="20"/>
  <c r="E18" i="20"/>
  <c r="E19" i="20"/>
  <c r="E20" i="20"/>
  <c r="E22" i="20"/>
  <c r="E23" i="20"/>
  <c r="E24" i="20"/>
  <c r="E25" i="20"/>
  <c r="E26" i="20"/>
  <c r="E27" i="20"/>
  <c r="E15" i="19"/>
  <c r="E16" i="19"/>
  <c r="E17" i="19"/>
  <c r="E18" i="19"/>
  <c r="E19" i="19"/>
  <c r="E21" i="19"/>
  <c r="E23" i="19"/>
  <c r="E24" i="19"/>
  <c r="E25" i="19"/>
  <c r="E27" i="19"/>
  <c r="E28" i="19"/>
  <c r="K15" i="19"/>
  <c r="K16" i="19"/>
  <c r="K17" i="19"/>
  <c r="K19" i="19"/>
  <c r="K20" i="19"/>
  <c r="E15" i="14"/>
  <c r="E16" i="14"/>
  <c r="E17" i="14"/>
  <c r="E18" i="14"/>
  <c r="E19" i="14"/>
  <c r="E20" i="14"/>
  <c r="E21" i="14"/>
  <c r="E23" i="14"/>
  <c r="E25" i="14"/>
  <c r="E26" i="14"/>
  <c r="E27" i="14"/>
  <c r="E29" i="14"/>
  <c r="E30" i="14"/>
  <c r="E31" i="14"/>
  <c r="E32" i="14"/>
  <c r="B100" i="11"/>
  <c r="C100" i="11"/>
  <c r="D100" i="11"/>
  <c r="B86" i="11"/>
  <c r="C86" i="11"/>
  <c r="D86" i="11"/>
  <c r="B70" i="11"/>
  <c r="D70" i="11"/>
  <c r="B60" i="11"/>
  <c r="C60" i="11"/>
  <c r="D60" i="11"/>
  <c r="E15" i="16"/>
  <c r="E16" i="16"/>
  <c r="E17" i="16"/>
  <c r="E18" i="16"/>
  <c r="E19" i="16"/>
  <c r="E20" i="16"/>
  <c r="E21" i="16"/>
  <c r="E23" i="16"/>
  <c r="E24" i="16"/>
  <c r="E25" i="16"/>
  <c r="E26" i="16"/>
  <c r="E27" i="16"/>
  <c r="E28" i="16"/>
  <c r="E29" i="16"/>
  <c r="E30" i="16"/>
  <c r="E31" i="16"/>
  <c r="E35" i="16"/>
  <c r="B47" i="11"/>
  <c r="E5" i="16"/>
  <c r="E6" i="16"/>
  <c r="E7" i="16"/>
  <c r="E8" i="16"/>
  <c r="E9" i="16"/>
  <c r="E10" i="16"/>
  <c r="E12" i="16"/>
  <c r="E34" i="16"/>
  <c r="B46" i="11"/>
  <c r="D46" i="11"/>
  <c r="D47" i="11"/>
  <c r="D48" i="11"/>
  <c r="B48" i="11"/>
  <c r="E35" i="20"/>
  <c r="E9" i="5"/>
  <c r="E12" i="5"/>
  <c r="G18" i="18"/>
  <c r="G23" i="18"/>
  <c r="G20" i="18"/>
  <c r="G28" i="18"/>
  <c r="G17" i="18"/>
  <c r="G19" i="18"/>
  <c r="G21" i="18"/>
  <c r="G22" i="18"/>
  <c r="G24" i="18"/>
  <c r="G25" i="18"/>
  <c r="G26" i="18"/>
  <c r="G27" i="18"/>
  <c r="G29" i="18"/>
  <c r="J3" i="18"/>
  <c r="G10" i="18"/>
  <c r="G9" i="18"/>
  <c r="G8" i="18"/>
  <c r="G11" i="18"/>
  <c r="G12" i="18"/>
  <c r="J2" i="18"/>
  <c r="J4" i="18"/>
  <c r="G39" i="18"/>
  <c r="G38" i="18"/>
  <c r="G40" i="18"/>
  <c r="G42" i="18"/>
  <c r="K2" i="18"/>
  <c r="G48" i="18"/>
  <c r="G53" i="18"/>
  <c r="G47" i="18"/>
  <c r="G49" i="18"/>
  <c r="G50" i="18"/>
  <c r="G51" i="18"/>
  <c r="G52" i="18"/>
  <c r="G54" i="18"/>
  <c r="G56" i="18"/>
  <c r="K3" i="18"/>
  <c r="K4" i="18"/>
  <c r="L5" i="18"/>
  <c r="E36" i="16"/>
  <c r="E39" i="14"/>
  <c r="E34" i="19"/>
  <c r="E35" i="19"/>
  <c r="E36" i="19"/>
  <c r="K32" i="19"/>
  <c r="E32" i="19"/>
  <c r="E76" i="15"/>
  <c r="E77" i="15"/>
  <c r="E78" i="15"/>
  <c r="E72" i="15"/>
  <c r="E39" i="15"/>
  <c r="I3" i="15"/>
  <c r="I4" i="15"/>
  <c r="I5" i="15"/>
  <c r="I6" i="15"/>
  <c r="I8" i="15"/>
  <c r="C7" i="8"/>
  <c r="E7" i="8"/>
  <c r="E6" i="13"/>
  <c r="E7" i="13"/>
  <c r="E8" i="13"/>
  <c r="E9" i="13"/>
  <c r="E10" i="13"/>
  <c r="K11" i="13"/>
  <c r="K10" i="13"/>
  <c r="K9" i="13"/>
  <c r="K8" i="13"/>
  <c r="K7" i="13"/>
  <c r="K6" i="13"/>
  <c r="K18" i="13"/>
  <c r="K15" i="13"/>
  <c r="K16" i="13"/>
  <c r="K17" i="13"/>
  <c r="K19" i="13"/>
  <c r="K20" i="13"/>
  <c r="K21" i="13"/>
  <c r="K22" i="13"/>
  <c r="K23" i="13"/>
  <c r="K24" i="13"/>
  <c r="K25" i="13"/>
  <c r="K26" i="13"/>
  <c r="K27" i="13"/>
  <c r="K28" i="13"/>
  <c r="K30" i="13"/>
  <c r="E17" i="13"/>
  <c r="E26" i="13"/>
  <c r="E27" i="13"/>
  <c r="E20" i="13"/>
  <c r="E21" i="13"/>
  <c r="E25" i="13"/>
  <c r="E23" i="13"/>
  <c r="E24" i="13"/>
  <c r="E22" i="13"/>
  <c r="K5" i="13"/>
  <c r="E5" i="13"/>
  <c r="E11" i="13"/>
  <c r="E12" i="13"/>
  <c r="K12" i="13"/>
  <c r="E15" i="13"/>
  <c r="E16" i="13"/>
  <c r="E18" i="13"/>
  <c r="E19" i="13"/>
  <c r="E13" i="5"/>
  <c r="E14" i="5"/>
  <c r="E7" i="5"/>
  <c r="E10" i="5"/>
  <c r="E11" i="5"/>
  <c r="E15" i="5"/>
  <c r="E16" i="5"/>
  <c r="D37" i="11"/>
  <c r="G29" i="12"/>
  <c r="E28" i="12"/>
  <c r="G28" i="12"/>
  <c r="E15" i="8"/>
  <c r="E16" i="8"/>
  <c r="E17" i="8"/>
  <c r="E18" i="8"/>
  <c r="E19" i="8"/>
  <c r="E20" i="8"/>
  <c r="E21" i="8"/>
  <c r="E22" i="8"/>
  <c r="E23" i="8"/>
  <c r="E24" i="8"/>
  <c r="E25" i="8"/>
  <c r="E26" i="8"/>
  <c r="E27" i="8"/>
  <c r="E28" i="8"/>
  <c r="E30" i="8"/>
  <c r="E25" i="3"/>
  <c r="E17" i="3"/>
  <c r="E18" i="3"/>
  <c r="E19" i="3"/>
  <c r="E20" i="3"/>
  <c r="E21" i="3"/>
  <c r="E22" i="3"/>
  <c r="E23" i="3"/>
  <c r="E24" i="3"/>
  <c r="E26" i="3"/>
  <c r="E27" i="3"/>
  <c r="E28" i="3"/>
  <c r="E29" i="3"/>
  <c r="E47" i="3"/>
  <c r="E48" i="3"/>
  <c r="E49" i="3"/>
  <c r="E50" i="3"/>
  <c r="E51" i="3"/>
  <c r="E52" i="3"/>
  <c r="E53" i="3"/>
  <c r="E54" i="3"/>
  <c r="E55" i="3"/>
  <c r="E58" i="3"/>
  <c r="E20" i="5"/>
  <c r="E21" i="5"/>
  <c r="E22" i="5"/>
  <c r="E23" i="5"/>
  <c r="E25" i="5"/>
  <c r="E26" i="5"/>
  <c r="E27" i="5"/>
  <c r="E28" i="5"/>
  <c r="E29" i="5"/>
  <c r="E30" i="5"/>
  <c r="E31" i="5"/>
  <c r="E32" i="5"/>
  <c r="E33" i="5"/>
  <c r="E34" i="5"/>
  <c r="E52" i="5"/>
  <c r="E53" i="5"/>
  <c r="E54" i="5"/>
  <c r="E55" i="5"/>
  <c r="E56" i="5"/>
  <c r="E57" i="5"/>
  <c r="E58" i="5"/>
  <c r="E59" i="5"/>
  <c r="E60" i="5"/>
  <c r="E61" i="5"/>
  <c r="E63" i="5"/>
  <c r="G30" i="12"/>
  <c r="G31" i="12"/>
  <c r="G22" i="12"/>
  <c r="G23" i="12"/>
  <c r="G24" i="12"/>
  <c r="G25" i="12"/>
  <c r="G26" i="12"/>
  <c r="G27" i="12"/>
  <c r="G32" i="12"/>
  <c r="G33" i="12"/>
  <c r="G34" i="12"/>
  <c r="G35" i="12"/>
  <c r="G36" i="12"/>
  <c r="G55" i="12"/>
  <c r="G54" i="12"/>
  <c r="G56" i="12"/>
  <c r="G57" i="12"/>
  <c r="G58" i="12"/>
  <c r="G59" i="12"/>
  <c r="G60" i="12"/>
  <c r="G61" i="12"/>
  <c r="G62" i="12"/>
  <c r="G63" i="12"/>
  <c r="G65" i="12"/>
  <c r="G19" i="7"/>
  <c r="G30" i="7"/>
  <c r="G57" i="7"/>
  <c r="E5" i="8"/>
  <c r="C8" i="8"/>
  <c r="E8" i="8"/>
  <c r="C9" i="8"/>
  <c r="E9" i="8"/>
  <c r="C10" i="8"/>
  <c r="E10" i="8"/>
  <c r="E12" i="8"/>
  <c r="E42" i="5"/>
  <c r="E43" i="5"/>
  <c r="E44" i="5"/>
  <c r="E45" i="5"/>
  <c r="E46" i="5"/>
  <c r="E47" i="5"/>
  <c r="G12" i="12"/>
  <c r="E13" i="12"/>
  <c r="G13" i="12"/>
  <c r="E14" i="12"/>
  <c r="G14" i="12"/>
  <c r="G15" i="12"/>
  <c r="G16" i="12"/>
  <c r="G17" i="12"/>
  <c r="G18" i="12"/>
  <c r="G44" i="12"/>
  <c r="E45" i="12"/>
  <c r="G45" i="12"/>
  <c r="E46" i="12"/>
  <c r="G46" i="12"/>
  <c r="G47" i="12"/>
  <c r="G48" i="12"/>
  <c r="G49" i="12"/>
  <c r="G12" i="7"/>
  <c r="G43" i="7"/>
  <c r="E7" i="3"/>
  <c r="E8" i="3"/>
  <c r="E9" i="3"/>
  <c r="E10" i="3"/>
  <c r="E11" i="3"/>
  <c r="E12" i="3"/>
  <c r="E13" i="3"/>
  <c r="E37" i="3"/>
  <c r="E38" i="3"/>
  <c r="E39" i="3"/>
  <c r="E40" i="3"/>
  <c r="E41" i="3"/>
  <c r="E42" i="3"/>
  <c r="E33" i="8"/>
  <c r="E34" i="8"/>
  <c r="E35" i="8"/>
  <c r="D63" i="11"/>
  <c r="E68" i="5"/>
  <c r="J2" i="7"/>
  <c r="K2" i="7"/>
  <c r="L2" i="7"/>
  <c r="J3" i="7"/>
  <c r="K3" i="7"/>
  <c r="L3" i="7"/>
  <c r="L5" i="7"/>
  <c r="D103" i="11"/>
  <c r="G70" i="12"/>
  <c r="G71" i="12"/>
  <c r="G72" i="12"/>
  <c r="G66" i="12"/>
  <c r="G37" i="12"/>
  <c r="D89" i="11"/>
  <c r="I3" i="5"/>
  <c r="I4" i="5"/>
  <c r="I5" i="5"/>
  <c r="I6" i="5"/>
  <c r="I8" i="5"/>
  <c r="C26" i="11"/>
  <c r="B37" i="11"/>
  <c r="K32" i="10"/>
  <c r="E69" i="5"/>
  <c r="E70" i="5"/>
  <c r="E64" i="5"/>
  <c r="E35" i="5"/>
  <c r="E63" i="3"/>
  <c r="E64" i="3"/>
  <c r="E59" i="3"/>
  <c r="E30" i="3"/>
  <c r="E65" i="3"/>
  <c r="E28" i="13"/>
  <c r="E33" i="13"/>
  <c r="E32" i="13"/>
  <c r="E30" i="13"/>
  <c r="E34" i="13"/>
  <c r="D26" i="11"/>
  <c r="B26" i="11"/>
  <c r="E32" i="10"/>
  <c r="D131" i="11"/>
  <c r="L2" i="18"/>
</calcChain>
</file>

<file path=xl/sharedStrings.xml><?xml version="1.0" encoding="utf-8"?>
<sst xmlns="http://schemas.openxmlformats.org/spreadsheetml/2006/main" count="1017" uniqueCount="369">
  <si>
    <t>antal</t>
  </si>
  <si>
    <t>pris</t>
  </si>
  <si>
    <t>summa</t>
  </si>
  <si>
    <t>medlemsavgifter</t>
  </si>
  <si>
    <t>nya bollar</t>
  </si>
  <si>
    <t xml:space="preserve">födda 08 </t>
  </si>
  <si>
    <t xml:space="preserve"> </t>
  </si>
  <si>
    <t xml:space="preserve">sjukvårdsväska </t>
  </si>
  <si>
    <t xml:space="preserve">annat </t>
  </si>
  <si>
    <t>pojkar och flickor</t>
  </si>
  <si>
    <t>cup</t>
  </si>
  <si>
    <t>inköp fika</t>
  </si>
  <si>
    <t>IOL stöd tränare</t>
  </si>
  <si>
    <t>Totalt</t>
  </si>
  <si>
    <t>Intäkter</t>
  </si>
  <si>
    <t>Resultat</t>
  </si>
  <si>
    <t>tränarkurs 4 tim</t>
  </si>
  <si>
    <t>3 tr x 15ggr lör</t>
  </si>
  <si>
    <t>Resultat våren</t>
  </si>
  <si>
    <t>Resultat hösten</t>
  </si>
  <si>
    <t>Summa intäkter</t>
  </si>
  <si>
    <t>Utgifter</t>
  </si>
  <si>
    <t>Summa utgifter</t>
  </si>
  <si>
    <t>Eken cup</t>
  </si>
  <si>
    <t>matchställ barn</t>
  </si>
  <si>
    <t xml:space="preserve">Sponsring </t>
  </si>
  <si>
    <t>BUDGET verksamhetsår 2018/19</t>
  </si>
  <si>
    <t>20 barn x 15 lörd</t>
  </si>
  <si>
    <t>20 barn x 15 tisd</t>
  </si>
  <si>
    <t xml:space="preserve">tränarkurs steg 1 </t>
  </si>
  <si>
    <t>Seriespel</t>
  </si>
  <si>
    <t>IOL stöd barn</t>
  </si>
  <si>
    <t>3 tr x 15 ggr tis</t>
  </si>
  <si>
    <t xml:space="preserve">div träningsmaterial </t>
  </si>
  <si>
    <t xml:space="preserve">cupspel </t>
  </si>
  <si>
    <t>domararvode</t>
  </si>
  <si>
    <t xml:space="preserve">domararvode </t>
  </si>
  <si>
    <t>NBC cup</t>
  </si>
  <si>
    <t>läger</t>
  </si>
  <si>
    <t>vattenflaskor</t>
  </si>
  <si>
    <t>Höst</t>
  </si>
  <si>
    <t>Vår</t>
  </si>
  <si>
    <t>Tot</t>
  </si>
  <si>
    <t xml:space="preserve">Intäkter </t>
  </si>
  <si>
    <t>Kostnader</t>
  </si>
  <si>
    <t>Överskott</t>
  </si>
  <si>
    <t>intäckter</t>
  </si>
  <si>
    <t>IOL stöd</t>
  </si>
  <si>
    <t>26ggr x 10</t>
  </si>
  <si>
    <t>tränare</t>
  </si>
  <si>
    <t>26ggr x 2</t>
  </si>
  <si>
    <t>Sponsorer</t>
  </si>
  <si>
    <t>utgifter</t>
  </si>
  <si>
    <t>Matchställ</t>
  </si>
  <si>
    <t>Domaravgifter</t>
  </si>
  <si>
    <t>Övergångsavgifter</t>
  </si>
  <si>
    <t>Kostnad seriespel</t>
  </si>
  <si>
    <t>Damlag senior</t>
  </si>
  <si>
    <t>Utbildning</t>
  </si>
  <si>
    <t>kurs Sekretariat</t>
  </si>
  <si>
    <t>fika till möten</t>
  </si>
  <si>
    <t>div</t>
  </si>
  <si>
    <t>Tejp</t>
  </si>
  <si>
    <t>klister, rengöring</t>
  </si>
  <si>
    <t>reng 110.- st, klister 375.- st</t>
  </si>
  <si>
    <t>35ggr x 12</t>
  </si>
  <si>
    <t>35ggr x 2</t>
  </si>
  <si>
    <t>Klister, rengöring</t>
  </si>
  <si>
    <t>turneringsavgifter</t>
  </si>
  <si>
    <t>Div</t>
  </si>
  <si>
    <t>Kommentarer:</t>
  </si>
  <si>
    <t>Träning 2 gånger per vecka</t>
  </si>
  <si>
    <t>kurs sekretariat</t>
  </si>
  <si>
    <t>tejp</t>
  </si>
  <si>
    <t>intäkter</t>
  </si>
  <si>
    <t>flickor födda 09/10</t>
  </si>
  <si>
    <r>
      <t>IOL stöd</t>
    </r>
    <r>
      <rPr>
        <sz val="12"/>
        <color theme="1"/>
        <rFont val="Calibri"/>
        <family val="2"/>
        <scheme val="minor"/>
      </rPr>
      <t xml:space="preserve"> barn</t>
    </r>
  </si>
  <si>
    <t>Summa</t>
  </si>
  <si>
    <t xml:space="preserve">div material </t>
  </si>
  <si>
    <t>tränarkurs barnhandboll</t>
  </si>
  <si>
    <t>ny väska</t>
  </si>
  <si>
    <t>Kläder</t>
  </si>
  <si>
    <r>
      <t>vattenflask</t>
    </r>
    <r>
      <rPr>
        <sz val="12"/>
        <color theme="1"/>
        <rFont val="Calibri"/>
        <family val="2"/>
        <scheme val="minor"/>
      </rPr>
      <t>or</t>
    </r>
  </si>
  <si>
    <t>sammandrag</t>
  </si>
  <si>
    <t>priser/gåvor</t>
  </si>
  <si>
    <t>Flickor födda 09/10</t>
  </si>
  <si>
    <t>3 tr x 15 ggr</t>
  </si>
  <si>
    <t>t-shirt</t>
  </si>
  <si>
    <t>rekrytering utskick</t>
  </si>
  <si>
    <t>tränarersättning juniorer</t>
  </si>
  <si>
    <t xml:space="preserve">Handbollsskolans viktigaste uppgift är att ta in nya barn och behålla dem inom handbollen. Vi fortsätter att träna en dag i veckan. </t>
  </si>
  <si>
    <t>Vision</t>
  </si>
  <si>
    <t xml:space="preserve">Djurgårdshof är känt för den fina stämningen och det är den naturliga klubben att tillhöra för barn som bor på och i anslutning till stadsdelen Östermalm. 
Djurgårdshof fostrar trygga handbollsspelare som ibland utvecklas vidare i andra klubbar med större resurser. 
En allsvensk spelare skall någon gång berätta att han/hon fick sin grundskolning i Djurgårdshof. 
På match är vi kända för juste spel och en entusiastisk hejarklack. Föräldrar gillar att vara med barnen på match, både som åskådare och arrangörer. </t>
  </si>
  <si>
    <t>Målsättning</t>
  </si>
  <si>
    <t xml:space="preserve">Djurgårdshof Handbolls övergripande målsättningar är att 
ge barn en bra idrottsutbildning, 
utveckla ledarskap, 
skapa klubbkänsla och ge alla involverade ett bestående idrottsminne. </t>
  </si>
  <si>
    <t>Vi ska dessutom utveckla personliga egenskaper som självkänsla, mod, vilja, empati och initiativförmåga.</t>
  </si>
  <si>
    <t>Föreningen arbetar med långsiktiga planer där föreningen gemensamt sätter mål för vår verksamhet samt med lagmålsättning per säsong. 
Den långsiktiga planen för handbollsutvecklingen finns beskriven i Bilaga 1, från handbollsskola till Junior</t>
  </si>
  <si>
    <t>Varje år finns följande klubbmålsättning definierade:</t>
  </si>
  <si>
    <r>
      <t>·</t>
    </r>
    <r>
      <rPr>
        <sz val="7"/>
        <color theme="1"/>
        <rFont val="Times New Roman"/>
        <family val="1"/>
      </rPr>
      <t xml:space="preserve">      </t>
    </r>
    <r>
      <rPr>
        <sz val="14"/>
        <color theme="1"/>
        <rFont val="Calibri"/>
        <family val="2"/>
      </rPr>
      <t>Att varje år rekrytera en ny åldersgrupp av både flickor och pojkar.</t>
    </r>
  </si>
  <si>
    <r>
      <t>·</t>
    </r>
    <r>
      <rPr>
        <sz val="7"/>
        <color theme="1"/>
        <rFont val="Times New Roman"/>
        <family val="1"/>
      </rPr>
      <t xml:space="preserve">      </t>
    </r>
    <r>
      <rPr>
        <sz val="14"/>
        <color theme="1"/>
        <rFont val="Calibri"/>
        <family val="2"/>
      </rPr>
      <t>Att kontinuerligt rekrytera, utbilda tränare, ledare (minst 2 varje år) och domare.</t>
    </r>
  </si>
  <si>
    <r>
      <t>·</t>
    </r>
    <r>
      <rPr>
        <sz val="7"/>
        <color theme="1"/>
        <rFont val="Times New Roman"/>
        <family val="1"/>
      </rPr>
      <t xml:space="preserve">      </t>
    </r>
    <r>
      <rPr>
        <sz val="14"/>
        <color theme="1"/>
        <rFont val="Calibri"/>
        <family val="2"/>
      </rPr>
      <t>Att föreningen är det naturliga klubbvalet för barn som bor på Östermalm/ Gärdet/ Norra djurgårdsstaden.</t>
    </r>
  </si>
  <si>
    <r>
      <t>·</t>
    </r>
    <r>
      <rPr>
        <sz val="7"/>
        <color theme="1"/>
        <rFont val="Times New Roman"/>
        <family val="1"/>
      </rPr>
      <t xml:space="preserve">      </t>
    </r>
    <r>
      <rPr>
        <sz val="14"/>
        <color theme="1"/>
        <rFont val="Calibri"/>
        <family val="2"/>
      </rPr>
      <t>Att rekrytera fler nya än som slutar.</t>
    </r>
  </si>
  <si>
    <t>stadig träningstrupp om ca 20 st varje gång. Fortfarande  kommer nya vilket vi ska fortsätta välkomna.</t>
  </si>
  <si>
    <t>barnen har kommit olika långt i sin utveckling varför vi kommer anmäla tre olika lag i höst. 
Vi tränar tillsammans men delar upp gruppen ibland och utmanar barnen olika i samma moment</t>
  </si>
  <si>
    <t>Damlaget</t>
  </si>
  <si>
    <t>höst</t>
  </si>
  <si>
    <t>vår</t>
  </si>
  <si>
    <t>tot</t>
  </si>
  <si>
    <t>klubbtotalt</t>
  </si>
  <si>
    <t>bankavgift</t>
  </si>
  <si>
    <t>webbhotell</t>
  </si>
  <si>
    <t>avslutning jul</t>
  </si>
  <si>
    <t>klubbavslutning vår</t>
  </si>
  <si>
    <t>priser avslutning</t>
  </si>
  <si>
    <t>årsavgift sto handbollsförbund</t>
  </si>
  <si>
    <t>klubben har gemensamma utgifter för webhotel, föreningsdomare, bank, reklam mm</t>
  </si>
  <si>
    <r>
      <t>·</t>
    </r>
    <r>
      <rPr>
        <sz val="7"/>
        <color theme="1"/>
        <rFont val="Times New Roman"/>
        <family val="1"/>
      </rPr>
      <t xml:space="preserve">      </t>
    </r>
    <r>
      <rPr>
        <sz val="14"/>
        <color theme="1"/>
        <rFont val="Calibri"/>
        <family val="2"/>
      </rPr>
      <t>Att spelarna skall utbildas/ utvecklas enligt förbundets röda tråd så att de när de 
når B-ungdomsåldern är så individuellt skickliga att de kan fortsätta in i de lag de då väljer.</t>
    </r>
  </si>
  <si>
    <t>div material (Bollar?)</t>
  </si>
  <si>
    <t>Klubbkläder ledare</t>
  </si>
  <si>
    <t>Städa Sverige ?</t>
  </si>
  <si>
    <t>Klubbväska barn</t>
  </si>
  <si>
    <t>Klubbväska ledare</t>
  </si>
  <si>
    <t>Intäkter hösten 2019</t>
  </si>
  <si>
    <t>Utgifter hösten 2019</t>
  </si>
  <si>
    <t>Intäkter våren 2020</t>
  </si>
  <si>
    <t>Utgifter våren 2020</t>
  </si>
  <si>
    <t>BUDGET verksamhetsår 2019/20</t>
  </si>
  <si>
    <t>Verksamhetsåret 2019/2020</t>
  </si>
  <si>
    <t xml:space="preserve">Vi planerar att vara med på två cuper förutom Eken Cup. </t>
  </si>
  <si>
    <t xml:space="preserve">Vi räknar inte med att vi återigen kan vara med och städa Sverige, kan vi det </t>
  </si>
  <si>
    <t>blir det en bonus</t>
  </si>
  <si>
    <t>3 tr x 10ggr onsdag</t>
  </si>
  <si>
    <t>4 tr x 10ggr fredag</t>
  </si>
  <si>
    <t>tränarkurs steg 2</t>
  </si>
  <si>
    <t>seriespel 3 lag</t>
  </si>
  <si>
    <t>Flickor 04-06</t>
  </si>
  <si>
    <t>Vi kommer fortsätta med tre lag, ett i mellanserien och ett i lättare serien för 06. Ett i mellanserien för 05</t>
  </si>
  <si>
    <t xml:space="preserve">träningen ska vara i fokus och kommer handla om grundfärdigheter och mera styrka och snabbhet. </t>
  </si>
  <si>
    <t>Bidrag till föreningen:</t>
  </si>
  <si>
    <t>Budget hösten 2019 flickor 08</t>
  </si>
  <si>
    <t xml:space="preserve">F födda 08 </t>
  </si>
  <si>
    <t>10 barn x 15 lörd</t>
  </si>
  <si>
    <t>10 barn x 15 onsd</t>
  </si>
  <si>
    <t>2 tr x 15ggr lör</t>
  </si>
  <si>
    <t>2 tr x 15ggr onsd</t>
  </si>
  <si>
    <t>träningskit barn</t>
  </si>
  <si>
    <t>träningskit ledare</t>
  </si>
  <si>
    <t>BUDGET våren 2020 flickor 08</t>
  </si>
  <si>
    <t>budget höst 2019</t>
  </si>
  <si>
    <t>Ungdom</t>
  </si>
  <si>
    <t>Matchkläder</t>
  </si>
  <si>
    <t>Nya matchkläder för alla spelare</t>
  </si>
  <si>
    <t>Väska, del i avgift. Räcker 250:- ?</t>
  </si>
  <si>
    <t>Behov uppdaterings kurser</t>
  </si>
  <si>
    <t>Ny EMP funktionär</t>
  </si>
  <si>
    <t>budget våren 2020</t>
  </si>
  <si>
    <t>Matchställ nya spelare</t>
  </si>
  <si>
    <t>Sommarserien eller likn.</t>
  </si>
  <si>
    <t>Några nya bollar behövs samt nya matchställ till alla spelare</t>
  </si>
  <si>
    <t>Utbildning i EMP, tot 1 st personer + uppdaterinskurs 2-3 st</t>
  </si>
  <si>
    <t>Jag räknar med 1-2 st sponsorer varav 1 st finns i budget</t>
  </si>
  <si>
    <t>Damerna kommer att spela i Seniorserien, lägsta nivån</t>
  </si>
  <si>
    <t>23 barn x 10 onsdag</t>
  </si>
  <si>
    <t>23 barn x 10 fredag</t>
  </si>
  <si>
    <t xml:space="preserve">F09/10 - Budget 2019/2020 </t>
  </si>
  <si>
    <t>19 barn x 30 ggr (dag 1)</t>
  </si>
  <si>
    <t>19 barn x 30 ggr (dag 2)</t>
  </si>
  <si>
    <t>4 tr x 30 ggr (dag 1)</t>
  </si>
  <si>
    <t>4 tr x 30 ggr (dag 2)</t>
  </si>
  <si>
    <t>Årets kläder</t>
  </si>
  <si>
    <t xml:space="preserve">Målsättningen är att under 2019/2020 fortsätta att bygga laget bestående av flickor födda 09 och 10. Spelarmaterialet räcker till två lag. Under 2019/2020 är tanken att gå över till stor plan. Flickorna födda 10 kommer fortsättningsvis att träna och spela match med 09:orna men även delta i tävlingar avsedda för deras åldersgrupp (på mini-plan).  På tränarsidan finns det för närvarande fyra tränare (föräldrar) samt Matilda från damlaget. </t>
  </si>
  <si>
    <t>Höst och vår</t>
  </si>
  <si>
    <t>seriespel 1 lag</t>
  </si>
  <si>
    <t>seriespel  1 lag</t>
  </si>
  <si>
    <t>Klubbväska</t>
  </si>
  <si>
    <t xml:space="preserve">Vi jobbar aktivt för att förebygga skador i framtiden två tränare till har utbildats för att kunna möta krav mot juniornivån. </t>
  </si>
  <si>
    <t>BUDGET våren 2020 pojkar 08 och 09</t>
  </si>
  <si>
    <t>Budget hösten 2019 pojkar 08 och 09</t>
  </si>
  <si>
    <t xml:space="preserve">Vi kommer gå cirka 11000 kronor plus i år. </t>
  </si>
  <si>
    <t>Budget hösten 2019 flickor 05/06</t>
  </si>
  <si>
    <t>BUDGET våren 2020 flickor 05/06</t>
  </si>
  <si>
    <t>födda 040506</t>
  </si>
  <si>
    <t>utbilda domare och sekretariat</t>
  </si>
  <si>
    <t>utfall</t>
  </si>
  <si>
    <t>Pojkar 2008/2009: Budget verksamhetsår 2020/2021</t>
  </si>
  <si>
    <t>Våren 2021</t>
  </si>
  <si>
    <t>Antal</t>
  </si>
  <si>
    <t>Kr</t>
  </si>
  <si>
    <t>Pris</t>
  </si>
  <si>
    <t>Nya bollar</t>
  </si>
  <si>
    <t>Tränarkurs 4 tim</t>
  </si>
  <si>
    <t>Sjukvårdsmaterial</t>
  </si>
  <si>
    <t>Matchställ barn</t>
  </si>
  <si>
    <t>Seriespel 2 lag</t>
  </si>
  <si>
    <t>Träningsställ barn</t>
  </si>
  <si>
    <t>Domararvoden (inkl. träningsmatcher)</t>
  </si>
  <si>
    <t>Regionstolvan</t>
  </si>
  <si>
    <t>Övrigt</t>
  </si>
  <si>
    <t>Tränarkurs bas (en ny tränare)</t>
  </si>
  <si>
    <t>Cuper, Lidingö Cup (2 lag)</t>
  </si>
  <si>
    <t>Cuper, Irstablixten &amp; Eken Cup</t>
  </si>
  <si>
    <t>Resultat hela säsongen</t>
  </si>
  <si>
    <t>Totalt intäkter</t>
  </si>
  <si>
    <t>Totalt utgifter</t>
  </si>
  <si>
    <t>Veckor</t>
  </si>
  <si>
    <t>16 barn x 16 ons</t>
  </si>
  <si>
    <t>16 barn x 16 lör</t>
  </si>
  <si>
    <t>2 tränare x 16 ons</t>
  </si>
  <si>
    <t>3 tränare x 16 lör</t>
  </si>
  <si>
    <t xml:space="preserve">Diverse träningsmaterial </t>
  </si>
  <si>
    <t>Hösten 2020</t>
  </si>
  <si>
    <t xml:space="preserve">20 barn födda 08/09 </t>
  </si>
  <si>
    <t>EMP-utbildning</t>
  </si>
  <si>
    <t>Handbollsskola - Budget HT 2020</t>
  </si>
  <si>
    <t>BUDGET verksamhetsår 2020/21</t>
  </si>
  <si>
    <t>Budget hösten 2020 flickor 06</t>
  </si>
  <si>
    <t>födda 06</t>
  </si>
  <si>
    <t>2 tr x 10ggr onsdag</t>
  </si>
  <si>
    <t>Träningskit ledare</t>
  </si>
  <si>
    <t>seriespel 2 lag</t>
  </si>
  <si>
    <t>USM</t>
  </si>
  <si>
    <t>Vet inte vad kostnaden är för USM. Alla får betala sina egna hotel</t>
  </si>
  <si>
    <t>Läger Gotland -  Resekostnad 33 spelare och fem ledare</t>
  </si>
  <si>
    <t>BUDGET våren 2019 flickor 06</t>
  </si>
  <si>
    <t>Verksamhetsåret 2020/2021</t>
  </si>
  <si>
    <t>Vi kommer anmäla två lag, ett i mellanserien och ett i lättare serien för 06.</t>
  </si>
  <si>
    <t xml:space="preserve">Vi planerar att vara med med två lag på två cuper förutom Eken Cup. </t>
  </si>
  <si>
    <t>Vi räknar med att vi återigen kan vara med och städa Sverige</t>
  </si>
  <si>
    <t>P2010/2011/2012 - Budget 2020/2021</t>
  </si>
  <si>
    <t>Pojkar födda 2010-2012</t>
  </si>
  <si>
    <t>15 barn x 30 ggr (dag 1)</t>
  </si>
  <si>
    <t>15 barn x 30 ggr (dag 2)</t>
  </si>
  <si>
    <t>3 tr x 30 ggr (dag 1)</t>
  </si>
  <si>
    <t>3 tr x 30 ggr (dag 2)</t>
  </si>
  <si>
    <t>Är detta tränares kläder? Om ja så behöver vi bara 2-3</t>
  </si>
  <si>
    <t xml:space="preserve">Tog 5 extra </t>
  </si>
  <si>
    <t>De flesta har från HBS</t>
  </si>
  <si>
    <t>Kan inte bedöma</t>
  </si>
  <si>
    <t>Pojkar födda 2010/2011/2012</t>
  </si>
  <si>
    <t xml:space="preserve">Målsättningen är att under 2020/2021 fortsätta att bygga laget bestående av pojkar födda 2010, 2011 och 2012. Spelarmaterialet räcker till ett lag. På tränarsidan finns det för närvarande två tränare (föräldrar) och förhoppningsvis någon mer föräldrer. </t>
  </si>
  <si>
    <t>Budget och verksamhetsplan Verksamhetsåret 2020/2021</t>
  </si>
  <si>
    <t>P12 Pojkar födda 08 och 09</t>
  </si>
  <si>
    <t>F08/09/10 - Budget 2020/2021</t>
  </si>
  <si>
    <t>flickor födda 08/09/10</t>
  </si>
  <si>
    <t>5 tr x 30 ggr (dag 1)</t>
  </si>
  <si>
    <t>5 tr x 30 ggr (dag 2)</t>
  </si>
  <si>
    <t>Flickor födda 08/09/10</t>
  </si>
  <si>
    <t>Målet är att bygga två matchlag; ett som spelar i F09-lätt och ett som spelar i F08-lätt. En ansvarig coach per matchlag.</t>
  </si>
  <si>
    <t>Fortsätta att träna tillsammans.</t>
  </si>
  <si>
    <t>Hitta utbildad tränare/coach till F08-matchgänget. Damlagsspelare?</t>
  </si>
  <si>
    <t>Kläder tränare</t>
  </si>
  <si>
    <t>födda 13/14</t>
  </si>
  <si>
    <t>20 barn x 15 ggr</t>
  </si>
  <si>
    <t>22 barn x 15 ggr</t>
  </si>
  <si>
    <t>budget höst 2020</t>
  </si>
  <si>
    <t>Underskott</t>
  </si>
  <si>
    <t>Enbart kostnadsfria övergångar i höst</t>
  </si>
  <si>
    <t>Hallkostnader</t>
  </si>
  <si>
    <t>Kostnader träning o matcher</t>
  </si>
  <si>
    <t>Overallsjacka</t>
  </si>
  <si>
    <t>budget våren 2021</t>
  </si>
  <si>
    <t>Matchkläder o overallsjacka</t>
  </si>
  <si>
    <t>Kostnad träning och matcher</t>
  </si>
  <si>
    <t xml:space="preserve">Utbildning i EMP, tot 1 st uppdaterinskurs </t>
  </si>
  <si>
    <t>Damerna kommer att spela i Seniorserien, div 4</t>
  </si>
  <si>
    <t>Träning 1 gång per vecka</t>
  </si>
  <si>
    <t>3 tr x 10ggr torsdag</t>
  </si>
  <si>
    <t>22 barn x 10 onsdag</t>
  </si>
  <si>
    <t>Handbollsskola - Budget VT 2020</t>
  </si>
  <si>
    <t>WISMA ekhanteringssystemstöd, 200kr/mån</t>
  </si>
  <si>
    <t>laget.se admavgift fakturering</t>
  </si>
  <si>
    <t>staraffavgift för få föreningsdomare</t>
  </si>
  <si>
    <t xml:space="preserve"> hovets födelsesedag tillika klubbkickoff höst, tårta mm</t>
  </si>
  <si>
    <t>overallsjacka</t>
  </si>
  <si>
    <t>hallhyra bosön</t>
  </si>
  <si>
    <t>matchställ puma</t>
  </si>
  <si>
    <t>domararvoden</t>
  </si>
  <si>
    <t>21 ggr x 2</t>
  </si>
  <si>
    <t>17 ggr x 2</t>
  </si>
  <si>
    <t>matchställ ungdom</t>
  </si>
  <si>
    <t>ledarställ puma</t>
  </si>
  <si>
    <t>20 barn x 30 ggr (dag 1)</t>
  </si>
  <si>
    <t>20 barn x 30 ggr (dag 2)</t>
  </si>
  <si>
    <t>Årets kläder jacka puma</t>
  </si>
  <si>
    <t>profilplagg 2020 jacka</t>
  </si>
  <si>
    <t>tränarkläder puma</t>
  </si>
  <si>
    <t>domarersättning</t>
  </si>
  <si>
    <t>priser/gåvor medaljer</t>
  </si>
  <si>
    <t>F 2012-2013 - Budget 2020/2021</t>
  </si>
  <si>
    <t>Årets plagg jacka</t>
  </si>
  <si>
    <t>träningskläder</t>
  </si>
  <si>
    <t>F11/12 Flickor födda 08/09</t>
  </si>
  <si>
    <t>P9 pojkar födda 2010,2011,2012</t>
  </si>
  <si>
    <t>Handbollsskolan födda 13/14</t>
  </si>
  <si>
    <t>F8 flickor födda 2012-2013</t>
  </si>
  <si>
    <t>F14 Flickor födda 04/05/06</t>
  </si>
  <si>
    <t>Årets kläder jacka</t>
  </si>
  <si>
    <t xml:space="preserve">Fokus är att ta in nya barn (födda 13-14). </t>
  </si>
  <si>
    <t>hoppas rekrytera ca 25 nya barn</t>
  </si>
  <si>
    <t>15 st ur förra årets handbollskola</t>
  </si>
  <si>
    <t>deltar och arrangerarr handbollsfestivalen</t>
  </si>
  <si>
    <t>två ungdomsledare är tränare</t>
  </si>
  <si>
    <t>ska spela med två lag detta år</t>
  </si>
  <si>
    <t>hög ambition</t>
  </si>
  <si>
    <t>inkl sponsortryck</t>
  </si>
  <si>
    <t>21 ggr x 11</t>
  </si>
  <si>
    <t>Ungdom tom 25 år</t>
  </si>
  <si>
    <t>Ungdom tom 25</t>
  </si>
  <si>
    <t>17 ggr x 11</t>
  </si>
  <si>
    <t>bara ungdom tom 25 år</t>
  </si>
  <si>
    <t>25 barn x 10 tisdag</t>
  </si>
  <si>
    <t>25 barn x 10 onsdag</t>
  </si>
  <si>
    <t>15 barn x 10 torsdg</t>
  </si>
  <si>
    <t>15 barn x 10 lördag</t>
  </si>
  <si>
    <t>1tr x 10ggr lördag</t>
  </si>
  <si>
    <t>1 tr x 10ggr tisdag</t>
  </si>
  <si>
    <t>klädrabatt sportgrossen</t>
  </si>
  <si>
    <t>tot utgifter</t>
  </si>
  <si>
    <t>Halltider DIK 2020-2021 förslag 1</t>
  </si>
  <si>
    <t>hall/sal</t>
  </si>
  <si>
    <t>tider</t>
  </si>
  <si>
    <t>måndag</t>
  </si>
  <si>
    <t>tisdag</t>
  </si>
  <si>
    <t>onsdag</t>
  </si>
  <si>
    <t>torsdag</t>
  </si>
  <si>
    <t>fredag</t>
  </si>
  <si>
    <t>lördag</t>
  </si>
  <si>
    <t>söndag</t>
  </si>
  <si>
    <t>Johannes skola tältet sal 3 höger</t>
  </si>
  <si>
    <t>17_18</t>
  </si>
  <si>
    <t>P09</t>
  </si>
  <si>
    <t>18_1830</t>
  </si>
  <si>
    <t>målvaktsakademin</t>
  </si>
  <si>
    <t>09_10</t>
  </si>
  <si>
    <t>10_11</t>
  </si>
  <si>
    <t>F11/12</t>
  </si>
  <si>
    <t>11_12</t>
  </si>
  <si>
    <t>F13 silver</t>
  </si>
  <si>
    <t>Hjorthagen</t>
  </si>
  <si>
    <t>16_17</t>
  </si>
  <si>
    <t>P12</t>
  </si>
  <si>
    <t>18_19</t>
  </si>
  <si>
    <t>F13/14</t>
  </si>
  <si>
    <t>19_20</t>
  </si>
  <si>
    <t>Dam</t>
  </si>
  <si>
    <t>2130_23</t>
  </si>
  <si>
    <t>stryks?</t>
  </si>
  <si>
    <t>vintervikshallen</t>
  </si>
  <si>
    <t>stora mossenhallarna</t>
  </si>
  <si>
    <t>20_2130</t>
  </si>
  <si>
    <t>Dam?</t>
  </si>
  <si>
    <t>HBS</t>
  </si>
  <si>
    <t>F8/P12</t>
  </si>
  <si>
    <t>Eriksdalshallen lilla</t>
  </si>
  <si>
    <t>Johannes skola</t>
  </si>
  <si>
    <t>Handbollsskola</t>
  </si>
  <si>
    <t>F8</t>
  </si>
  <si>
    <t>1830_19</t>
  </si>
  <si>
    <t>gärdeshallen</t>
  </si>
  <si>
    <t>0930_11</t>
  </si>
  <si>
    <t>111_12</t>
  </si>
  <si>
    <t>lämna åter</t>
  </si>
  <si>
    <t>bosön</t>
  </si>
  <si>
    <t>liljeholmen</t>
  </si>
  <si>
    <t>Årsavgift svenska handbollsförbundet</t>
  </si>
  <si>
    <t xml:space="preserve">Städa Sverige </t>
  </si>
  <si>
    <t>Sponsring</t>
  </si>
  <si>
    <t xml:space="preserve">Sponsring mangold </t>
  </si>
  <si>
    <t>Ut anmälningsavgift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</si>
</sst>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r-41D]_-;\-* #,##0.00\ [$kr-41D]_-;_-* &quot;-&quot;??\ [$kr-41D]_-;_-@_-"/>
  </numFmts>
  <fonts count="3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1"/>
      <name val="Calibri"/>
      <family val="2"/>
      <scheme val="minor"/>
    </font>
    <font>
      <sz val="11"/>
      <name val="Calibri"/>
      <family val="2"/>
      <scheme val="minor"/>
    </font>
    <font>
      <u/>
      <sz val="12"/>
      <name val="Calibri"/>
      <family val="2"/>
      <scheme val="minor"/>
    </font>
    <font>
      <sz val="12"/>
      <name val="Calibri"/>
      <family val="2"/>
      <scheme val="minor"/>
    </font>
    <font>
      <b/>
      <u/>
      <sz val="12"/>
      <name val="Calibri"/>
      <family val="2"/>
      <scheme val="minor"/>
    </font>
    <font>
      <b/>
      <sz val="12"/>
      <name val="Calibri"/>
      <family val="2"/>
      <scheme val="minor"/>
    </font>
    <font>
      <b/>
      <sz val="12"/>
      <color theme="1"/>
      <name val="Calibri"/>
      <family val="2"/>
      <scheme val="minor"/>
    </font>
    <font>
      <u/>
      <sz val="12"/>
      <color theme="1"/>
      <name val="Calibri"/>
      <family val="2"/>
      <scheme val="minor"/>
    </font>
    <font>
      <b/>
      <sz val="12"/>
      <color indexed="206"/>
      <name val="Calibri"/>
      <family val="2"/>
    </font>
    <font>
      <b/>
      <u/>
      <sz val="12"/>
      <color theme="1"/>
      <name val="Calibri"/>
      <family val="2"/>
      <scheme val="minor"/>
    </font>
    <font>
      <b/>
      <sz val="13"/>
      <color rgb="FF4F81BD"/>
      <name val="Calibri"/>
      <family val="2"/>
      <scheme val="minor"/>
    </font>
    <font>
      <sz val="14"/>
      <color theme="1"/>
      <name val="Calibri"/>
      <family val="2"/>
    </font>
    <font>
      <u/>
      <sz val="14"/>
      <color theme="1"/>
      <name val="Calibri"/>
      <family val="2"/>
    </font>
    <font>
      <sz val="14"/>
      <color theme="1"/>
      <name val="Symbol"/>
      <charset val="2"/>
    </font>
    <font>
      <sz val="7"/>
      <color theme="1"/>
      <name val="Times New Roman"/>
      <family val="1"/>
    </font>
    <font>
      <b/>
      <sz val="11"/>
      <color theme="1"/>
      <name val="Calibri"/>
      <family val="2"/>
      <scheme val="minor"/>
    </font>
    <font>
      <b/>
      <sz val="18"/>
      <color theme="1"/>
      <name val="Calibri"/>
      <family val="2"/>
      <scheme val="minor"/>
    </font>
    <font>
      <b/>
      <sz val="14"/>
      <color rgb="FF4F81BD"/>
      <name val="Calibri"/>
      <family val="2"/>
      <scheme val="minor"/>
    </font>
    <font>
      <b/>
      <sz val="16"/>
      <color theme="1"/>
      <name val="Calibri"/>
      <family val="2"/>
      <scheme val="minor"/>
    </font>
    <font>
      <u/>
      <sz val="11"/>
      <color theme="1"/>
      <name val="Calibri"/>
      <family val="2"/>
      <scheme val="minor"/>
    </font>
    <font>
      <b/>
      <u/>
      <sz val="11"/>
      <name val="Calibri"/>
      <family val="2"/>
      <scheme val="minor"/>
    </font>
    <font>
      <i/>
      <sz val="11"/>
      <name val="Calibri"/>
      <family val="2"/>
      <scheme val="minor"/>
    </font>
    <font>
      <b/>
      <sz val="12"/>
      <color rgb="FFFF0000"/>
      <name val="Calibri"/>
      <family val="2"/>
      <scheme val="minor"/>
    </font>
    <font>
      <sz val="8"/>
      <name val="Calibri"/>
      <family val="2"/>
      <scheme val="minor"/>
    </font>
    <font>
      <sz val="12"/>
      <color rgb="FF000000"/>
      <name val="Calibri"/>
      <family val="2"/>
      <scheme val="minor"/>
    </font>
    <font>
      <b/>
      <sz val="12"/>
      <color rgb="FF000000"/>
      <name val="Calibri"/>
      <family val="2"/>
      <scheme val="minor"/>
    </font>
    <font>
      <b/>
      <u/>
      <sz val="11"/>
      <color theme="1"/>
      <name val="Calibri"/>
      <family val="2"/>
      <scheme val="minor"/>
    </font>
  </fonts>
  <fills count="21">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rgb="FF000000"/>
        <bgColor indexed="64"/>
      </patternFill>
    </fill>
    <fill>
      <patternFill patternType="solid">
        <fgColor theme="5" tint="-0.249977111117893"/>
        <bgColor indexed="64"/>
      </patternFill>
    </fill>
    <fill>
      <patternFill patternType="solid">
        <fgColor theme="1"/>
        <bgColor indexed="64"/>
      </patternFill>
    </fill>
    <fill>
      <patternFill patternType="solid">
        <fgColor rgb="FF7030A0"/>
        <bgColor indexed="64"/>
      </patternFill>
    </fill>
    <fill>
      <patternFill patternType="solid">
        <fgColor theme="7" tint="0.39997558519241921"/>
        <bgColor indexed="64"/>
      </patternFill>
    </fill>
    <fill>
      <patternFill patternType="solid">
        <fgColor theme="9"/>
        <bgColor indexed="64"/>
      </patternFill>
    </fill>
    <fill>
      <patternFill patternType="solid">
        <fgColor rgb="FF00B0F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B050"/>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auto="1"/>
      </bottom>
      <diagonal/>
    </border>
  </borders>
  <cellStyleXfs count="25">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3" fillId="0" borderId="0"/>
    <xf numFmtId="0" fontId="2" fillId="0" borderId="0"/>
    <xf numFmtId="0" fontId="2" fillId="0" borderId="0"/>
  </cellStyleXfs>
  <cellXfs count="329">
    <xf numFmtId="0" fontId="0" fillId="0" borderId="0" xfId="0"/>
    <xf numFmtId="0" fontId="7" fillId="0" borderId="0" xfId="0" applyFont="1"/>
    <xf numFmtId="0" fontId="8" fillId="0" borderId="0" xfId="0" applyFont="1"/>
    <xf numFmtId="0" fontId="9" fillId="0" borderId="1" xfId="1" applyFont="1" applyBorder="1"/>
    <xf numFmtId="0" fontId="10" fillId="0" borderId="2" xfId="1" applyFont="1" applyBorder="1"/>
    <xf numFmtId="0" fontId="10" fillId="0" borderId="3" xfId="1" applyFont="1" applyBorder="1"/>
    <xf numFmtId="0" fontId="11" fillId="0" borderId="4" xfId="1" applyFont="1" applyBorder="1"/>
    <xf numFmtId="0" fontId="10" fillId="0" borderId="0" xfId="1" applyFont="1"/>
    <xf numFmtId="0" fontId="9" fillId="0" borderId="0" xfId="1" applyFont="1"/>
    <xf numFmtId="0" fontId="9" fillId="0" borderId="5" xfId="1" applyFont="1" applyBorder="1"/>
    <xf numFmtId="0" fontId="10" fillId="0" borderId="4" xfId="1" applyFont="1" applyBorder="1"/>
    <xf numFmtId="0" fontId="10" fillId="0" borderId="5" xfId="1" applyFont="1" applyBorder="1"/>
    <xf numFmtId="0" fontId="12" fillId="0" borderId="6" xfId="1" applyFont="1" applyBorder="1"/>
    <xf numFmtId="0" fontId="12" fillId="0" borderId="7" xfId="1" applyFont="1" applyBorder="1"/>
    <xf numFmtId="0" fontId="12" fillId="0" borderId="8" xfId="1" applyFont="1" applyBorder="1"/>
    <xf numFmtId="0" fontId="10" fillId="0" borderId="1" xfId="1" applyFont="1" applyBorder="1"/>
    <xf numFmtId="0" fontId="10" fillId="0" borderId="6" xfId="1" applyFont="1" applyBorder="1"/>
    <xf numFmtId="0" fontId="10" fillId="0" borderId="7" xfId="1" applyFont="1" applyBorder="1"/>
    <xf numFmtId="0" fontId="10" fillId="0" borderId="8" xfId="1" applyFont="1" applyBorder="1"/>
    <xf numFmtId="0" fontId="12" fillId="0" borderId="9" xfId="1" applyFont="1" applyBorder="1"/>
    <xf numFmtId="0" fontId="8" fillId="0" borderId="10" xfId="0" applyFont="1" applyBorder="1"/>
    <xf numFmtId="0" fontId="7" fillId="0" borderId="11" xfId="0" applyFont="1" applyBorder="1"/>
    <xf numFmtId="0" fontId="12" fillId="0" borderId="0" xfId="1" applyFont="1"/>
    <xf numFmtId="0" fontId="12" fillId="0" borderId="4" xfId="1" applyFont="1" applyBorder="1"/>
    <xf numFmtId="0" fontId="12" fillId="0" borderId="5" xfId="1" applyFont="1" applyBorder="1"/>
    <xf numFmtId="0" fontId="8" fillId="0" borderId="11" xfId="0" applyFont="1" applyBorder="1"/>
    <xf numFmtId="0" fontId="7" fillId="0" borderId="1" xfId="0" applyFont="1" applyBorder="1"/>
    <xf numFmtId="0" fontId="8" fillId="0" borderId="2" xfId="0" applyFont="1" applyBorder="1"/>
    <xf numFmtId="0" fontId="8" fillId="0" borderId="3" xfId="0" applyFont="1" applyBorder="1"/>
    <xf numFmtId="0" fontId="7" fillId="0" borderId="6" xfId="0" applyFont="1" applyBorder="1"/>
    <xf numFmtId="0" fontId="8" fillId="0" borderId="7" xfId="0" applyFont="1" applyBorder="1"/>
    <xf numFmtId="0" fontId="8" fillId="0" borderId="8" xfId="0" applyFont="1" applyBorder="1"/>
    <xf numFmtId="0" fontId="7" fillId="0" borderId="4" xfId="0" applyFont="1" applyBorder="1"/>
    <xf numFmtId="0" fontId="7" fillId="0" borderId="5" xfId="0" applyFont="1" applyBorder="1"/>
    <xf numFmtId="0" fontId="8" fillId="0" borderId="6" xfId="0" applyFont="1" applyBorder="1"/>
    <xf numFmtId="0" fontId="13" fillId="0" borderId="0" xfId="0" applyFont="1"/>
    <xf numFmtId="0" fontId="14" fillId="0" borderId="0" xfId="0" applyFont="1"/>
    <xf numFmtId="0" fontId="14"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14" fillId="0" borderId="4" xfId="0" applyFont="1" applyBorder="1"/>
    <xf numFmtId="0" fontId="14" fillId="0" borderId="5" xfId="0" applyFont="1" applyBorder="1"/>
    <xf numFmtId="0" fontId="13" fillId="0" borderId="4" xfId="0" applyFont="1" applyBorder="1"/>
    <xf numFmtId="0" fontId="15" fillId="0" borderId="5" xfId="0" applyFont="1" applyBorder="1"/>
    <xf numFmtId="0" fontId="10" fillId="0" borderId="0" xfId="0" applyFont="1"/>
    <xf numFmtId="0" fontId="13" fillId="0" borderId="6" xfId="0" applyFont="1" applyBorder="1"/>
    <xf numFmtId="0" fontId="13" fillId="0" borderId="7" xfId="0" applyFont="1" applyBorder="1"/>
    <xf numFmtId="0" fontId="13" fillId="0" borderId="8" xfId="0" applyFont="1" applyBorder="1"/>
    <xf numFmtId="0" fontId="16" fillId="0" borderId="0" xfId="1" applyFont="1"/>
    <xf numFmtId="0" fontId="3" fillId="0" borderId="0" xfId="0" applyFont="1"/>
    <xf numFmtId="0" fontId="3" fillId="0" borderId="1" xfId="22" applyBorder="1"/>
    <xf numFmtId="0" fontId="3" fillId="0" borderId="2" xfId="22" applyBorder="1"/>
    <xf numFmtId="0" fontId="3" fillId="0" borderId="3" xfId="22" applyBorder="1"/>
    <xf numFmtId="0" fontId="14" fillId="0" borderId="4" xfId="22" applyFont="1" applyBorder="1"/>
    <xf numFmtId="0" fontId="3" fillId="0" borderId="0" xfId="22"/>
    <xf numFmtId="0" fontId="14" fillId="0" borderId="0" xfId="22" applyFont="1"/>
    <xf numFmtId="0" fontId="14" fillId="0" borderId="5" xfId="22" applyFont="1" applyBorder="1"/>
    <xf numFmtId="0" fontId="3" fillId="0" borderId="4" xfId="22" applyBorder="1"/>
    <xf numFmtId="0" fontId="3" fillId="0" borderId="5" xfId="22" applyBorder="1"/>
    <xf numFmtId="0" fontId="13" fillId="0" borderId="4" xfId="22" applyFont="1" applyBorder="1"/>
    <xf numFmtId="0" fontId="13" fillId="0" borderId="0" xfId="22" applyFont="1"/>
    <xf numFmtId="0" fontId="13" fillId="0" borderId="5" xfId="22" applyFont="1" applyBorder="1"/>
    <xf numFmtId="0" fontId="13" fillId="0" borderId="6" xfId="22" applyFont="1" applyBorder="1"/>
    <xf numFmtId="0" fontId="13" fillId="0" borderId="7" xfId="22" applyFont="1" applyBorder="1"/>
    <xf numFmtId="0" fontId="13" fillId="0" borderId="8" xfId="22" applyFont="1" applyBorder="1"/>
    <xf numFmtId="0" fontId="17" fillId="0" borderId="0" xfId="0" applyFont="1" applyAlignment="1">
      <alignment vertical="center"/>
    </xf>
    <xf numFmtId="0" fontId="1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left" vertical="center" indent="3"/>
    </xf>
    <xf numFmtId="0" fontId="23" fillId="0" borderId="0" xfId="0" applyFont="1"/>
    <xf numFmtId="0" fontId="24" fillId="0" borderId="0" xfId="0" applyFont="1" applyAlignment="1">
      <alignment vertical="center"/>
    </xf>
    <xf numFmtId="0" fontId="22" fillId="0" borderId="1" xfId="0" applyFont="1" applyBorder="1"/>
    <xf numFmtId="0" fontId="0" fillId="0" borderId="4" xfId="0" applyBorder="1" applyAlignment="1">
      <alignment wrapText="1"/>
    </xf>
    <xf numFmtId="0" fontId="22" fillId="0" borderId="4" xfId="0" applyFont="1" applyBorder="1"/>
    <xf numFmtId="0" fontId="22" fillId="0" borderId="6" xfId="0" applyFont="1" applyBorder="1"/>
    <xf numFmtId="0" fontId="0" fillId="0" borderId="7" xfId="0" applyBorder="1"/>
    <xf numFmtId="0" fontId="7" fillId="0" borderId="8" xfId="0" applyFont="1" applyBorder="1"/>
    <xf numFmtId="0" fontId="1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8" fillId="0" borderId="4" xfId="0" applyFont="1" applyBorder="1"/>
    <xf numFmtId="0" fontId="8" fillId="0" borderId="5" xfId="0" applyFont="1" applyBorder="1"/>
    <xf numFmtId="0" fontId="13" fillId="0" borderId="5" xfId="0" applyFont="1" applyBorder="1"/>
    <xf numFmtId="0" fontId="0" fillId="0" borderId="8" xfId="0" applyBorder="1"/>
    <xf numFmtId="0" fontId="22" fillId="0" borderId="12" xfId="0" applyFont="1" applyBorder="1"/>
    <xf numFmtId="0" fontId="0" fillId="0" borderId="13" xfId="0" applyBorder="1"/>
    <xf numFmtId="0" fontId="0" fillId="0" borderId="14" xfId="0" applyBorder="1"/>
    <xf numFmtId="0" fontId="0" fillId="0" borderId="16"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1" xfId="0" applyBorder="1"/>
    <xf numFmtId="0" fontId="0" fillId="2" borderId="4" xfId="0" applyFill="1" applyBorder="1"/>
    <xf numFmtId="0" fontId="22" fillId="0" borderId="7" xfId="0" applyFont="1" applyBorder="1"/>
    <xf numFmtId="0" fontId="3" fillId="0" borderId="1" xfId="0" applyFont="1" applyBorder="1"/>
    <xf numFmtId="0" fontId="3" fillId="0" borderId="8" xfId="0" applyFont="1" applyBorder="1"/>
    <xf numFmtId="0" fontId="3" fillId="0" borderId="6" xfId="0" applyFont="1" applyBorder="1"/>
    <xf numFmtId="0" fontId="3" fillId="0" borderId="7" xfId="0" applyFont="1" applyBorder="1"/>
    <xf numFmtId="0" fontId="25" fillId="0" borderId="0" xfId="0" applyFont="1"/>
    <xf numFmtId="0" fontId="20" fillId="0" borderId="0" xfId="0" applyFont="1" applyAlignment="1">
      <alignment horizontal="left" vertical="center" wrapText="1" indent="3"/>
    </xf>
    <xf numFmtId="0" fontId="3" fillId="0" borderId="4" xfId="0" applyFont="1" applyBorder="1" applyAlignment="1">
      <alignment wrapText="1"/>
    </xf>
    <xf numFmtId="0" fontId="8" fillId="0" borderId="4" xfId="0" applyFont="1" applyBorder="1" applyAlignment="1">
      <alignment wrapText="1"/>
    </xf>
    <xf numFmtId="0" fontId="0" fillId="0" borderId="6" xfId="0" applyBorder="1"/>
    <xf numFmtId="0" fontId="0" fillId="3" borderId="4" xfId="0" applyFill="1" applyBorder="1"/>
    <xf numFmtId="0" fontId="0" fillId="3" borderId="5" xfId="0" applyFill="1" applyBorder="1"/>
    <xf numFmtId="0" fontId="27" fillId="0" borderId="0" xfId="0" applyFont="1"/>
    <xf numFmtId="0" fontId="22" fillId="4" borderId="20" xfId="0" applyFont="1" applyFill="1" applyBorder="1" applyAlignment="1">
      <alignment horizontal="right"/>
    </xf>
    <xf numFmtId="164" fontId="22" fillId="4" borderId="20" xfId="0" applyNumberFormat="1" applyFont="1" applyFill="1" applyBorder="1" applyAlignment="1">
      <alignment horizontal="right"/>
    </xf>
    <xf numFmtId="0" fontId="9" fillId="0" borderId="1" xfId="22" applyFont="1" applyBorder="1"/>
    <xf numFmtId="0" fontId="10" fillId="0" borderId="2" xfId="22" applyFont="1" applyBorder="1"/>
    <xf numFmtId="0" fontId="10" fillId="0" borderId="3" xfId="22" applyFont="1" applyBorder="1"/>
    <xf numFmtId="0" fontId="11" fillId="0" borderId="4" xfId="22" applyFont="1" applyBorder="1"/>
    <xf numFmtId="0" fontId="10" fillId="0" borderId="0" xfId="22" applyFont="1"/>
    <xf numFmtId="0" fontId="9" fillId="0" borderId="0" xfId="22" applyFont="1"/>
    <xf numFmtId="0" fontId="9" fillId="0" borderId="5" xfId="22" applyFont="1" applyBorder="1"/>
    <xf numFmtId="0" fontId="10" fillId="0" borderId="4" xfId="22" applyFont="1" applyBorder="1"/>
    <xf numFmtId="0" fontId="10" fillId="0" borderId="5" xfId="22" applyFont="1" applyBorder="1"/>
    <xf numFmtId="0" fontId="12" fillId="0" borderId="6" xfId="22" applyFont="1" applyBorder="1"/>
    <xf numFmtId="0" fontId="12" fillId="0" borderId="7" xfId="22" applyFont="1" applyBorder="1"/>
    <xf numFmtId="0" fontId="12" fillId="0" borderId="8" xfId="22" applyFont="1" applyBorder="1"/>
    <xf numFmtId="0" fontId="10" fillId="0" borderId="1" xfId="22" applyFont="1" applyBorder="1"/>
    <xf numFmtId="0" fontId="10" fillId="0" borderId="6" xfId="22" applyFont="1" applyBorder="1"/>
    <xf numFmtId="0" fontId="10" fillId="0" borderId="7" xfId="22" applyFont="1" applyBorder="1"/>
    <xf numFmtId="0" fontId="10" fillId="0" borderId="8" xfId="22" applyFont="1" applyBorder="1"/>
    <xf numFmtId="0" fontId="12" fillId="0" borderId="9" xfId="22" applyFont="1" applyBorder="1"/>
    <xf numFmtId="0" fontId="12" fillId="0" borderId="0" xfId="22" applyFont="1"/>
    <xf numFmtId="0" fontId="12" fillId="0" borderId="4" xfId="22" applyFont="1" applyBorder="1"/>
    <xf numFmtId="0" fontId="12" fillId="0" borderId="5" xfId="22" applyFont="1" applyBorder="1"/>
    <xf numFmtId="164" fontId="26" fillId="0" borderId="16" xfId="0" applyNumberFormat="1" applyFont="1" applyBorder="1"/>
    <xf numFmtId="0" fontId="7" fillId="0" borderId="7" xfId="0" applyFont="1" applyBorder="1"/>
    <xf numFmtId="0" fontId="13" fillId="0" borderId="0" xfId="0" applyFont="1" applyBorder="1"/>
    <xf numFmtId="0" fontId="22" fillId="0" borderId="2" xfId="0" applyFont="1" applyBorder="1"/>
    <xf numFmtId="0" fontId="13" fillId="0" borderId="2" xfId="0" applyFont="1" applyBorder="1"/>
    <xf numFmtId="0" fontId="16" fillId="0" borderId="0" xfId="1" applyFont="1" applyBorder="1"/>
    <xf numFmtId="0" fontId="4" fillId="0" borderId="0" xfId="1" applyBorder="1"/>
    <xf numFmtId="0" fontId="0" fillId="0" borderId="0" xfId="0" applyBorder="1"/>
    <xf numFmtId="0" fontId="14" fillId="0" borderId="0" xfId="1" applyFont="1" applyBorder="1"/>
    <xf numFmtId="0" fontId="3" fillId="0" borderId="0" xfId="1" applyFont="1" applyBorder="1"/>
    <xf numFmtId="0" fontId="13" fillId="0" borderId="0" xfId="1" applyFont="1" applyBorder="1"/>
    <xf numFmtId="0" fontId="3" fillId="0" borderId="0" xfId="0" applyFont="1" applyBorder="1"/>
    <xf numFmtId="0" fontId="16" fillId="0" borderId="0" xfId="22" applyFont="1"/>
    <xf numFmtId="0" fontId="3" fillId="0" borderId="0" xfId="22" applyFont="1"/>
    <xf numFmtId="0" fontId="3" fillId="0" borderId="4" xfId="22" applyFont="1" applyBorder="1"/>
    <xf numFmtId="0" fontId="0" fillId="6" borderId="0" xfId="0" applyFill="1"/>
    <xf numFmtId="9" fontId="0" fillId="0" borderId="0" xfId="0" applyNumberFormat="1"/>
    <xf numFmtId="0" fontId="0" fillId="0" borderId="0" xfId="0" applyFill="1" applyBorder="1"/>
    <xf numFmtId="3" fontId="3" fillId="0" borderId="0" xfId="0" applyNumberFormat="1" applyFont="1"/>
    <xf numFmtId="3" fontId="0" fillId="0" borderId="0" xfId="0" applyNumberFormat="1"/>
    <xf numFmtId="3" fontId="13" fillId="0" borderId="0" xfId="0" applyNumberFormat="1" applyFont="1"/>
    <xf numFmtId="3" fontId="7" fillId="7" borderId="0" xfId="0" applyNumberFormat="1" applyFont="1" applyFill="1"/>
    <xf numFmtId="3" fontId="8" fillId="7" borderId="0" xfId="0" applyNumberFormat="1" applyFont="1" applyFill="1"/>
    <xf numFmtId="3" fontId="8" fillId="7" borderId="4" xfId="1" applyNumberFormat="1" applyFont="1" applyFill="1" applyBorder="1"/>
    <xf numFmtId="3" fontId="8" fillId="7" borderId="0" xfId="1" applyNumberFormat="1" applyFont="1" applyFill="1" applyBorder="1"/>
    <xf numFmtId="3" fontId="8" fillId="7" borderId="6" xfId="1" applyNumberFormat="1" applyFont="1" applyFill="1" applyBorder="1"/>
    <xf numFmtId="3" fontId="8" fillId="7" borderId="7" xfId="1" applyNumberFormat="1" applyFont="1" applyFill="1" applyBorder="1"/>
    <xf numFmtId="3" fontId="8" fillId="7" borderId="0" xfId="1" applyNumberFormat="1" applyFont="1" applyFill="1"/>
    <xf numFmtId="3" fontId="7" fillId="7" borderId="0" xfId="1" applyNumberFormat="1" applyFont="1" applyFill="1"/>
    <xf numFmtId="3" fontId="7" fillId="7" borderId="1" xfId="0" applyNumberFormat="1" applyFont="1" applyFill="1" applyBorder="1"/>
    <xf numFmtId="3" fontId="8" fillId="7" borderId="2" xfId="0" applyNumberFormat="1" applyFont="1" applyFill="1" applyBorder="1"/>
    <xf numFmtId="3" fontId="8" fillId="7" borderId="3" xfId="0" applyNumberFormat="1" applyFont="1" applyFill="1" applyBorder="1"/>
    <xf numFmtId="3" fontId="7" fillId="7" borderId="6" xfId="0" applyNumberFormat="1" applyFont="1" applyFill="1" applyBorder="1"/>
    <xf numFmtId="3" fontId="8" fillId="7" borderId="7" xfId="0" applyNumberFormat="1" applyFont="1" applyFill="1" applyBorder="1"/>
    <xf numFmtId="3" fontId="8" fillId="7" borderId="8" xfId="0" applyNumberFormat="1" applyFont="1" applyFill="1" applyBorder="1"/>
    <xf numFmtId="3" fontId="7" fillId="8" borderId="9" xfId="1" applyNumberFormat="1" applyFont="1" applyFill="1" applyBorder="1"/>
    <xf numFmtId="3" fontId="7" fillId="8" borderId="10" xfId="1" applyNumberFormat="1" applyFont="1" applyFill="1" applyBorder="1"/>
    <xf numFmtId="3" fontId="8" fillId="3" borderId="4" xfId="1" applyNumberFormat="1" applyFont="1" applyFill="1" applyBorder="1"/>
    <xf numFmtId="3" fontId="8" fillId="3" borderId="0" xfId="1" applyNumberFormat="1" applyFont="1" applyFill="1"/>
    <xf numFmtId="3" fontId="8" fillId="3" borderId="6" xfId="1" applyNumberFormat="1" applyFont="1" applyFill="1" applyBorder="1"/>
    <xf numFmtId="3" fontId="8" fillId="3" borderId="7" xfId="1" applyNumberFormat="1" applyFont="1" applyFill="1" applyBorder="1"/>
    <xf numFmtId="3" fontId="8" fillId="7" borderId="0" xfId="0" applyNumberFormat="1" applyFont="1" applyFill="1" applyAlignment="1">
      <alignment horizontal="left"/>
    </xf>
    <xf numFmtId="3" fontId="8" fillId="3" borderId="0" xfId="0" applyNumberFormat="1" applyFont="1" applyFill="1"/>
    <xf numFmtId="3" fontId="7" fillId="8" borderId="6" xfId="1" applyNumberFormat="1" applyFont="1" applyFill="1" applyBorder="1"/>
    <xf numFmtId="3" fontId="7" fillId="8" borderId="7" xfId="1" applyNumberFormat="1" applyFont="1" applyFill="1" applyBorder="1"/>
    <xf numFmtId="3" fontId="7" fillId="9" borderId="9" xfId="0" applyNumberFormat="1" applyFont="1" applyFill="1" applyBorder="1"/>
    <xf numFmtId="3" fontId="8" fillId="9" borderId="10" xfId="0" applyNumberFormat="1" applyFont="1" applyFill="1" applyBorder="1"/>
    <xf numFmtId="3" fontId="7" fillId="9" borderId="11" xfId="0" applyNumberFormat="1" applyFont="1" applyFill="1" applyBorder="1"/>
    <xf numFmtId="3" fontId="7" fillId="9" borderId="9" xfId="1" applyNumberFormat="1" applyFont="1" applyFill="1" applyBorder="1"/>
    <xf numFmtId="3" fontId="8" fillId="3" borderId="0" xfId="1" applyNumberFormat="1" applyFont="1" applyFill="1" applyBorder="1"/>
    <xf numFmtId="3" fontId="7" fillId="8" borderId="21" xfId="1" applyNumberFormat="1" applyFont="1" applyFill="1" applyBorder="1"/>
    <xf numFmtId="3" fontId="8" fillId="7" borderId="20" xfId="1" applyNumberFormat="1" applyFont="1" applyFill="1" applyBorder="1"/>
    <xf numFmtId="3" fontId="8" fillId="3" borderId="20" xfId="1" applyNumberFormat="1" applyFont="1" applyFill="1" applyBorder="1"/>
    <xf numFmtId="3" fontId="8" fillId="3" borderId="22" xfId="1" applyNumberFormat="1" applyFont="1" applyFill="1" applyBorder="1"/>
    <xf numFmtId="3" fontId="7" fillId="8" borderId="22" xfId="1" applyNumberFormat="1" applyFont="1" applyFill="1" applyBorder="1"/>
    <xf numFmtId="3" fontId="8" fillId="7" borderId="22" xfId="1" applyNumberFormat="1" applyFont="1" applyFill="1" applyBorder="1"/>
    <xf numFmtId="3" fontId="7" fillId="9" borderId="10" xfId="0" applyNumberFormat="1" applyFont="1" applyFill="1" applyBorder="1"/>
    <xf numFmtId="3" fontId="7" fillId="8" borderId="10" xfId="1" applyNumberFormat="1" applyFont="1" applyFill="1" applyBorder="1" applyAlignment="1">
      <alignment horizontal="center"/>
    </xf>
    <xf numFmtId="3" fontId="8" fillId="7" borderId="0" xfId="1" applyNumberFormat="1" applyFont="1" applyFill="1" applyBorder="1" applyAlignment="1">
      <alignment horizontal="center"/>
    </xf>
    <xf numFmtId="3" fontId="8" fillId="3" borderId="0" xfId="1" applyNumberFormat="1" applyFont="1" applyFill="1" applyBorder="1" applyAlignment="1">
      <alignment horizontal="center"/>
    </xf>
    <xf numFmtId="3" fontId="8" fillId="3" borderId="7" xfId="1" applyNumberFormat="1" applyFont="1" applyFill="1" applyBorder="1" applyAlignment="1">
      <alignment horizontal="center"/>
    </xf>
    <xf numFmtId="3" fontId="8" fillId="7" borderId="0" xfId="1" applyNumberFormat="1" applyFont="1" applyFill="1" applyAlignment="1">
      <alignment horizontal="center"/>
    </xf>
    <xf numFmtId="3" fontId="8" fillId="3" borderId="0" xfId="1" applyNumberFormat="1" applyFont="1" applyFill="1" applyAlignment="1">
      <alignment horizontal="center"/>
    </xf>
    <xf numFmtId="3" fontId="7" fillId="8" borderId="7" xfId="1" applyNumberFormat="1" applyFont="1" applyFill="1" applyBorder="1" applyAlignment="1">
      <alignment horizontal="center"/>
    </xf>
    <xf numFmtId="3" fontId="8" fillId="7" borderId="7" xfId="1" applyNumberFormat="1" applyFont="1" applyFill="1" applyBorder="1" applyAlignment="1">
      <alignment horizontal="center"/>
    </xf>
    <xf numFmtId="0" fontId="28" fillId="0" borderId="0" xfId="0" applyFont="1"/>
    <xf numFmtId="0" fontId="0" fillId="0" borderId="0" xfId="0"/>
    <xf numFmtId="0" fontId="2" fillId="0" borderId="0" xfId="0" applyFont="1" applyFill="1" applyAlignment="1">
      <alignment horizontal="left" vertical="top" wrapText="1"/>
    </xf>
    <xf numFmtId="0" fontId="0" fillId="0" borderId="0" xfId="0"/>
    <xf numFmtId="0" fontId="2" fillId="0" borderId="0" xfId="24"/>
    <xf numFmtId="0" fontId="13" fillId="0" borderId="5" xfId="24" applyFont="1" applyBorder="1"/>
    <xf numFmtId="0" fontId="2" fillId="0" borderId="2" xfId="24" applyBorder="1"/>
    <xf numFmtId="0" fontId="2" fillId="0" borderId="3" xfId="24" applyBorder="1"/>
    <xf numFmtId="0" fontId="2" fillId="0" borderId="4" xfId="24" applyBorder="1"/>
    <xf numFmtId="0" fontId="2" fillId="0" borderId="5" xfId="24" applyBorder="1"/>
    <xf numFmtId="0" fontId="14" fillId="0" borderId="4" xfId="24" applyFont="1" applyBorder="1"/>
    <xf numFmtId="0" fontId="14" fillId="0" borderId="0" xfId="24" applyFont="1"/>
    <xf numFmtId="0" fontId="14" fillId="0" borderId="5" xfId="24" applyFont="1" applyBorder="1"/>
    <xf numFmtId="0" fontId="13" fillId="0" borderId="4" xfId="24" applyFont="1" applyBorder="1"/>
    <xf numFmtId="0" fontId="13" fillId="0" borderId="0" xfId="24" applyFont="1"/>
    <xf numFmtId="0" fontId="13" fillId="0" borderId="6" xfId="24" applyFont="1" applyBorder="1"/>
    <xf numFmtId="0" fontId="13" fillId="0" borderId="7" xfId="24" applyFont="1" applyBorder="1"/>
    <xf numFmtId="0" fontId="13" fillId="0" borderId="8" xfId="24" applyFont="1" applyBorder="1"/>
    <xf numFmtId="0" fontId="2" fillId="0" borderId="0" xfId="24" applyFont="1"/>
    <xf numFmtId="0" fontId="2" fillId="0" borderId="4" xfId="24" applyFont="1" applyBorder="1"/>
    <xf numFmtId="0" fontId="16" fillId="0" borderId="0" xfId="24" applyFont="1"/>
    <xf numFmtId="0" fontId="2" fillId="0" borderId="1" xfId="24" applyBorder="1"/>
    <xf numFmtId="0" fontId="13" fillId="0" borderId="0" xfId="0" applyFont="1"/>
    <xf numFmtId="0" fontId="2" fillId="0" borderId="0" xfId="0" applyFont="1"/>
    <xf numFmtId="0" fontId="2" fillId="0" borderId="0" xfId="0" applyFont="1" applyAlignment="1">
      <alignment wrapText="1"/>
    </xf>
    <xf numFmtId="0" fontId="0" fillId="0" borderId="0" xfId="0" applyAlignment="1">
      <alignment wrapText="1"/>
    </xf>
    <xf numFmtId="0" fontId="2" fillId="3" borderId="0" xfId="24" applyFill="1"/>
    <xf numFmtId="0" fontId="2" fillId="3" borderId="0" xfId="24" applyFont="1" applyFill="1"/>
    <xf numFmtId="0" fontId="13" fillId="3" borderId="0" xfId="0" applyFont="1" applyFill="1"/>
    <xf numFmtId="0" fontId="16" fillId="3" borderId="0" xfId="24" applyFont="1" applyFill="1"/>
    <xf numFmtId="0" fontId="2" fillId="0" borderId="0" xfId="24" applyFill="1"/>
    <xf numFmtId="0" fontId="0" fillId="0" borderId="0" xfId="0"/>
    <xf numFmtId="0" fontId="2" fillId="0" borderId="0" xfId="24"/>
    <xf numFmtId="0" fontId="2" fillId="0" borderId="2" xfId="24" applyBorder="1"/>
    <xf numFmtId="0" fontId="2" fillId="0" borderId="3" xfId="24" applyBorder="1"/>
    <xf numFmtId="0" fontId="2" fillId="0" borderId="4" xfId="24" applyBorder="1"/>
    <xf numFmtId="0" fontId="2" fillId="0" borderId="5" xfId="24" applyBorder="1"/>
    <xf numFmtId="0" fontId="14" fillId="0" borderId="4" xfId="24" applyFont="1" applyBorder="1"/>
    <xf numFmtId="0" fontId="14" fillId="0" borderId="0" xfId="24" applyFont="1"/>
    <xf numFmtId="0" fontId="14" fillId="0" borderId="5" xfId="24" applyFont="1" applyBorder="1"/>
    <xf numFmtId="0" fontId="13" fillId="0" borderId="4" xfId="24" applyFont="1" applyBorder="1"/>
    <xf numFmtId="0" fontId="13" fillId="0" borderId="0" xfId="24" applyFont="1"/>
    <xf numFmtId="0" fontId="13" fillId="0" borderId="6" xfId="24" applyFont="1" applyBorder="1"/>
    <xf numFmtId="0" fontId="13" fillId="0" borderId="7" xfId="24" applyFont="1" applyBorder="1"/>
    <xf numFmtId="0" fontId="16" fillId="0" borderId="0" xfId="24" applyFont="1"/>
    <xf numFmtId="0" fontId="2" fillId="0" borderId="1" xfId="24" applyBorder="1"/>
    <xf numFmtId="0" fontId="13" fillId="0" borderId="0" xfId="0" applyFont="1"/>
    <xf numFmtId="0" fontId="2" fillId="0" borderId="0" xfId="0" applyFont="1"/>
    <xf numFmtId="0" fontId="2" fillId="3" borderId="0" xfId="24" applyFill="1"/>
    <xf numFmtId="0" fontId="13" fillId="3" borderId="0" xfId="0" applyFont="1" applyFill="1"/>
    <xf numFmtId="0" fontId="2" fillId="0" borderId="0" xfId="0" applyFont="1" applyFill="1" applyAlignment="1">
      <alignment horizontal="left" vertical="top" wrapText="1"/>
    </xf>
    <xf numFmtId="0" fontId="2" fillId="0" borderId="0" xfId="0" applyFont="1" applyFill="1"/>
    <xf numFmtId="0" fontId="0" fillId="0" borderId="21" xfId="0" applyBorder="1"/>
    <xf numFmtId="0" fontId="0" fillId="3" borderId="21" xfId="0" applyFill="1" applyBorder="1"/>
    <xf numFmtId="0" fontId="0" fillId="6" borderId="21" xfId="0" applyFill="1" applyBorder="1"/>
    <xf numFmtId="3" fontId="2" fillId="0" borderId="5" xfId="24" applyNumberFormat="1" applyBorder="1"/>
    <xf numFmtId="3" fontId="13" fillId="0" borderId="5" xfId="24" applyNumberFormat="1" applyFont="1" applyBorder="1"/>
    <xf numFmtId="3" fontId="13" fillId="0" borderId="8" xfId="24" applyNumberFormat="1" applyFont="1" applyBorder="1"/>
    <xf numFmtId="3" fontId="2" fillId="0" borderId="0" xfId="0" applyNumberFormat="1" applyFont="1"/>
    <xf numFmtId="0" fontId="0" fillId="0" borderId="0" xfId="0" applyAlignment="1">
      <alignment vertical="center"/>
    </xf>
    <xf numFmtId="0" fontId="2" fillId="3" borderId="4" xfId="24" applyFill="1" applyBorder="1"/>
    <xf numFmtId="3" fontId="2" fillId="3" borderId="5" xfId="24" applyNumberFormat="1" applyFill="1" applyBorder="1"/>
    <xf numFmtId="3" fontId="13" fillId="5" borderId="0" xfId="0" applyNumberFormat="1" applyFont="1" applyFill="1"/>
    <xf numFmtId="0" fontId="2" fillId="3" borderId="0" xfId="0" applyFont="1" applyFill="1"/>
    <xf numFmtId="3" fontId="2" fillId="3" borderId="0" xfId="0" applyNumberFormat="1" applyFont="1" applyFill="1"/>
    <xf numFmtId="0" fontId="13" fillId="5" borderId="0" xfId="0" applyFont="1" applyFill="1"/>
    <xf numFmtId="0" fontId="2" fillId="0" borderId="0" xfId="22" applyFont="1"/>
    <xf numFmtId="0" fontId="13" fillId="6" borderId="0" xfId="0" applyFont="1" applyFill="1"/>
    <xf numFmtId="0" fontId="29" fillId="0" borderId="0" xfId="0" applyFont="1"/>
    <xf numFmtId="0" fontId="0" fillId="6" borderId="4" xfId="0" applyFill="1" applyBorder="1"/>
    <xf numFmtId="0" fontId="10" fillId="6" borderId="0" xfId="1" applyFont="1" applyFill="1"/>
    <xf numFmtId="0" fontId="10" fillId="6" borderId="4" xfId="1" applyFont="1" applyFill="1" applyBorder="1"/>
    <xf numFmtId="0" fontId="10" fillId="6" borderId="5" xfId="1" applyFont="1" applyFill="1" applyBorder="1"/>
    <xf numFmtId="0" fontId="7" fillId="6" borderId="5" xfId="0" applyFont="1" applyFill="1" applyBorder="1"/>
    <xf numFmtId="0" fontId="13" fillId="5" borderId="5" xfId="0" applyFont="1" applyFill="1" applyBorder="1"/>
    <xf numFmtId="0" fontId="0" fillId="6" borderId="5" xfId="0" applyFill="1" applyBorder="1"/>
    <xf numFmtId="0" fontId="10" fillId="0" borderId="4" xfId="1" applyFont="1" applyFill="1" applyBorder="1"/>
    <xf numFmtId="0" fontId="10" fillId="0" borderId="0" xfId="1" applyFont="1" applyFill="1"/>
    <xf numFmtId="0" fontId="10" fillId="0" borderId="5" xfId="1" applyFont="1" applyFill="1" applyBorder="1"/>
    <xf numFmtId="0" fontId="2" fillId="6" borderId="4" xfId="24" applyFill="1" applyBorder="1"/>
    <xf numFmtId="0" fontId="2" fillId="6" borderId="0" xfId="24" applyFill="1"/>
    <xf numFmtId="0" fontId="2" fillId="0" borderId="4" xfId="22" applyFont="1" applyBorder="1"/>
    <xf numFmtId="0" fontId="0" fillId="0" borderId="0" xfId="0" applyFill="1"/>
    <xf numFmtId="0" fontId="8" fillId="6" borderId="5" xfId="0" applyFont="1" applyFill="1" applyBorder="1"/>
    <xf numFmtId="0" fontId="8" fillId="5" borderId="5" xfId="0" applyFont="1" applyFill="1" applyBorder="1"/>
    <xf numFmtId="0" fontId="7" fillId="5" borderId="0" xfId="0" applyFont="1" applyFill="1"/>
    <xf numFmtId="0" fontId="7" fillId="5" borderId="11" xfId="0" applyFont="1" applyFill="1" applyBorder="1"/>
    <xf numFmtId="0" fontId="7" fillId="5" borderId="5" xfId="0" applyFont="1" applyFill="1" applyBorder="1"/>
    <xf numFmtId="0" fontId="8" fillId="6" borderId="11" xfId="0" applyFont="1" applyFill="1" applyBorder="1"/>
    <xf numFmtId="0" fontId="2" fillId="0" borderId="0" xfId="24" applyFont="1" applyFill="1"/>
    <xf numFmtId="0" fontId="0" fillId="0" borderId="21" xfId="0" applyFill="1" applyBorder="1"/>
    <xf numFmtId="0" fontId="2" fillId="0" borderId="4" xfId="0" applyFont="1" applyBorder="1"/>
    <xf numFmtId="0" fontId="2" fillId="0" borderId="4" xfId="0" applyFont="1" applyBorder="1" applyAlignment="1">
      <alignment wrapText="1"/>
    </xf>
    <xf numFmtId="164" fontId="22" fillId="5" borderId="16" xfId="0" applyNumberFormat="1" applyFont="1" applyFill="1" applyBorder="1"/>
    <xf numFmtId="0" fontId="1" fillId="3" borderId="4" xfId="24" applyFont="1" applyFill="1" applyBorder="1"/>
    <xf numFmtId="0" fontId="22" fillId="5" borderId="8" xfId="0" applyFont="1" applyFill="1" applyBorder="1"/>
    <xf numFmtId="0" fontId="31" fillId="0" borderId="21" xfId="0" applyFont="1" applyBorder="1" applyAlignment="1">
      <alignment vertical="center"/>
    </xf>
    <xf numFmtId="0" fontId="31" fillId="10" borderId="21" xfId="0" applyFont="1" applyFill="1" applyBorder="1" applyAlignment="1">
      <alignment vertical="center"/>
    </xf>
    <xf numFmtId="0" fontId="31" fillId="11" borderId="21" xfId="0" applyFont="1" applyFill="1" applyBorder="1" applyAlignment="1">
      <alignment horizontal="center"/>
    </xf>
    <xf numFmtId="20" fontId="31" fillId="12" borderId="21" xfId="0" applyNumberFormat="1" applyFont="1" applyFill="1" applyBorder="1" applyAlignment="1">
      <alignment horizontal="center"/>
    </xf>
    <xf numFmtId="0" fontId="31" fillId="0" borderId="21" xfId="0" applyFont="1" applyBorder="1" applyAlignment="1">
      <alignment horizontal="center"/>
    </xf>
    <xf numFmtId="0" fontId="31" fillId="13" borderId="21" xfId="0" applyFont="1" applyFill="1" applyBorder="1" applyAlignment="1">
      <alignment horizontal="center"/>
    </xf>
    <xf numFmtId="0" fontId="32" fillId="13" borderId="21" xfId="0" applyFont="1" applyFill="1" applyBorder="1" applyAlignment="1">
      <alignment horizontal="center"/>
    </xf>
    <xf numFmtId="0" fontId="0" fillId="12" borderId="21" xfId="0" applyFill="1" applyBorder="1"/>
    <xf numFmtId="16" fontId="31" fillId="0" borderId="21" xfId="0" applyNumberFormat="1" applyFont="1" applyBorder="1" applyAlignment="1">
      <alignment horizontal="center"/>
    </xf>
    <xf numFmtId="0" fontId="0" fillId="14" borderId="21" xfId="0" applyFill="1" applyBorder="1"/>
    <xf numFmtId="0" fontId="1" fillId="0" borderId="21" xfId="0" applyFont="1" applyBorder="1" applyAlignment="1">
      <alignment horizontal="center"/>
    </xf>
    <xf numFmtId="0" fontId="31" fillId="15" borderId="21" xfId="0" applyFont="1" applyFill="1" applyBorder="1" applyAlignment="1">
      <alignment vertical="center"/>
    </xf>
    <xf numFmtId="0" fontId="1" fillId="14" borderId="21" xfId="0" applyFont="1" applyFill="1" applyBorder="1" applyAlignment="1">
      <alignment horizontal="center"/>
    </xf>
    <xf numFmtId="0" fontId="1" fillId="11" borderId="21" xfId="0" applyFont="1" applyFill="1" applyBorder="1" applyAlignment="1">
      <alignment horizontal="center"/>
    </xf>
    <xf numFmtId="0" fontId="31" fillId="16" borderId="21" xfId="0" applyFont="1" applyFill="1" applyBorder="1" applyAlignment="1">
      <alignment horizontal="center"/>
    </xf>
    <xf numFmtId="0" fontId="31" fillId="3" borderId="21" xfId="0" applyFont="1" applyFill="1" applyBorder="1" applyAlignment="1">
      <alignment horizontal="center"/>
    </xf>
    <xf numFmtId="20" fontId="31" fillId="0" borderId="21" xfId="0" applyNumberFormat="1" applyFont="1" applyBorder="1" applyAlignment="1">
      <alignment horizontal="center"/>
    </xf>
    <xf numFmtId="0" fontId="31" fillId="6" borderId="21" xfId="0" applyFont="1" applyFill="1" applyBorder="1" applyAlignment="1">
      <alignment vertical="center"/>
    </xf>
    <xf numFmtId="0" fontId="31" fillId="6" borderId="21" xfId="0" applyFont="1" applyFill="1" applyBorder="1" applyAlignment="1">
      <alignment horizontal="center"/>
    </xf>
    <xf numFmtId="20" fontId="31" fillId="6" borderId="21" xfId="0" applyNumberFormat="1" applyFont="1" applyFill="1" applyBorder="1" applyAlignment="1">
      <alignment horizontal="center"/>
    </xf>
    <xf numFmtId="0" fontId="31" fillId="18" borderId="21" xfId="0" applyFont="1" applyFill="1" applyBorder="1" applyAlignment="1">
      <alignment horizontal="center"/>
    </xf>
    <xf numFmtId="0" fontId="33" fillId="0" borderId="0" xfId="0" applyFont="1" applyAlignment="1">
      <alignment horizontal="right"/>
    </xf>
    <xf numFmtId="0" fontId="31" fillId="19" borderId="0" xfId="0" applyFont="1" applyFill="1" applyAlignment="1">
      <alignment vertical="center"/>
    </xf>
    <xf numFmtId="0" fontId="0" fillId="19" borderId="0" xfId="0" applyFill="1"/>
    <xf numFmtId="0" fontId="31" fillId="0" borderId="0" xfId="0" applyFont="1" applyAlignment="1">
      <alignment vertical="center"/>
    </xf>
    <xf numFmtId="0" fontId="31" fillId="12" borderId="0" xfId="0" applyFont="1" applyFill="1" applyAlignment="1">
      <alignment vertical="center"/>
    </xf>
    <xf numFmtId="0" fontId="0" fillId="12" borderId="0" xfId="0" applyFill="1"/>
    <xf numFmtId="0" fontId="31" fillId="14" borderId="0" xfId="0" applyFont="1" applyFill="1" applyAlignment="1">
      <alignment vertical="center"/>
    </xf>
    <xf numFmtId="0" fontId="31" fillId="20" borderId="0" xfId="0" applyFont="1" applyFill="1" applyAlignment="1">
      <alignment vertical="center"/>
    </xf>
    <xf numFmtId="0" fontId="31" fillId="3" borderId="0" xfId="0" applyFont="1" applyFill="1" applyAlignment="1">
      <alignment vertical="center"/>
    </xf>
    <xf numFmtId="0" fontId="1" fillId="17" borderId="0" xfId="0" applyFont="1" applyFill="1" applyAlignment="1">
      <alignment vertical="center"/>
    </xf>
    <xf numFmtId="0" fontId="1" fillId="0" borderId="0" xfId="0" applyFont="1" applyAlignment="1">
      <alignment vertical="center"/>
    </xf>
    <xf numFmtId="0" fontId="2" fillId="0" borderId="0" xfId="0" applyFont="1" applyFill="1" applyAlignment="1">
      <alignment horizontal="left" vertical="top" wrapText="1"/>
    </xf>
    <xf numFmtId="0" fontId="3" fillId="0" borderId="0" xfId="0" applyFont="1" applyAlignment="1">
      <alignment horizontal="left" vertical="top" wrapText="1"/>
    </xf>
  </cellXfs>
  <cellStyles count="25">
    <cellStyle name="Följd hyperlänk" xfId="3" builtinId="9" hidden="1"/>
    <cellStyle name="Följd hyperlänk" xfId="11" builtinId="9" hidden="1"/>
    <cellStyle name="Följd hyperlänk" xfId="7" builtinId="9" hidden="1"/>
    <cellStyle name="Följd hyperlänk" xfId="15" builtinId="9" hidden="1"/>
    <cellStyle name="Följd hyperlänk" xfId="17" builtinId="9" hidden="1"/>
    <cellStyle name="Följd hyperlänk" xfId="13" builtinId="9" hidden="1"/>
    <cellStyle name="Följd hyperlänk" xfId="5" builtinId="9" hidden="1"/>
    <cellStyle name="Följd hyperlänk" xfId="9" builtinId="9" hidden="1"/>
    <cellStyle name="Följd hyperlänk" xfId="19" builtinId="9" hidden="1"/>
    <cellStyle name="Följd hyperlänk" xfId="21" builtinId="9" hidden="1"/>
    <cellStyle name="Hyperlänk" xfId="8" builtinId="8" hidden="1"/>
    <cellStyle name="Hyperlänk" xfId="6" builtinId="8" hidden="1"/>
    <cellStyle name="Hyperlänk" xfId="2" builtinId="8" hidden="1"/>
    <cellStyle name="Hyperlänk" xfId="4" builtinId="8" hidden="1"/>
    <cellStyle name="Hyperlänk" xfId="10" builtinId="8" hidden="1"/>
    <cellStyle name="Hyperlänk" xfId="20" builtinId="8" hidden="1"/>
    <cellStyle name="Hyperlänk" xfId="18" builtinId="8" hidden="1"/>
    <cellStyle name="Hyperlänk" xfId="16" builtinId="8" hidden="1"/>
    <cellStyle name="Hyperlänk" xfId="12" builtinId="8" hidden="1"/>
    <cellStyle name="Hyperlänk" xfId="14" builtinId="8" hidden="1"/>
    <cellStyle name="Normal" xfId="0" builtinId="0"/>
    <cellStyle name="Normal 2" xfId="1" xr:uid="{00000000-0005-0000-0000-000015000000}"/>
    <cellStyle name="Normal 2 2" xfId="22" xr:uid="{00000000-0005-0000-0000-000016000000}"/>
    <cellStyle name="Normal 2 2 2" xfId="24" xr:uid="{00000000-0005-0000-0000-000017000000}"/>
    <cellStyle name="Normal 2 3"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3"/>
  <sheetViews>
    <sheetView tabSelected="1" zoomScale="90" zoomScaleNormal="90" workbookViewId="0">
      <selection activeCell="C104" sqref="C104"/>
    </sheetView>
  </sheetViews>
  <sheetFormatPr defaultColWidth="11.43359375" defaultRowHeight="15" x14ac:dyDescent="0.2"/>
  <cols>
    <col min="1" max="1" width="64.03125" customWidth="1"/>
    <col min="4" max="4" width="19.1015625" bestFit="1" customWidth="1"/>
    <col min="5" max="5" width="14.66015625" bestFit="1" customWidth="1"/>
    <col min="6" max="6" width="10.625" bestFit="1" customWidth="1"/>
  </cols>
  <sheetData>
    <row r="1" spans="1:6" ht="18.75" x14ac:dyDescent="0.2">
      <c r="A1" s="73" t="s">
        <v>91</v>
      </c>
    </row>
    <row r="2" spans="1:6" ht="171.75" x14ac:dyDescent="0.25">
      <c r="A2" s="68" t="s">
        <v>92</v>
      </c>
    </row>
    <row r="3" spans="1:6" ht="18" x14ac:dyDescent="0.2">
      <c r="A3" s="67" t="s">
        <v>93</v>
      </c>
    </row>
    <row r="4" spans="1:6" ht="86.25" x14ac:dyDescent="0.25">
      <c r="A4" s="68" t="s">
        <v>94</v>
      </c>
    </row>
    <row r="5" spans="1:6" ht="18.75" x14ac:dyDescent="0.2">
      <c r="A5" s="69" t="s">
        <v>95</v>
      </c>
    </row>
    <row r="6" spans="1:6" ht="18.75" x14ac:dyDescent="0.2">
      <c r="A6" s="69"/>
    </row>
    <row r="7" spans="1:6" ht="78.95" customHeight="1" x14ac:dyDescent="0.25">
      <c r="A7" s="68" t="s">
        <v>96</v>
      </c>
    </row>
    <row r="8" spans="1:6" ht="18.75" x14ac:dyDescent="0.2">
      <c r="A8" s="69"/>
    </row>
    <row r="9" spans="1:6" ht="18.75" x14ac:dyDescent="0.2">
      <c r="A9" s="70" t="s">
        <v>97</v>
      </c>
    </row>
    <row r="10" spans="1:6" ht="18.75" x14ac:dyDescent="0.2">
      <c r="A10" s="71" t="s">
        <v>98</v>
      </c>
    </row>
    <row r="11" spans="1:6" ht="18.75" x14ac:dyDescent="0.2">
      <c r="A11" s="71" t="s">
        <v>99</v>
      </c>
    </row>
    <row r="12" spans="1:6" ht="72.75" x14ac:dyDescent="0.2">
      <c r="A12" s="105" t="s">
        <v>116</v>
      </c>
    </row>
    <row r="13" spans="1:6" ht="18.75" x14ac:dyDescent="0.2">
      <c r="A13" s="71" t="s">
        <v>100</v>
      </c>
    </row>
    <row r="14" spans="1:6" ht="18.75" x14ac:dyDescent="0.2">
      <c r="A14" s="71" t="s">
        <v>101</v>
      </c>
    </row>
    <row r="16" spans="1:6" ht="23.25" x14ac:dyDescent="0.3">
      <c r="A16" s="72" t="s">
        <v>240</v>
      </c>
      <c r="B16" s="104" t="s">
        <v>105</v>
      </c>
      <c r="C16" s="104" t="s">
        <v>106</v>
      </c>
      <c r="D16" s="104" t="s">
        <v>107</v>
      </c>
      <c r="E16" s="35"/>
      <c r="F16" s="35"/>
    </row>
    <row r="18" spans="1:7" x14ac:dyDescent="0.2">
      <c r="A18" s="74" t="s">
        <v>293</v>
      </c>
      <c r="B18" s="38"/>
      <c r="C18" s="38"/>
      <c r="D18" s="39"/>
    </row>
    <row r="19" spans="1:7" x14ac:dyDescent="0.2">
      <c r="A19" s="40"/>
      <c r="D19" s="41"/>
    </row>
    <row r="20" spans="1:7" x14ac:dyDescent="0.2">
      <c r="A20" s="40" t="s">
        <v>90</v>
      </c>
      <c r="D20" s="41"/>
    </row>
    <row r="21" spans="1:7" x14ac:dyDescent="0.2">
      <c r="A21" s="40" t="s">
        <v>297</v>
      </c>
      <c r="D21" s="41"/>
    </row>
    <row r="22" spans="1:7" x14ac:dyDescent="0.2">
      <c r="A22" s="40" t="s">
        <v>298</v>
      </c>
      <c r="D22" s="41"/>
    </row>
    <row r="23" spans="1:7" x14ac:dyDescent="0.2">
      <c r="A23" s="75"/>
      <c r="D23" s="41"/>
    </row>
    <row r="24" spans="1:7" x14ac:dyDescent="0.2">
      <c r="A24" s="76" t="s">
        <v>14</v>
      </c>
      <c r="B24" s="2">
        <f>handbollsskolan!E30</f>
        <v>39990</v>
      </c>
      <c r="C24">
        <f>handbollsskolan!K30</f>
        <v>7200</v>
      </c>
      <c r="D24" s="86">
        <f>SUM(B24:C24)</f>
        <v>47190</v>
      </c>
      <c r="F24" s="150"/>
    </row>
    <row r="25" spans="1:7" x14ac:dyDescent="0.2">
      <c r="A25" s="76" t="s">
        <v>44</v>
      </c>
      <c r="B25" s="2">
        <f>handbollsskolan!E31</f>
        <v>41690</v>
      </c>
      <c r="C25">
        <f>handbollsskolan!K31</f>
        <v>7500</v>
      </c>
      <c r="D25" s="86">
        <f>SUM(B25:C25)</f>
        <v>49190</v>
      </c>
      <c r="F25" s="150"/>
    </row>
    <row r="26" spans="1:7" x14ac:dyDescent="0.2">
      <c r="A26" s="76" t="s">
        <v>15</v>
      </c>
      <c r="B26" s="1">
        <f>B24-B25</f>
        <v>-1700</v>
      </c>
      <c r="C26" s="1">
        <f t="shared" ref="C26:D26" si="0">C24-C25</f>
        <v>-300</v>
      </c>
      <c r="D26" s="272">
        <f t="shared" si="0"/>
        <v>-2000</v>
      </c>
      <c r="E26" s="2"/>
      <c r="F26" s="150"/>
      <c r="G26" s="2"/>
    </row>
    <row r="27" spans="1:7" x14ac:dyDescent="0.2">
      <c r="A27" s="77"/>
      <c r="B27" s="78"/>
      <c r="C27" s="78"/>
      <c r="D27" s="79"/>
      <c r="E27" s="2"/>
      <c r="F27" s="2"/>
      <c r="G27" s="2"/>
    </row>
    <row r="28" spans="1:7" x14ac:dyDescent="0.2">
      <c r="A28" s="35"/>
      <c r="B28" s="51"/>
      <c r="C28" s="51"/>
      <c r="D28" s="51"/>
      <c r="E28" s="2"/>
      <c r="F28" s="2"/>
      <c r="G28" s="2"/>
    </row>
    <row r="29" spans="1:7" x14ac:dyDescent="0.2">
      <c r="A29" s="80" t="s">
        <v>294</v>
      </c>
      <c r="B29" s="81"/>
      <c r="C29" s="81"/>
      <c r="D29" s="82"/>
      <c r="E29" s="2"/>
      <c r="F29" s="2"/>
      <c r="G29" s="2"/>
    </row>
    <row r="30" spans="1:7" x14ac:dyDescent="0.2">
      <c r="A30" s="106"/>
      <c r="B30" s="51"/>
      <c r="C30" s="51"/>
      <c r="D30" s="84"/>
      <c r="E30" s="2"/>
      <c r="F30" s="2"/>
      <c r="G30" s="2"/>
    </row>
    <row r="31" spans="1:7" x14ac:dyDescent="0.2">
      <c r="A31" s="290" t="s">
        <v>299</v>
      </c>
      <c r="B31" s="51"/>
      <c r="C31" s="51"/>
      <c r="D31" s="84"/>
      <c r="E31" s="2"/>
      <c r="F31" s="2"/>
      <c r="G31" s="2"/>
    </row>
    <row r="32" spans="1:7" x14ac:dyDescent="0.2">
      <c r="A32" s="290" t="s">
        <v>301</v>
      </c>
      <c r="B32" s="51"/>
      <c r="C32" s="51"/>
      <c r="D32" s="84"/>
      <c r="E32" s="2"/>
      <c r="F32" s="2"/>
      <c r="G32" s="2"/>
    </row>
    <row r="33" spans="1:7" x14ac:dyDescent="0.2">
      <c r="A33" s="291" t="s">
        <v>300</v>
      </c>
      <c r="B33" s="51"/>
      <c r="C33" s="51"/>
      <c r="D33" s="84"/>
      <c r="E33" s="2"/>
      <c r="F33" s="2"/>
      <c r="G33" s="2"/>
    </row>
    <row r="34" spans="1:7" x14ac:dyDescent="0.2">
      <c r="A34" s="83"/>
      <c r="B34" s="51" t="s">
        <v>171</v>
      </c>
      <c r="C34" s="51"/>
      <c r="D34" s="84"/>
      <c r="E34" s="2"/>
      <c r="F34" s="2"/>
      <c r="G34" s="2"/>
    </row>
    <row r="35" spans="1:7" x14ac:dyDescent="0.2">
      <c r="A35" s="76" t="s">
        <v>14</v>
      </c>
      <c r="B35" s="246">
        <f>'F8'!E33</f>
        <v>33930</v>
      </c>
      <c r="D35" s="86">
        <f>SUM(B35:C35)</f>
        <v>33930</v>
      </c>
      <c r="E35" s="2"/>
      <c r="F35" s="150"/>
      <c r="G35" s="2"/>
    </row>
    <row r="36" spans="1:7" x14ac:dyDescent="0.2">
      <c r="A36" s="76" t="s">
        <v>44</v>
      </c>
      <c r="B36" s="246">
        <f>'F8'!E34</f>
        <v>30610</v>
      </c>
      <c r="D36" s="86">
        <f>SUM(B36:C36)</f>
        <v>30610</v>
      </c>
      <c r="E36" s="2"/>
      <c r="F36" s="150"/>
      <c r="G36" s="2"/>
    </row>
    <row r="37" spans="1:7" x14ac:dyDescent="0.2">
      <c r="A37" s="76" t="s">
        <v>15</v>
      </c>
      <c r="B37" s="35">
        <f>B35-B36</f>
        <v>3320</v>
      </c>
      <c r="C37" s="35"/>
      <c r="D37" s="273">
        <f t="shared" ref="D37" si="1">D35-D36</f>
        <v>3320</v>
      </c>
      <c r="E37" s="2"/>
      <c r="F37" s="150"/>
      <c r="G37" s="2"/>
    </row>
    <row r="38" spans="1:7" x14ac:dyDescent="0.2">
      <c r="A38" s="102"/>
      <c r="B38" s="103"/>
      <c r="C38" s="103"/>
      <c r="D38" s="101"/>
      <c r="E38" s="2"/>
      <c r="F38" s="2"/>
      <c r="G38" s="2"/>
    </row>
    <row r="39" spans="1:7" x14ac:dyDescent="0.2">
      <c r="A39" s="51"/>
      <c r="B39" s="51"/>
      <c r="C39" s="51"/>
      <c r="D39" s="84"/>
      <c r="E39" s="2"/>
      <c r="F39" s="2"/>
      <c r="G39" s="2"/>
    </row>
    <row r="40" spans="1:7" s="230" customFormat="1" x14ac:dyDescent="0.2">
      <c r="A40" s="80" t="s">
        <v>292</v>
      </c>
      <c r="B40" s="81"/>
      <c r="C40" s="81"/>
      <c r="D40" s="82"/>
      <c r="E40" s="2"/>
      <c r="F40" s="2"/>
      <c r="G40" s="2"/>
    </row>
    <row r="41" spans="1:7" s="230" customFormat="1" x14ac:dyDescent="0.2">
      <c r="A41" s="106"/>
      <c r="B41" s="51"/>
      <c r="C41" s="51"/>
      <c r="D41" s="84"/>
      <c r="E41" s="2"/>
      <c r="F41" s="2"/>
      <c r="G41" s="2"/>
    </row>
    <row r="42" spans="1:7" s="230" customFormat="1" ht="59.25" x14ac:dyDescent="0.2">
      <c r="A42" s="249" t="s">
        <v>239</v>
      </c>
      <c r="B42" s="51"/>
      <c r="C42" s="51"/>
      <c r="D42" s="84"/>
      <c r="E42" s="2"/>
      <c r="F42" s="2"/>
      <c r="G42" s="2"/>
    </row>
    <row r="43" spans="1:7" s="230" customFormat="1" x14ac:dyDescent="0.2">
      <c r="A43" s="83"/>
      <c r="B43" s="51"/>
      <c r="C43" s="51"/>
      <c r="D43" s="84"/>
      <c r="E43" s="2"/>
      <c r="F43" s="2"/>
      <c r="G43" s="2"/>
    </row>
    <row r="44" spans="1:7" s="230" customFormat="1" x14ac:dyDescent="0.2">
      <c r="A44" s="106"/>
      <c r="B44" s="51"/>
      <c r="C44" s="51"/>
      <c r="D44" s="84"/>
      <c r="E44" s="2"/>
      <c r="F44" s="2"/>
      <c r="G44" s="2"/>
    </row>
    <row r="45" spans="1:7" s="230" customFormat="1" x14ac:dyDescent="0.2">
      <c r="A45" s="83"/>
      <c r="B45" s="51" t="s">
        <v>171</v>
      </c>
      <c r="C45" s="51"/>
      <c r="D45" s="84"/>
      <c r="E45" s="2"/>
      <c r="F45" s="2"/>
      <c r="G45" s="2"/>
    </row>
    <row r="46" spans="1:7" s="230" customFormat="1" x14ac:dyDescent="0.2">
      <c r="A46" s="76" t="s">
        <v>14</v>
      </c>
      <c r="B46" s="246">
        <f>'P9'!E34</f>
        <v>37860</v>
      </c>
      <c r="D46" s="86">
        <f>SUM(B46:C46)</f>
        <v>37860</v>
      </c>
      <c r="E46" s="2"/>
      <c r="F46" s="2"/>
      <c r="G46" s="2"/>
    </row>
    <row r="47" spans="1:7" s="230" customFormat="1" x14ac:dyDescent="0.2">
      <c r="A47" s="76" t="s">
        <v>44</v>
      </c>
      <c r="B47" s="246">
        <f>'P9'!E35</f>
        <v>34100</v>
      </c>
      <c r="D47" s="86">
        <f>SUM(B47:C47)</f>
        <v>34100</v>
      </c>
      <c r="E47" s="2"/>
      <c r="F47" s="2"/>
      <c r="G47" s="2"/>
    </row>
    <row r="48" spans="1:7" s="230" customFormat="1" x14ac:dyDescent="0.2">
      <c r="A48" s="76" t="s">
        <v>15</v>
      </c>
      <c r="B48" s="245">
        <f>B46-B47</f>
        <v>3760</v>
      </c>
      <c r="C48" s="245"/>
      <c r="D48" s="273">
        <f t="shared" ref="D48" si="2">D46-D47</f>
        <v>3760</v>
      </c>
      <c r="E48" s="2"/>
      <c r="F48" s="2"/>
      <c r="G48" s="2"/>
    </row>
    <row r="49" spans="1:7" s="230" customFormat="1" x14ac:dyDescent="0.2">
      <c r="A49" s="102"/>
      <c r="B49" s="103"/>
      <c r="C49" s="103"/>
      <c r="D49" s="101"/>
      <c r="E49" s="2"/>
      <c r="F49" s="2"/>
      <c r="G49" s="2"/>
    </row>
    <row r="50" spans="1:7" s="230" customFormat="1" x14ac:dyDescent="0.2">
      <c r="A50" s="51"/>
      <c r="B50" s="51"/>
      <c r="C50" s="51"/>
      <c r="D50" s="84"/>
      <c r="E50" s="2"/>
      <c r="F50" s="2"/>
      <c r="G50" s="2"/>
    </row>
    <row r="51" spans="1:7" x14ac:dyDescent="0.2">
      <c r="A51" s="51"/>
      <c r="B51" s="51"/>
      <c r="C51" s="51"/>
      <c r="D51" s="84"/>
      <c r="E51" s="2"/>
      <c r="F51" s="2"/>
      <c r="G51" s="2"/>
    </row>
    <row r="52" spans="1:7" x14ac:dyDescent="0.2">
      <c r="A52" s="26" t="s">
        <v>241</v>
      </c>
      <c r="B52" s="81"/>
      <c r="C52" s="81"/>
      <c r="D52" s="82"/>
      <c r="E52" s="2"/>
      <c r="F52" s="2"/>
      <c r="G52" s="2"/>
    </row>
    <row r="53" spans="1:7" x14ac:dyDescent="0.2">
      <c r="A53" s="85"/>
      <c r="B53" s="2"/>
      <c r="C53" s="2"/>
      <c r="D53" s="86"/>
      <c r="E53" s="2"/>
      <c r="F53" s="2"/>
      <c r="G53" s="2"/>
    </row>
    <row r="54" spans="1:7" x14ac:dyDescent="0.2">
      <c r="A54" s="107" t="s">
        <v>302</v>
      </c>
      <c r="B54" s="2"/>
      <c r="C54" s="2"/>
      <c r="D54" s="86"/>
      <c r="E54" s="2"/>
      <c r="F54" s="2"/>
      <c r="G54" s="2"/>
    </row>
    <row r="55" spans="1:7" x14ac:dyDescent="0.2">
      <c r="A55" s="85" t="s">
        <v>303</v>
      </c>
      <c r="B55" s="2"/>
      <c r="C55" s="2"/>
      <c r="D55" s="86"/>
      <c r="E55" s="2"/>
      <c r="F55" s="2"/>
      <c r="G55" s="2"/>
    </row>
    <row r="56" spans="1:7" x14ac:dyDescent="0.2">
      <c r="A56" s="85"/>
      <c r="B56" s="2"/>
      <c r="C56" s="2"/>
      <c r="D56" s="86"/>
      <c r="E56" s="2"/>
      <c r="F56" s="2"/>
      <c r="G56" s="2"/>
    </row>
    <row r="57" spans="1:7" x14ac:dyDescent="0.2">
      <c r="A57" s="85"/>
      <c r="B57" s="2" t="s">
        <v>40</v>
      </c>
      <c r="C57" s="2" t="s">
        <v>41</v>
      </c>
      <c r="D57" s="86"/>
      <c r="E57" s="2"/>
      <c r="F57" s="2"/>
      <c r="G57" s="2"/>
    </row>
    <row r="58" spans="1:7" x14ac:dyDescent="0.2">
      <c r="A58" s="76" t="s">
        <v>14</v>
      </c>
      <c r="B58" s="152">
        <f>'P12'!E12</f>
        <v>41056</v>
      </c>
      <c r="C58" s="153">
        <f>'P12'!K12</f>
        <v>1056</v>
      </c>
      <c r="D58" s="86">
        <f>SUM(B58:C58)</f>
        <v>42112</v>
      </c>
      <c r="E58" s="153"/>
      <c r="F58" s="150"/>
    </row>
    <row r="59" spans="1:7" x14ac:dyDescent="0.2">
      <c r="A59" s="76" t="s">
        <v>44</v>
      </c>
      <c r="B59" s="152">
        <f>'P12'!E30</f>
        <v>44215</v>
      </c>
      <c r="C59" s="153">
        <f>'P12'!K30</f>
        <v>3975</v>
      </c>
      <c r="D59" s="86">
        <f>SUM(B59:C59)</f>
        <v>48190</v>
      </c>
      <c r="E59" s="153"/>
      <c r="F59" s="150"/>
    </row>
    <row r="60" spans="1:7" x14ac:dyDescent="0.2">
      <c r="A60" s="76" t="s">
        <v>15</v>
      </c>
      <c r="B60" s="154">
        <f>B58-B59</f>
        <v>-3159</v>
      </c>
      <c r="C60" s="154">
        <f t="shared" ref="C60" si="3">C58-C59</f>
        <v>-2919</v>
      </c>
      <c r="D60" s="282">
        <f>SUM(B60:C60)</f>
        <v>-6078</v>
      </c>
      <c r="E60" s="153"/>
      <c r="F60" s="150"/>
    </row>
    <row r="61" spans="1:7" x14ac:dyDescent="0.2">
      <c r="A61" s="76"/>
      <c r="B61" s="35"/>
      <c r="C61" s="35"/>
      <c r="D61" s="87"/>
    </row>
    <row r="62" spans="1:7" x14ac:dyDescent="0.2">
      <c r="A62" s="76"/>
      <c r="B62" s="35"/>
      <c r="C62" s="35"/>
      <c r="D62" s="112" t="s">
        <v>138</v>
      </c>
    </row>
    <row r="63" spans="1:7" x14ac:dyDescent="0.2">
      <c r="A63" s="76"/>
      <c r="B63" s="136"/>
      <c r="C63" s="136"/>
      <c r="D63" s="113">
        <f>D60</f>
        <v>-6078</v>
      </c>
    </row>
    <row r="64" spans="1:7" x14ac:dyDescent="0.2">
      <c r="A64" s="137"/>
      <c r="B64" s="138"/>
      <c r="C64" s="138"/>
      <c r="D64" s="138"/>
    </row>
    <row r="66" spans="1:6" x14ac:dyDescent="0.2">
      <c r="A66" s="74" t="s">
        <v>291</v>
      </c>
      <c r="B66" s="38"/>
      <c r="C66" s="38"/>
      <c r="D66" s="39"/>
    </row>
    <row r="67" spans="1:6" x14ac:dyDescent="0.2">
      <c r="A67" s="40"/>
      <c r="D67" s="41"/>
    </row>
    <row r="68" spans="1:6" x14ac:dyDescent="0.2">
      <c r="A68" s="76" t="s">
        <v>14</v>
      </c>
      <c r="B68" s="152">
        <f>F11_12!E37</f>
        <v>61960</v>
      </c>
      <c r="C68" s="153"/>
      <c r="D68" s="86">
        <f>SUM(B68:C68)</f>
        <v>61960</v>
      </c>
      <c r="F68" s="150"/>
    </row>
    <row r="69" spans="1:6" x14ac:dyDescent="0.2">
      <c r="A69" s="76" t="s">
        <v>44</v>
      </c>
      <c r="B69" s="152">
        <f>F11_12!E38</f>
        <v>61315</v>
      </c>
      <c r="C69" s="153"/>
      <c r="D69" s="86">
        <f>SUM(B69:C69)</f>
        <v>61315</v>
      </c>
      <c r="F69" s="150"/>
    </row>
    <row r="70" spans="1:6" x14ac:dyDescent="0.2">
      <c r="A70" s="76" t="s">
        <v>15</v>
      </c>
      <c r="B70" s="154">
        <f>B68-B69</f>
        <v>645</v>
      </c>
      <c r="C70" s="154"/>
      <c r="D70" s="283">
        <f>SUM(B70:C70)</f>
        <v>645</v>
      </c>
      <c r="F70" s="150"/>
    </row>
    <row r="71" spans="1:6" x14ac:dyDescent="0.2">
      <c r="A71" s="258" t="s">
        <v>247</v>
      </c>
      <c r="B71" s="246"/>
      <c r="C71" s="246"/>
      <c r="D71" s="246"/>
      <c r="E71" s="246"/>
    </row>
    <row r="72" spans="1:6" x14ac:dyDescent="0.2">
      <c r="A72" s="258" t="s">
        <v>248</v>
      </c>
      <c r="B72" s="246"/>
      <c r="C72" s="246"/>
      <c r="D72" s="246"/>
      <c r="E72" s="246"/>
    </row>
    <row r="73" spans="1:6" x14ac:dyDescent="0.2">
      <c r="A73" s="258" t="s">
        <v>249</v>
      </c>
      <c r="B73" s="246"/>
      <c r="C73" s="246"/>
      <c r="D73" s="246"/>
      <c r="E73" s="246"/>
    </row>
    <row r="74" spans="1:6" x14ac:dyDescent="0.2">
      <c r="A74" s="78"/>
      <c r="B74" s="78"/>
      <c r="C74" s="78"/>
      <c r="D74" s="88"/>
    </row>
    <row r="76" spans="1:6" x14ac:dyDescent="0.2">
      <c r="A76" s="77"/>
      <c r="B76" s="78"/>
      <c r="C76" s="78"/>
      <c r="D76" s="135"/>
    </row>
    <row r="77" spans="1:6" x14ac:dyDescent="0.2">
      <c r="A77" s="74" t="s">
        <v>295</v>
      </c>
      <c r="B77" s="38"/>
      <c r="C77" s="38"/>
      <c r="D77" s="33"/>
    </row>
    <row r="78" spans="1:6" x14ac:dyDescent="0.2">
      <c r="A78" s="40" t="s">
        <v>102</v>
      </c>
      <c r="D78" s="41"/>
    </row>
    <row r="79" spans="1:6" ht="54.75" x14ac:dyDescent="0.2">
      <c r="A79" s="75" t="s">
        <v>103</v>
      </c>
      <c r="D79" s="41"/>
    </row>
    <row r="80" spans="1:6" x14ac:dyDescent="0.2">
      <c r="A80" s="40" t="s">
        <v>137</v>
      </c>
      <c r="D80" s="41"/>
    </row>
    <row r="81" spans="1:7" x14ac:dyDescent="0.2">
      <c r="A81" s="40" t="s">
        <v>175</v>
      </c>
      <c r="D81" s="41"/>
    </row>
    <row r="82" spans="1:7" x14ac:dyDescent="0.2">
      <c r="A82" s="40"/>
      <c r="D82" s="41"/>
    </row>
    <row r="83" spans="1:7" x14ac:dyDescent="0.2">
      <c r="A83" s="40"/>
      <c r="B83" t="s">
        <v>40</v>
      </c>
      <c r="C83" t="s">
        <v>41</v>
      </c>
      <c r="D83" s="41"/>
    </row>
    <row r="84" spans="1:7" x14ac:dyDescent="0.2">
      <c r="A84" s="76" t="s">
        <v>14</v>
      </c>
      <c r="B84" s="100">
        <f>'F14'!E19</f>
        <v>140668</v>
      </c>
      <c r="C84" s="100">
        <f>'F14'!E55</f>
        <v>9810</v>
      </c>
      <c r="D84" s="86">
        <f>SUM(B84:C84)</f>
        <v>150478</v>
      </c>
      <c r="F84" s="150"/>
    </row>
    <row r="85" spans="1:7" x14ac:dyDescent="0.2">
      <c r="A85" s="76" t="s">
        <v>44</v>
      </c>
      <c r="B85" s="100">
        <f>'F14'!E38</f>
        <v>122332</v>
      </c>
      <c r="C85" s="100">
        <f>'F14'!E71</f>
        <v>13000</v>
      </c>
      <c r="D85" s="86">
        <f>SUM(B85:C85)</f>
        <v>135332</v>
      </c>
      <c r="F85" s="150"/>
    </row>
    <row r="86" spans="1:7" x14ac:dyDescent="0.2">
      <c r="A86" s="76" t="s">
        <v>15</v>
      </c>
      <c r="B86" s="47">
        <f>B84-B85</f>
        <v>18336</v>
      </c>
      <c r="C86" s="48">
        <f t="shared" ref="C86" si="4">C84-C85</f>
        <v>-3190</v>
      </c>
      <c r="D86" s="283">
        <f>SUM(B86:C86)</f>
        <v>15146</v>
      </c>
      <c r="F86" s="150"/>
    </row>
    <row r="87" spans="1:7" x14ac:dyDescent="0.2">
      <c r="A87" s="76"/>
      <c r="D87" s="41"/>
      <c r="E87" s="35"/>
      <c r="F87" s="35"/>
      <c r="G87" s="35"/>
    </row>
    <row r="88" spans="1:7" x14ac:dyDescent="0.2">
      <c r="B88" s="51"/>
      <c r="D88" s="112" t="s">
        <v>138</v>
      </c>
      <c r="E88" s="35"/>
      <c r="F88" s="35"/>
      <c r="G88" s="35"/>
    </row>
    <row r="89" spans="1:7" x14ac:dyDescent="0.2">
      <c r="B89" s="51"/>
      <c r="D89" s="113">
        <f>D86</f>
        <v>15146</v>
      </c>
      <c r="E89" s="35"/>
      <c r="F89" s="35"/>
      <c r="G89" s="35"/>
    </row>
    <row r="90" spans="1:7" x14ac:dyDescent="0.2">
      <c r="A90" s="76"/>
      <c r="B90" s="35"/>
      <c r="C90" s="35"/>
      <c r="D90" s="87"/>
      <c r="E90" s="35"/>
      <c r="F90" s="35"/>
      <c r="G90" s="35"/>
    </row>
    <row r="91" spans="1:7" x14ac:dyDescent="0.2">
      <c r="A91" s="108"/>
      <c r="B91" s="78"/>
      <c r="C91" s="78"/>
      <c r="D91" s="88"/>
    </row>
    <row r="92" spans="1:7" x14ac:dyDescent="0.2">
      <c r="D92" s="41"/>
    </row>
    <row r="93" spans="1:7" x14ac:dyDescent="0.2">
      <c r="D93" s="88"/>
    </row>
    <row r="94" spans="1:7" x14ac:dyDescent="0.2">
      <c r="A94" s="74" t="s">
        <v>104</v>
      </c>
      <c r="B94" s="38"/>
      <c r="C94" s="38"/>
      <c r="D94" s="39"/>
    </row>
    <row r="95" spans="1:7" x14ac:dyDescent="0.2">
      <c r="A95" s="40"/>
      <c r="D95" s="41"/>
    </row>
    <row r="96" spans="1:7" x14ac:dyDescent="0.2">
      <c r="A96" s="40"/>
      <c r="B96" t="s">
        <v>105</v>
      </c>
      <c r="C96" t="s">
        <v>41</v>
      </c>
      <c r="D96" s="87" t="s">
        <v>42</v>
      </c>
    </row>
    <row r="97" spans="1:6" x14ac:dyDescent="0.2">
      <c r="A97" s="40"/>
      <c r="D97" s="87"/>
    </row>
    <row r="98" spans="1:6" x14ac:dyDescent="0.2">
      <c r="A98" s="76" t="s">
        <v>14</v>
      </c>
      <c r="B98" s="100">
        <v>51163</v>
      </c>
      <c r="C98" s="100">
        <v>4489</v>
      </c>
      <c r="D98" s="86">
        <f>SUM(B98:C98)</f>
        <v>55652</v>
      </c>
      <c r="F98" s="150"/>
    </row>
    <row r="99" spans="1:6" x14ac:dyDescent="0.2">
      <c r="A99" s="76" t="s">
        <v>44</v>
      </c>
      <c r="B99" s="100">
        <v>51795</v>
      </c>
      <c r="C99" s="100">
        <v>15385</v>
      </c>
      <c r="D99" s="86">
        <f>SUM(B99:C99)</f>
        <v>67180</v>
      </c>
      <c r="F99" s="150"/>
    </row>
    <row r="100" spans="1:6" x14ac:dyDescent="0.2">
      <c r="A100" s="76" t="s">
        <v>15</v>
      </c>
      <c r="B100" s="35">
        <f>B98-B99</f>
        <v>-632</v>
      </c>
      <c r="C100" s="35">
        <f t="shared" ref="C100" si="5">C98-C99</f>
        <v>-10896</v>
      </c>
      <c r="D100" s="282">
        <f>SUM(B100:C100)</f>
        <v>-11528</v>
      </c>
      <c r="F100" s="150"/>
    </row>
    <row r="101" spans="1:6" x14ac:dyDescent="0.2">
      <c r="A101" s="40"/>
      <c r="D101" s="87"/>
    </row>
    <row r="102" spans="1:6" x14ac:dyDescent="0.2">
      <c r="A102" s="35" t="s">
        <v>70</v>
      </c>
      <c r="D102" s="112" t="s">
        <v>138</v>
      </c>
    </row>
    <row r="103" spans="1:6" x14ac:dyDescent="0.2">
      <c r="A103" t="s">
        <v>158</v>
      </c>
      <c r="D103" s="113">
        <f>D100</f>
        <v>-11528</v>
      </c>
    </row>
    <row r="104" spans="1:6" x14ac:dyDescent="0.2">
      <c r="A104" t="s">
        <v>159</v>
      </c>
      <c r="D104" s="87"/>
    </row>
    <row r="105" spans="1:6" x14ac:dyDescent="0.2">
      <c r="A105" t="s">
        <v>160</v>
      </c>
      <c r="D105" s="41"/>
    </row>
    <row r="106" spans="1:6" x14ac:dyDescent="0.2">
      <c r="D106" s="41"/>
    </row>
    <row r="107" spans="1:6" x14ac:dyDescent="0.2">
      <c r="A107" t="s">
        <v>161</v>
      </c>
      <c r="D107" s="41"/>
    </row>
    <row r="108" spans="1:6" x14ac:dyDescent="0.2">
      <c r="A108" s="78"/>
      <c r="B108" s="78"/>
      <c r="C108" s="78"/>
      <c r="D108" s="88"/>
    </row>
    <row r="110" spans="1:6" x14ac:dyDescent="0.2">
      <c r="A110" s="97" t="s">
        <v>115</v>
      </c>
      <c r="B110" s="38"/>
      <c r="C110" s="38"/>
      <c r="D110" s="39"/>
    </row>
    <row r="111" spans="1:6" x14ac:dyDescent="0.2">
      <c r="A111" s="40"/>
      <c r="D111" s="41"/>
    </row>
    <row r="112" spans="1:6" x14ac:dyDescent="0.2">
      <c r="A112" s="40" t="s">
        <v>270</v>
      </c>
      <c r="D112" s="41">
        <v>500</v>
      </c>
    </row>
    <row r="113" spans="1:4" x14ac:dyDescent="0.2">
      <c r="A113" s="109" t="s">
        <v>109</v>
      </c>
      <c r="D113" s="110">
        <v>900</v>
      </c>
    </row>
    <row r="114" spans="1:4" x14ac:dyDescent="0.2">
      <c r="A114" s="109" t="s">
        <v>110</v>
      </c>
      <c r="D114" s="110">
        <v>800</v>
      </c>
    </row>
    <row r="115" spans="1:4" x14ac:dyDescent="0.2">
      <c r="A115" s="40" t="s">
        <v>272</v>
      </c>
      <c r="D115" s="41">
        <v>2500</v>
      </c>
    </row>
    <row r="116" spans="1:4" s="230" customFormat="1" x14ac:dyDescent="0.2">
      <c r="A116" s="40" t="s">
        <v>271</v>
      </c>
      <c r="D116" s="41">
        <v>4000</v>
      </c>
    </row>
    <row r="117" spans="1:4" x14ac:dyDescent="0.2">
      <c r="A117" s="98" t="s">
        <v>182</v>
      </c>
      <c r="D117" s="41">
        <v>3000</v>
      </c>
    </row>
    <row r="118" spans="1:4" x14ac:dyDescent="0.2">
      <c r="A118" s="40" t="s">
        <v>269</v>
      </c>
      <c r="D118" s="41">
        <v>2400</v>
      </c>
    </row>
    <row r="119" spans="1:4" x14ac:dyDescent="0.2">
      <c r="A119" s="40" t="s">
        <v>111</v>
      </c>
      <c r="D119" s="41">
        <v>500</v>
      </c>
    </row>
    <row r="120" spans="1:4" x14ac:dyDescent="0.2">
      <c r="A120" s="40" t="s">
        <v>112</v>
      </c>
      <c r="D120" s="41">
        <v>900</v>
      </c>
    </row>
    <row r="121" spans="1:4" x14ac:dyDescent="0.2">
      <c r="A121" s="40" t="s">
        <v>113</v>
      </c>
      <c r="D121" s="41">
        <v>500</v>
      </c>
    </row>
    <row r="122" spans="1:4" s="230" customFormat="1" x14ac:dyDescent="0.2">
      <c r="A122" s="40" t="s">
        <v>364</v>
      </c>
      <c r="D122" s="41">
        <v>700</v>
      </c>
    </row>
    <row r="123" spans="1:4" s="230" customFormat="1" x14ac:dyDescent="0.2">
      <c r="A123" s="109" t="s">
        <v>114</v>
      </c>
      <c r="D123" s="110">
        <v>2000</v>
      </c>
    </row>
    <row r="124" spans="1:4" s="230" customFormat="1" x14ac:dyDescent="0.2">
      <c r="A124" s="109" t="s">
        <v>317</v>
      </c>
      <c r="D124" s="110">
        <f>SUM(D112:D123)</f>
        <v>18700</v>
      </c>
    </row>
    <row r="125" spans="1:4" s="230" customFormat="1" x14ac:dyDescent="0.2">
      <c r="A125" s="40" t="s">
        <v>316</v>
      </c>
      <c r="D125" s="41">
        <v>30000</v>
      </c>
    </row>
    <row r="126" spans="1:4" x14ac:dyDescent="0.2">
      <c r="A126" s="77" t="s">
        <v>107</v>
      </c>
      <c r="B126" s="99"/>
      <c r="C126" s="99"/>
      <c r="D126" s="294">
        <f>SUM(D124-D125)</f>
        <v>-11300</v>
      </c>
    </row>
    <row r="127" spans="1:4" ht="15.75" thickBot="1" x14ac:dyDescent="0.25"/>
    <row r="128" spans="1:4" x14ac:dyDescent="0.2">
      <c r="A128" s="89" t="s">
        <v>108</v>
      </c>
      <c r="B128" s="90"/>
      <c r="C128" s="90"/>
      <c r="D128" s="91"/>
    </row>
    <row r="129" spans="1:4" x14ac:dyDescent="0.2">
      <c r="A129" s="76" t="s">
        <v>14</v>
      </c>
      <c r="D129" s="134">
        <f>D24+D35+D58+D84+D68+D98+D125</f>
        <v>421322</v>
      </c>
    </row>
    <row r="130" spans="1:4" x14ac:dyDescent="0.2">
      <c r="A130" s="76" t="s">
        <v>44</v>
      </c>
      <c r="D130" s="134">
        <f>D25+D36+D59+D85+D69+D99+D124</f>
        <v>410517</v>
      </c>
    </row>
    <row r="131" spans="1:4" x14ac:dyDescent="0.2">
      <c r="A131" s="76" t="s">
        <v>15</v>
      </c>
      <c r="D131" s="292">
        <f>SUM(D129-D130)</f>
        <v>10805</v>
      </c>
    </row>
    <row r="132" spans="1:4" x14ac:dyDescent="0.2">
      <c r="A132" s="93"/>
      <c r="D132" s="92"/>
    </row>
    <row r="133" spans="1:4" ht="15.75" thickBot="1" x14ac:dyDescent="0.25">
      <c r="A133" s="94"/>
      <c r="B133" s="95"/>
      <c r="C133" s="95"/>
      <c r="D133" s="96"/>
    </row>
  </sheetData>
  <pageMargins left="0.7" right="0.7" top="0.75" bottom="0.75" header="0.3" footer="0.3"/>
  <pageSetup paperSize="9" scale="70"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6:H77"/>
  <sheetViews>
    <sheetView workbookViewId="0">
      <selection activeCell="H24" sqref="H24"/>
    </sheetView>
  </sheetViews>
  <sheetFormatPr defaultColWidth="8.875" defaultRowHeight="15" x14ac:dyDescent="0.2"/>
  <cols>
    <col min="3" max="3" width="28.515625" bestFit="1" customWidth="1"/>
    <col min="4" max="4" width="17.890625" bestFit="1" customWidth="1"/>
    <col min="5" max="5" width="5.78125" bestFit="1" customWidth="1"/>
    <col min="6" max="6" width="5.51171875" bestFit="1" customWidth="1"/>
    <col min="7" max="7" width="7.80078125" bestFit="1" customWidth="1"/>
  </cols>
  <sheetData>
    <row r="6" spans="3:8" x14ac:dyDescent="0.2">
      <c r="C6" s="1" t="s">
        <v>126</v>
      </c>
      <c r="D6" s="2"/>
      <c r="E6" s="2"/>
      <c r="F6" s="2"/>
      <c r="G6" s="2"/>
    </row>
    <row r="7" spans="3:8" x14ac:dyDescent="0.2">
      <c r="C7" s="2"/>
      <c r="D7" s="2"/>
      <c r="E7" s="2"/>
      <c r="F7" s="2"/>
      <c r="G7" s="2"/>
    </row>
    <row r="8" spans="3:8" x14ac:dyDescent="0.2">
      <c r="C8" s="1" t="s">
        <v>139</v>
      </c>
      <c r="D8" s="2"/>
      <c r="E8" s="2"/>
      <c r="F8" s="2"/>
      <c r="G8" s="2"/>
    </row>
    <row r="9" spans="3:8" x14ac:dyDescent="0.2">
      <c r="C9" s="2"/>
      <c r="D9" s="2"/>
      <c r="E9" s="2"/>
      <c r="F9" s="2"/>
      <c r="G9" s="2"/>
    </row>
    <row r="10" spans="3:8" x14ac:dyDescent="0.2">
      <c r="C10" s="114"/>
      <c r="D10" s="115"/>
      <c r="E10" s="115"/>
      <c r="F10" s="115"/>
      <c r="G10" s="116"/>
    </row>
    <row r="11" spans="3:8" x14ac:dyDescent="0.2">
      <c r="C11" s="117" t="s">
        <v>14</v>
      </c>
      <c r="D11" s="118"/>
      <c r="E11" s="119" t="s">
        <v>0</v>
      </c>
      <c r="F11" s="119" t="s">
        <v>1</v>
      </c>
      <c r="G11" s="120" t="s">
        <v>2</v>
      </c>
    </row>
    <row r="12" spans="3:8" x14ac:dyDescent="0.2">
      <c r="C12" s="121" t="s">
        <v>3</v>
      </c>
      <c r="D12" s="118" t="s">
        <v>140</v>
      </c>
      <c r="E12" s="118">
        <v>10</v>
      </c>
      <c r="F12" s="118">
        <v>2000</v>
      </c>
      <c r="G12" s="122">
        <f>E12*F12</f>
        <v>20000</v>
      </c>
      <c r="H12">
        <v>8000</v>
      </c>
    </row>
    <row r="13" spans="3:8" x14ac:dyDescent="0.2">
      <c r="C13" s="121" t="s">
        <v>31</v>
      </c>
      <c r="D13" s="118" t="s">
        <v>141</v>
      </c>
      <c r="E13" s="118">
        <f>E12*15</f>
        <v>150</v>
      </c>
      <c r="F13" s="118">
        <v>7</v>
      </c>
      <c r="G13" s="122">
        <f t="shared" ref="G13:G17" si="0">E13*F13</f>
        <v>1050</v>
      </c>
    </row>
    <row r="14" spans="3:8" x14ac:dyDescent="0.2">
      <c r="C14" s="121" t="s">
        <v>31</v>
      </c>
      <c r="D14" s="118" t="s">
        <v>142</v>
      </c>
      <c r="E14" s="118">
        <f>E12*15</f>
        <v>150</v>
      </c>
      <c r="F14" s="118">
        <v>7</v>
      </c>
      <c r="G14" s="122">
        <f t="shared" si="0"/>
        <v>1050</v>
      </c>
    </row>
    <row r="15" spans="3:8" x14ac:dyDescent="0.2">
      <c r="C15" s="121" t="s">
        <v>12</v>
      </c>
      <c r="D15" s="118" t="s">
        <v>143</v>
      </c>
      <c r="E15" s="118">
        <v>15</v>
      </c>
      <c r="F15" s="118">
        <v>28</v>
      </c>
      <c r="G15" s="122">
        <f t="shared" si="0"/>
        <v>420</v>
      </c>
    </row>
    <row r="16" spans="3:8" x14ac:dyDescent="0.2">
      <c r="C16" s="121" t="s">
        <v>12</v>
      </c>
      <c r="D16" s="118" t="s">
        <v>144</v>
      </c>
      <c r="E16" s="118">
        <v>15</v>
      </c>
      <c r="F16" s="118">
        <v>28</v>
      </c>
      <c r="G16" s="122">
        <f t="shared" si="0"/>
        <v>420</v>
      </c>
    </row>
    <row r="17" spans="3:8" x14ac:dyDescent="0.2">
      <c r="C17" s="121" t="s">
        <v>25</v>
      </c>
      <c r="D17" s="118"/>
      <c r="E17" s="118">
        <v>0</v>
      </c>
      <c r="F17" s="118">
        <v>0</v>
      </c>
      <c r="G17" s="122">
        <f t="shared" si="0"/>
        <v>0</v>
      </c>
    </row>
    <row r="18" spans="3:8" x14ac:dyDescent="0.2">
      <c r="C18" s="123" t="s">
        <v>20</v>
      </c>
      <c r="D18" s="124"/>
      <c r="E18" s="124"/>
      <c r="F18" s="124"/>
      <c r="G18" s="125">
        <f>SUM(G12:G17)</f>
        <v>22940</v>
      </c>
    </row>
    <row r="19" spans="3:8" x14ac:dyDescent="0.2">
      <c r="C19" s="126"/>
      <c r="D19" s="115"/>
      <c r="E19" s="115"/>
      <c r="F19" s="115"/>
      <c r="G19" s="116"/>
    </row>
    <row r="20" spans="3:8" x14ac:dyDescent="0.2">
      <c r="C20" s="127"/>
      <c r="D20" s="128"/>
      <c r="E20" s="128"/>
      <c r="F20" s="128"/>
      <c r="G20" s="129"/>
    </row>
    <row r="21" spans="3:8" x14ac:dyDescent="0.2">
      <c r="C21" s="117" t="s">
        <v>21</v>
      </c>
      <c r="D21" s="118"/>
      <c r="E21" s="118"/>
      <c r="F21" s="118"/>
      <c r="G21" s="122"/>
    </row>
    <row r="22" spans="3:8" x14ac:dyDescent="0.2">
      <c r="C22" s="121" t="s">
        <v>4</v>
      </c>
      <c r="D22" s="118"/>
      <c r="E22" s="118">
        <v>5</v>
      </c>
      <c r="F22" s="118">
        <v>225</v>
      </c>
      <c r="G22" s="122">
        <f>E22*F22</f>
        <v>1125</v>
      </c>
    </row>
    <row r="23" spans="3:8" x14ac:dyDescent="0.2">
      <c r="C23" s="121" t="s">
        <v>33</v>
      </c>
      <c r="D23" s="118"/>
      <c r="E23" s="118">
        <v>1</v>
      </c>
      <c r="F23" s="118">
        <v>1000</v>
      </c>
      <c r="G23" s="122">
        <f>E23*F23</f>
        <v>1000</v>
      </c>
    </row>
    <row r="24" spans="3:8" x14ac:dyDescent="0.2">
      <c r="C24" s="121" t="s">
        <v>29</v>
      </c>
      <c r="D24" s="118"/>
      <c r="E24" s="118">
        <v>1</v>
      </c>
      <c r="F24" s="118">
        <v>8000</v>
      </c>
      <c r="G24" s="122">
        <f t="shared" ref="G24:G35" si="1">E24*F24</f>
        <v>8000</v>
      </c>
    </row>
    <row r="25" spans="3:8" x14ac:dyDescent="0.2">
      <c r="C25" s="121" t="s">
        <v>16</v>
      </c>
      <c r="D25" s="118"/>
      <c r="E25" s="118">
        <v>1</v>
      </c>
      <c r="F25" s="118">
        <v>500</v>
      </c>
      <c r="G25" s="122">
        <f t="shared" si="1"/>
        <v>500</v>
      </c>
    </row>
    <row r="26" spans="3:8" x14ac:dyDescent="0.2">
      <c r="C26" s="121" t="s">
        <v>7</v>
      </c>
      <c r="D26" s="118"/>
      <c r="E26" s="118">
        <v>1</v>
      </c>
      <c r="F26" s="118">
        <v>500</v>
      </c>
      <c r="G26" s="122">
        <f t="shared" si="1"/>
        <v>500</v>
      </c>
    </row>
    <row r="27" spans="3:8" x14ac:dyDescent="0.2">
      <c r="C27" s="121" t="s">
        <v>24</v>
      </c>
      <c r="D27" s="118"/>
      <c r="E27" s="118">
        <v>0</v>
      </c>
      <c r="F27" s="118">
        <v>400</v>
      </c>
      <c r="G27" s="122">
        <f t="shared" si="1"/>
        <v>0</v>
      </c>
    </row>
    <row r="28" spans="3:8" x14ac:dyDescent="0.2">
      <c r="C28" s="10" t="s">
        <v>120</v>
      </c>
      <c r="D28" s="7"/>
      <c r="E28" s="7">
        <f>E12</f>
        <v>10</v>
      </c>
      <c r="F28" s="7">
        <v>369</v>
      </c>
      <c r="G28" s="11">
        <f t="shared" si="1"/>
        <v>3690</v>
      </c>
    </row>
    <row r="29" spans="3:8" x14ac:dyDescent="0.2">
      <c r="C29" s="10" t="s">
        <v>121</v>
      </c>
      <c r="D29" s="7"/>
      <c r="E29" s="7">
        <v>2</v>
      </c>
      <c r="F29" s="7">
        <v>369</v>
      </c>
      <c r="G29" s="11">
        <f t="shared" ref="G29" si="2">E29*F29</f>
        <v>738</v>
      </c>
    </row>
    <row r="30" spans="3:8" x14ac:dyDescent="0.2">
      <c r="C30" s="121" t="s">
        <v>145</v>
      </c>
      <c r="D30" s="118"/>
      <c r="E30" s="118">
        <v>2</v>
      </c>
      <c r="F30" s="118">
        <v>500</v>
      </c>
      <c r="G30" s="122">
        <f t="shared" si="1"/>
        <v>1000</v>
      </c>
    </row>
    <row r="31" spans="3:8" x14ac:dyDescent="0.2">
      <c r="C31" s="121" t="s">
        <v>146</v>
      </c>
      <c r="D31" s="118"/>
      <c r="E31" s="118">
        <v>0</v>
      </c>
      <c r="F31" s="118">
        <v>500</v>
      </c>
      <c r="G31" s="122">
        <f t="shared" si="1"/>
        <v>0</v>
      </c>
    </row>
    <row r="32" spans="3:8" x14ac:dyDescent="0.2">
      <c r="C32" s="121" t="s">
        <v>173</v>
      </c>
      <c r="D32" s="118"/>
      <c r="E32" s="118">
        <v>1</v>
      </c>
      <c r="F32" s="118">
        <v>850</v>
      </c>
      <c r="G32" s="122">
        <f t="shared" si="1"/>
        <v>850</v>
      </c>
      <c r="H32">
        <v>1800</v>
      </c>
    </row>
    <row r="33" spans="3:7" x14ac:dyDescent="0.2">
      <c r="C33" s="121" t="s">
        <v>10</v>
      </c>
      <c r="D33" s="118"/>
      <c r="E33" s="118">
        <v>2</v>
      </c>
      <c r="F33" s="118">
        <v>1500</v>
      </c>
      <c r="G33" s="122">
        <f t="shared" si="1"/>
        <v>3000</v>
      </c>
    </row>
    <row r="34" spans="3:7" x14ac:dyDescent="0.2">
      <c r="C34" s="121" t="s">
        <v>11</v>
      </c>
      <c r="D34" s="118"/>
      <c r="E34" s="118">
        <v>1</v>
      </c>
      <c r="F34" s="118">
        <v>500</v>
      </c>
      <c r="G34" s="122">
        <f t="shared" si="1"/>
        <v>500</v>
      </c>
    </row>
    <row r="35" spans="3:7" x14ac:dyDescent="0.2">
      <c r="C35" s="121" t="s">
        <v>35</v>
      </c>
      <c r="D35" s="118"/>
      <c r="E35" s="118">
        <v>5</v>
      </c>
      <c r="F35" s="118">
        <v>145</v>
      </c>
      <c r="G35" s="122">
        <f t="shared" si="1"/>
        <v>725</v>
      </c>
    </row>
    <row r="36" spans="3:7" x14ac:dyDescent="0.2">
      <c r="C36" s="123" t="s">
        <v>22</v>
      </c>
      <c r="D36" s="124"/>
      <c r="E36" s="124"/>
      <c r="F36" s="124"/>
      <c r="G36" s="125">
        <f>SUM(G22:G35)</f>
        <v>21628</v>
      </c>
    </row>
    <row r="37" spans="3:7" x14ac:dyDescent="0.2">
      <c r="C37" s="130" t="s">
        <v>19</v>
      </c>
      <c r="D37" s="20"/>
      <c r="E37" s="20"/>
      <c r="F37" s="20"/>
      <c r="G37" s="21">
        <f>G18-G36</f>
        <v>1312</v>
      </c>
    </row>
    <row r="38" spans="3:7" x14ac:dyDescent="0.2">
      <c r="C38" s="131"/>
      <c r="D38" s="2"/>
      <c r="E38" s="2"/>
      <c r="F38" s="2"/>
      <c r="G38" s="2"/>
    </row>
    <row r="39" spans="3:7" x14ac:dyDescent="0.2">
      <c r="C39" s="2"/>
      <c r="D39" s="2"/>
      <c r="E39" s="2"/>
      <c r="F39" s="2"/>
      <c r="G39" s="2"/>
    </row>
    <row r="40" spans="3:7" x14ac:dyDescent="0.2">
      <c r="C40" s="1" t="s">
        <v>147</v>
      </c>
      <c r="D40" s="118"/>
      <c r="E40" s="118"/>
      <c r="F40" s="118"/>
      <c r="G40" s="118"/>
    </row>
    <row r="41" spans="3:7" x14ac:dyDescent="0.2">
      <c r="C41" s="2"/>
      <c r="D41" s="2"/>
      <c r="E41" s="2"/>
      <c r="F41" s="2"/>
      <c r="G41" s="2"/>
    </row>
    <row r="42" spans="3:7" x14ac:dyDescent="0.2">
      <c r="C42" s="114"/>
      <c r="D42" s="115"/>
      <c r="E42" s="115"/>
      <c r="F42" s="115"/>
      <c r="G42" s="116"/>
    </row>
    <row r="43" spans="3:7" x14ac:dyDescent="0.2">
      <c r="C43" s="117" t="s">
        <v>14</v>
      </c>
      <c r="D43" s="118"/>
      <c r="E43" s="119" t="s">
        <v>0</v>
      </c>
      <c r="F43" s="119" t="s">
        <v>1</v>
      </c>
      <c r="G43" s="120" t="s">
        <v>2</v>
      </c>
    </row>
    <row r="44" spans="3:7" x14ac:dyDescent="0.2">
      <c r="C44" s="121" t="s">
        <v>3</v>
      </c>
      <c r="D44" s="118" t="s">
        <v>140</v>
      </c>
      <c r="E44" s="118">
        <v>2</v>
      </c>
      <c r="F44" s="118">
        <v>2000</v>
      </c>
      <c r="G44" s="122">
        <f t="shared" ref="G44:G48" si="3">E44*F44</f>
        <v>4000</v>
      </c>
    </row>
    <row r="45" spans="3:7" x14ac:dyDescent="0.2">
      <c r="C45" s="121" t="s">
        <v>31</v>
      </c>
      <c r="D45" s="118" t="s">
        <v>141</v>
      </c>
      <c r="E45" s="118">
        <f>E44*15</f>
        <v>30</v>
      </c>
      <c r="F45" s="118">
        <v>7</v>
      </c>
      <c r="G45" s="122">
        <f t="shared" si="3"/>
        <v>210</v>
      </c>
    </row>
    <row r="46" spans="3:7" x14ac:dyDescent="0.2">
      <c r="C46" s="121" t="s">
        <v>31</v>
      </c>
      <c r="D46" s="118" t="s">
        <v>142</v>
      </c>
      <c r="E46" s="118">
        <f>E44*15</f>
        <v>30</v>
      </c>
      <c r="F46" s="118">
        <v>7</v>
      </c>
      <c r="G46" s="122">
        <f t="shared" si="3"/>
        <v>210</v>
      </c>
    </row>
    <row r="47" spans="3:7" x14ac:dyDescent="0.2">
      <c r="C47" s="121" t="s">
        <v>12</v>
      </c>
      <c r="D47" s="118" t="s">
        <v>143</v>
      </c>
      <c r="E47" s="118">
        <v>15</v>
      </c>
      <c r="F47" s="118">
        <v>28</v>
      </c>
      <c r="G47" s="122">
        <f t="shared" si="3"/>
        <v>420</v>
      </c>
    </row>
    <row r="48" spans="3:7" x14ac:dyDescent="0.2">
      <c r="C48" s="121" t="s">
        <v>12</v>
      </c>
      <c r="D48" s="118" t="s">
        <v>144</v>
      </c>
      <c r="E48" s="118">
        <v>15</v>
      </c>
      <c r="F48" s="118">
        <v>28</v>
      </c>
      <c r="G48" s="122">
        <f t="shared" si="3"/>
        <v>420</v>
      </c>
    </row>
    <row r="49" spans="3:7" x14ac:dyDescent="0.2">
      <c r="C49" s="132" t="s">
        <v>20</v>
      </c>
      <c r="D49" s="131"/>
      <c r="E49" s="131"/>
      <c r="F49" s="131"/>
      <c r="G49" s="133">
        <f>SUM(G44:G48)</f>
        <v>5260</v>
      </c>
    </row>
    <row r="50" spans="3:7" x14ac:dyDescent="0.2">
      <c r="C50" s="127"/>
      <c r="D50" s="128"/>
      <c r="E50" s="128"/>
      <c r="F50" s="128"/>
      <c r="G50" s="129"/>
    </row>
    <row r="51" spans="3:7" x14ac:dyDescent="0.2">
      <c r="C51" s="126"/>
      <c r="D51" s="115"/>
      <c r="E51" s="115"/>
      <c r="F51" s="115"/>
      <c r="G51" s="116"/>
    </row>
    <row r="52" spans="3:7" x14ac:dyDescent="0.2">
      <c r="C52" s="127"/>
      <c r="D52" s="128"/>
      <c r="E52" s="128"/>
      <c r="F52" s="128"/>
      <c r="G52" s="129"/>
    </row>
    <row r="53" spans="3:7" x14ac:dyDescent="0.2">
      <c r="C53" s="117" t="s">
        <v>21</v>
      </c>
      <c r="D53" s="118"/>
      <c r="E53" s="118"/>
      <c r="F53" s="118"/>
      <c r="G53" s="122"/>
    </row>
    <row r="54" spans="3:7" x14ac:dyDescent="0.2">
      <c r="C54" s="121" t="s">
        <v>4</v>
      </c>
      <c r="D54" s="118"/>
      <c r="E54" s="118">
        <v>5</v>
      </c>
      <c r="F54" s="118">
        <v>225</v>
      </c>
      <c r="G54" s="122">
        <f>E54*F54</f>
        <v>1125</v>
      </c>
    </row>
    <row r="55" spans="3:7" x14ac:dyDescent="0.2">
      <c r="C55" s="121" t="s">
        <v>33</v>
      </c>
      <c r="D55" s="118"/>
      <c r="E55" s="118">
        <v>0</v>
      </c>
      <c r="F55" s="118">
        <v>1000</v>
      </c>
      <c r="G55" s="122">
        <f t="shared" ref="G55:G63" si="4">E55*F55</f>
        <v>0</v>
      </c>
    </row>
    <row r="56" spans="3:7" x14ac:dyDescent="0.2">
      <c r="C56" s="121" t="s">
        <v>29</v>
      </c>
      <c r="D56" s="118"/>
      <c r="E56" s="118">
        <v>0</v>
      </c>
      <c r="F56" s="118">
        <v>8000</v>
      </c>
      <c r="G56" s="122">
        <f t="shared" si="4"/>
        <v>0</v>
      </c>
    </row>
    <row r="57" spans="3:7" x14ac:dyDescent="0.2">
      <c r="C57" s="121" t="s">
        <v>16</v>
      </c>
      <c r="D57" s="118"/>
      <c r="E57" s="118">
        <v>0</v>
      </c>
      <c r="F57" s="118">
        <v>500</v>
      </c>
      <c r="G57" s="122">
        <f t="shared" si="4"/>
        <v>0</v>
      </c>
    </row>
    <row r="58" spans="3:7" x14ac:dyDescent="0.2">
      <c r="C58" s="121" t="s">
        <v>30</v>
      </c>
      <c r="D58" s="118"/>
      <c r="E58" s="118">
        <v>1</v>
      </c>
      <c r="F58" s="118">
        <v>850</v>
      </c>
      <c r="G58" s="122">
        <f t="shared" si="4"/>
        <v>850</v>
      </c>
    </row>
    <row r="59" spans="3:7" x14ac:dyDescent="0.2">
      <c r="C59" s="121" t="s">
        <v>34</v>
      </c>
      <c r="D59" s="118"/>
      <c r="E59" s="118">
        <v>2</v>
      </c>
      <c r="F59" s="118">
        <v>1500</v>
      </c>
      <c r="G59" s="122">
        <f t="shared" si="4"/>
        <v>3000</v>
      </c>
    </row>
    <row r="60" spans="3:7" x14ac:dyDescent="0.2">
      <c r="C60" s="121" t="s">
        <v>23</v>
      </c>
      <c r="D60" s="118"/>
      <c r="E60" s="118">
        <v>1</v>
      </c>
      <c r="F60" s="118">
        <v>1500</v>
      </c>
      <c r="G60" s="122">
        <f t="shared" si="4"/>
        <v>1500</v>
      </c>
    </row>
    <row r="61" spans="3:7" x14ac:dyDescent="0.2">
      <c r="C61" s="121"/>
      <c r="D61" s="118"/>
      <c r="E61" s="118">
        <v>0</v>
      </c>
      <c r="F61" s="118">
        <v>1000</v>
      </c>
      <c r="G61" s="122">
        <f t="shared" si="4"/>
        <v>0</v>
      </c>
    </row>
    <row r="62" spans="3:7" x14ac:dyDescent="0.2">
      <c r="C62" s="121" t="s">
        <v>11</v>
      </c>
      <c r="D62" s="118"/>
      <c r="E62" s="118">
        <v>0</v>
      </c>
      <c r="F62" s="118">
        <v>500</v>
      </c>
      <c r="G62" s="122">
        <f t="shared" si="4"/>
        <v>0</v>
      </c>
    </row>
    <row r="63" spans="3:7" x14ac:dyDescent="0.2">
      <c r="C63" s="121" t="s">
        <v>35</v>
      </c>
      <c r="D63" s="118"/>
      <c r="E63" s="118">
        <v>5</v>
      </c>
      <c r="F63" s="118">
        <v>145</v>
      </c>
      <c r="G63" s="122">
        <f t="shared" si="4"/>
        <v>725</v>
      </c>
    </row>
    <row r="64" spans="3:7" x14ac:dyDescent="0.2">
      <c r="C64" s="121"/>
      <c r="D64" s="118"/>
      <c r="E64" s="118"/>
      <c r="F64" s="118"/>
      <c r="G64" s="122"/>
    </row>
    <row r="65" spans="3:7" x14ac:dyDescent="0.2">
      <c r="C65" s="123" t="s">
        <v>22</v>
      </c>
      <c r="D65" s="124"/>
      <c r="E65" s="124"/>
      <c r="F65" s="124"/>
      <c r="G65" s="125">
        <f>SUM(G54:G64)</f>
        <v>7200</v>
      </c>
    </row>
    <row r="66" spans="3:7" x14ac:dyDescent="0.2">
      <c r="C66" s="130" t="s">
        <v>18</v>
      </c>
      <c r="D66" s="20"/>
      <c r="E66" s="20"/>
      <c r="F66" s="20"/>
      <c r="G66" s="25">
        <f>G49-G65</f>
        <v>-1940</v>
      </c>
    </row>
    <row r="67" spans="3:7" x14ac:dyDescent="0.2">
      <c r="C67" s="2"/>
      <c r="D67" s="2"/>
      <c r="E67" s="2"/>
      <c r="F67" s="2"/>
      <c r="G67" s="2"/>
    </row>
    <row r="68" spans="3:7" x14ac:dyDescent="0.2">
      <c r="C68" s="2"/>
      <c r="D68" s="2"/>
      <c r="E68" s="2"/>
      <c r="F68" s="2"/>
      <c r="G68" s="2"/>
    </row>
    <row r="69" spans="3:7" x14ac:dyDescent="0.2">
      <c r="C69" s="26" t="s">
        <v>13</v>
      </c>
      <c r="D69" s="27"/>
      <c r="E69" s="27"/>
      <c r="F69" s="27"/>
      <c r="G69" s="28"/>
    </row>
    <row r="70" spans="3:7" x14ac:dyDescent="0.2">
      <c r="C70" s="26" t="s">
        <v>14</v>
      </c>
      <c r="D70" s="27"/>
      <c r="E70" s="27"/>
      <c r="F70" s="27"/>
      <c r="G70" s="28">
        <f>G18+G49</f>
        <v>28200</v>
      </c>
    </row>
    <row r="71" spans="3:7" x14ac:dyDescent="0.2">
      <c r="C71" s="29" t="s">
        <v>21</v>
      </c>
      <c r="D71" s="30"/>
      <c r="E71" s="30"/>
      <c r="F71" s="30"/>
      <c r="G71" s="31">
        <f>G36+G65</f>
        <v>28828</v>
      </c>
    </row>
    <row r="72" spans="3:7" x14ac:dyDescent="0.2">
      <c r="C72" s="32" t="s">
        <v>15</v>
      </c>
      <c r="D72" s="2"/>
      <c r="E72" s="2"/>
      <c r="F72" s="2"/>
      <c r="G72" s="33">
        <f>G70-G71</f>
        <v>-628</v>
      </c>
    </row>
    <row r="73" spans="3:7" x14ac:dyDescent="0.2">
      <c r="C73" s="34"/>
      <c r="D73" s="30"/>
      <c r="E73" s="30"/>
      <c r="F73" s="30"/>
      <c r="G73" s="31"/>
    </row>
    <row r="74" spans="3:7" x14ac:dyDescent="0.2">
      <c r="C74" s="2"/>
      <c r="D74" s="2"/>
      <c r="E74" s="2"/>
      <c r="F74" s="2"/>
      <c r="G74" s="2"/>
    </row>
    <row r="75" spans="3:7" x14ac:dyDescent="0.2">
      <c r="C75" s="2"/>
      <c r="D75" s="2"/>
      <c r="E75" s="2"/>
      <c r="F75" s="2"/>
      <c r="G75" s="2"/>
    </row>
    <row r="76" spans="3:7" x14ac:dyDescent="0.2">
      <c r="C76" s="1"/>
      <c r="D76" s="2"/>
      <c r="E76" s="2"/>
      <c r="F76" s="2"/>
      <c r="G76" s="2"/>
    </row>
    <row r="77" spans="3:7" x14ac:dyDescent="0.2">
      <c r="C77" s="1"/>
      <c r="D77" s="2"/>
      <c r="E77" s="2"/>
      <c r="F77" s="2"/>
      <c r="G77" s="2"/>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82"/>
  <sheetViews>
    <sheetView topLeftCell="A40" workbookViewId="0">
      <selection activeCell="A27" sqref="A27:E28"/>
    </sheetView>
  </sheetViews>
  <sheetFormatPr defaultColWidth="11.43359375" defaultRowHeight="15" x14ac:dyDescent="0.2"/>
  <cols>
    <col min="1" max="1" width="25.828125" customWidth="1"/>
    <col min="2" max="2" width="19.7734375" bestFit="1" customWidth="1"/>
  </cols>
  <sheetData>
    <row r="1" spans="1:10" x14ac:dyDescent="0.2">
      <c r="A1" s="1" t="s">
        <v>126</v>
      </c>
      <c r="B1" s="2"/>
      <c r="C1" s="2"/>
      <c r="D1" s="2"/>
      <c r="E1" s="2"/>
      <c r="F1" s="2"/>
      <c r="G1" s="2"/>
      <c r="H1" s="2"/>
      <c r="I1" s="2"/>
      <c r="J1" s="2"/>
    </row>
    <row r="2" spans="1:10" x14ac:dyDescent="0.2">
      <c r="A2" s="2"/>
      <c r="B2" s="2"/>
      <c r="C2" s="2"/>
      <c r="D2" s="2"/>
      <c r="E2" s="2"/>
      <c r="F2" s="2"/>
      <c r="G2" s="2"/>
      <c r="H2" s="2"/>
      <c r="I2" s="2"/>
      <c r="J2" s="2"/>
    </row>
    <row r="3" spans="1:10" x14ac:dyDescent="0.2">
      <c r="A3" s="1" t="s">
        <v>179</v>
      </c>
      <c r="B3" s="2"/>
      <c r="C3" s="2"/>
      <c r="D3" s="2"/>
      <c r="E3" s="2"/>
      <c r="F3" s="2"/>
      <c r="G3" s="1" t="s">
        <v>122</v>
      </c>
      <c r="H3" s="2"/>
      <c r="I3" s="1">
        <f>E16</f>
        <v>73170</v>
      </c>
      <c r="J3" s="2"/>
    </row>
    <row r="4" spans="1:10" x14ac:dyDescent="0.2">
      <c r="A4" s="2"/>
      <c r="B4" s="2"/>
      <c r="C4" s="2"/>
      <c r="D4" s="2"/>
      <c r="E4" s="2"/>
      <c r="F4" s="2"/>
      <c r="G4" s="1" t="s">
        <v>123</v>
      </c>
      <c r="H4" s="2"/>
      <c r="I4" s="1">
        <f>-E34</f>
        <v>-42169</v>
      </c>
      <c r="J4" s="2"/>
    </row>
    <row r="5" spans="1:10" x14ac:dyDescent="0.2">
      <c r="A5" s="3"/>
      <c r="B5" s="4"/>
      <c r="C5" s="4"/>
      <c r="D5" s="4"/>
      <c r="E5" s="5"/>
      <c r="F5" s="2"/>
      <c r="G5" s="1" t="s">
        <v>124</v>
      </c>
      <c r="H5" s="2"/>
      <c r="I5" s="1">
        <f>E47</f>
        <v>5180</v>
      </c>
      <c r="J5" s="2"/>
    </row>
    <row r="6" spans="1:10" x14ac:dyDescent="0.2">
      <c r="A6" s="6" t="s">
        <v>14</v>
      </c>
      <c r="B6" s="7"/>
      <c r="C6" s="8" t="s">
        <v>0</v>
      </c>
      <c r="D6" s="8" t="s">
        <v>1</v>
      </c>
      <c r="E6" s="9" t="s">
        <v>2</v>
      </c>
      <c r="F6" s="2"/>
      <c r="G6" s="1" t="s">
        <v>125</v>
      </c>
      <c r="H6" s="2"/>
      <c r="I6" s="111">
        <f>-E63</f>
        <v>-8575</v>
      </c>
      <c r="J6" s="2"/>
    </row>
    <row r="7" spans="1:10" x14ac:dyDescent="0.2">
      <c r="A7" s="10" t="s">
        <v>3</v>
      </c>
      <c r="B7" s="7" t="s">
        <v>181</v>
      </c>
      <c r="C7" s="7">
        <v>30</v>
      </c>
      <c r="D7" s="7">
        <v>2000</v>
      </c>
      <c r="E7" s="11">
        <f>C7*D7</f>
        <v>60000</v>
      </c>
      <c r="F7" s="2"/>
      <c r="G7" s="2"/>
      <c r="H7" s="2"/>
      <c r="I7" s="2"/>
      <c r="J7" s="2"/>
    </row>
    <row r="8" spans="1:10" x14ac:dyDescent="0.2">
      <c r="A8" s="10" t="s">
        <v>119</v>
      </c>
      <c r="B8" s="7"/>
      <c r="C8" s="7"/>
      <c r="D8" s="7"/>
      <c r="E8" s="11">
        <v>0</v>
      </c>
      <c r="F8" s="2"/>
      <c r="G8" s="1" t="s">
        <v>15</v>
      </c>
      <c r="H8" s="2"/>
      <c r="I8" s="1">
        <f>SUM(I3:I7)</f>
        <v>27606</v>
      </c>
      <c r="J8" s="2"/>
    </row>
    <row r="9" spans="1:10" s="230" customFormat="1" x14ac:dyDescent="0.2">
      <c r="A9" s="10" t="s">
        <v>31</v>
      </c>
      <c r="B9" s="7" t="s">
        <v>267</v>
      </c>
      <c r="C9" s="7">
        <v>230</v>
      </c>
      <c r="D9" s="7">
        <v>7</v>
      </c>
      <c r="E9" s="11">
        <f t="shared" ref="E9" si="0">C9*D9</f>
        <v>1610</v>
      </c>
      <c r="F9" s="2"/>
      <c r="G9" s="1"/>
      <c r="H9" s="2"/>
      <c r="I9" s="1"/>
      <c r="J9" s="2"/>
    </row>
    <row r="10" spans="1:10" x14ac:dyDescent="0.2">
      <c r="A10" s="10" t="s">
        <v>31</v>
      </c>
      <c r="B10" s="7" t="s">
        <v>162</v>
      </c>
      <c r="C10" s="7">
        <v>230</v>
      </c>
      <c r="D10" s="7">
        <v>7</v>
      </c>
      <c r="E10" s="11">
        <f t="shared" ref="E10:E14" si="1">C10*D10</f>
        <v>1610</v>
      </c>
      <c r="F10" s="2"/>
      <c r="G10" s="2"/>
      <c r="H10" s="2"/>
      <c r="I10" s="2"/>
      <c r="J10" s="2"/>
    </row>
    <row r="11" spans="1:10" x14ac:dyDescent="0.2">
      <c r="A11" s="10" t="s">
        <v>31</v>
      </c>
      <c r="B11" s="7" t="s">
        <v>163</v>
      </c>
      <c r="C11" s="7">
        <v>230</v>
      </c>
      <c r="D11" s="7">
        <v>7</v>
      </c>
      <c r="E11" s="11">
        <f t="shared" si="1"/>
        <v>1610</v>
      </c>
      <c r="F11" s="2"/>
      <c r="G11" s="2"/>
      <c r="H11" s="2"/>
      <c r="I11" s="2"/>
      <c r="J11" s="2"/>
    </row>
    <row r="12" spans="1:10" s="230" customFormat="1" x14ac:dyDescent="0.2">
      <c r="A12" s="10" t="s">
        <v>12</v>
      </c>
      <c r="B12" s="7" t="s">
        <v>217</v>
      </c>
      <c r="C12" s="7">
        <v>10</v>
      </c>
      <c r="D12" s="7">
        <v>28</v>
      </c>
      <c r="E12" s="11">
        <f t="shared" ref="E12" si="2">C12*D12</f>
        <v>280</v>
      </c>
      <c r="F12" s="2"/>
      <c r="G12" s="2"/>
      <c r="H12" s="2"/>
      <c r="I12" s="2"/>
      <c r="J12" s="2"/>
    </row>
    <row r="13" spans="1:10" x14ac:dyDescent="0.2">
      <c r="A13" s="10" t="s">
        <v>12</v>
      </c>
      <c r="B13" s="7" t="s">
        <v>266</v>
      </c>
      <c r="C13" s="7">
        <v>10</v>
      </c>
      <c r="D13" s="7">
        <v>28</v>
      </c>
      <c r="E13" s="11">
        <f t="shared" si="1"/>
        <v>280</v>
      </c>
      <c r="F13" s="2"/>
      <c r="G13" s="2"/>
      <c r="H13" s="2"/>
      <c r="I13" s="2"/>
      <c r="J13" s="2"/>
    </row>
    <row r="14" spans="1:10" x14ac:dyDescent="0.2">
      <c r="A14" s="10" t="s">
        <v>12</v>
      </c>
      <c r="B14" s="7" t="s">
        <v>132</v>
      </c>
      <c r="C14" s="7">
        <v>10</v>
      </c>
      <c r="D14" s="7">
        <v>28</v>
      </c>
      <c r="E14" s="11">
        <f t="shared" si="1"/>
        <v>280</v>
      </c>
      <c r="F14" s="2"/>
      <c r="G14" s="2"/>
      <c r="H14" s="2"/>
      <c r="I14" s="2"/>
      <c r="J14" s="2"/>
    </row>
    <row r="15" spans="1:10" x14ac:dyDescent="0.2">
      <c r="A15" s="10" t="s">
        <v>25</v>
      </c>
      <c r="B15" s="7"/>
      <c r="C15" s="7">
        <v>15</v>
      </c>
      <c r="D15" s="7">
        <v>500</v>
      </c>
      <c r="E15" s="11">
        <f>C15*D15</f>
        <v>7500</v>
      </c>
      <c r="F15" s="2"/>
      <c r="G15" s="2"/>
      <c r="H15" s="2"/>
      <c r="I15" s="2"/>
      <c r="J15" s="2"/>
    </row>
    <row r="16" spans="1:10" x14ac:dyDescent="0.2">
      <c r="A16" s="12" t="s">
        <v>20</v>
      </c>
      <c r="B16" s="13"/>
      <c r="C16" s="13"/>
      <c r="D16" s="13"/>
      <c r="E16" s="14">
        <f>SUM(E7:E15)</f>
        <v>73170</v>
      </c>
      <c r="F16" s="2"/>
      <c r="G16" s="2"/>
      <c r="H16" s="2"/>
      <c r="I16" s="2"/>
      <c r="J16" s="2"/>
    </row>
    <row r="17" spans="1:10" x14ac:dyDescent="0.2">
      <c r="A17" s="15"/>
      <c r="B17" s="4"/>
      <c r="C17" s="4"/>
      <c r="D17" s="4"/>
      <c r="E17" s="5"/>
      <c r="F17" s="2"/>
      <c r="G17" s="2"/>
      <c r="H17" s="2"/>
      <c r="I17" s="2"/>
      <c r="J17" s="2"/>
    </row>
    <row r="18" spans="1:10" x14ac:dyDescent="0.2">
      <c r="A18" s="16"/>
      <c r="B18" s="17"/>
      <c r="C18" s="17"/>
      <c r="D18" s="17"/>
      <c r="E18" s="18"/>
      <c r="F18" s="2"/>
      <c r="G18" s="2"/>
      <c r="H18" s="2"/>
      <c r="I18" s="2"/>
      <c r="J18" s="2"/>
    </row>
    <row r="19" spans="1:10" x14ac:dyDescent="0.2">
      <c r="A19" s="6" t="s">
        <v>21</v>
      </c>
      <c r="B19" s="7"/>
      <c r="C19" s="7"/>
      <c r="D19" s="7"/>
      <c r="E19" s="11"/>
      <c r="F19" s="2"/>
      <c r="G19" s="2"/>
      <c r="H19" s="2"/>
      <c r="I19" s="2"/>
      <c r="J19" s="2"/>
    </row>
    <row r="20" spans="1:10" x14ac:dyDescent="0.2">
      <c r="A20" s="10" t="s">
        <v>4</v>
      </c>
      <c r="B20" s="7"/>
      <c r="C20" s="7">
        <v>5</v>
      </c>
      <c r="D20" s="7">
        <v>225</v>
      </c>
      <c r="E20" s="11">
        <f>C20*D20</f>
        <v>1125</v>
      </c>
      <c r="F20" s="2"/>
      <c r="G20" s="2"/>
      <c r="H20" s="2"/>
      <c r="I20" s="2"/>
      <c r="J20" s="2"/>
    </row>
    <row r="21" spans="1:10" x14ac:dyDescent="0.2">
      <c r="A21" s="10" t="s">
        <v>33</v>
      </c>
      <c r="B21" s="7"/>
      <c r="C21" s="7">
        <v>1</v>
      </c>
      <c r="D21" s="7">
        <v>2000</v>
      </c>
      <c r="E21" s="11">
        <f>C21*D21</f>
        <v>2000</v>
      </c>
      <c r="F21" s="2"/>
      <c r="G21" s="2"/>
      <c r="H21" s="2"/>
      <c r="I21" s="2"/>
      <c r="J21" s="2"/>
    </row>
    <row r="22" spans="1:10" x14ac:dyDescent="0.2">
      <c r="A22" s="10" t="s">
        <v>133</v>
      </c>
      <c r="B22" s="7"/>
      <c r="C22" s="7">
        <v>1</v>
      </c>
      <c r="D22" s="7">
        <v>8000</v>
      </c>
      <c r="E22" s="11">
        <f t="shared" ref="E22:E33" si="3">C22*D22</f>
        <v>8000</v>
      </c>
      <c r="F22" s="2"/>
      <c r="G22" s="2"/>
      <c r="H22" s="2"/>
      <c r="I22" s="2"/>
      <c r="J22" s="2"/>
    </row>
    <row r="23" spans="1:10" x14ac:dyDescent="0.2">
      <c r="A23" s="10" t="s">
        <v>16</v>
      </c>
      <c r="B23" s="7"/>
      <c r="C23" s="7"/>
      <c r="D23" s="7">
        <v>500</v>
      </c>
      <c r="E23" s="11">
        <f t="shared" si="3"/>
        <v>0</v>
      </c>
      <c r="F23" s="2"/>
      <c r="G23" s="2"/>
      <c r="H23" s="2"/>
      <c r="I23" s="2"/>
      <c r="J23" s="2"/>
    </row>
    <row r="24" spans="1:10" x14ac:dyDescent="0.2">
      <c r="A24" s="10" t="s">
        <v>72</v>
      </c>
      <c r="B24" s="7"/>
      <c r="C24" s="7">
        <v>1</v>
      </c>
      <c r="D24" s="7">
        <v>2000</v>
      </c>
      <c r="E24" s="11">
        <v>2000</v>
      </c>
      <c r="F24" s="2"/>
      <c r="G24" s="2"/>
      <c r="H24" s="2"/>
      <c r="I24" s="2"/>
      <c r="J24" s="2"/>
    </row>
    <row r="25" spans="1:10" x14ac:dyDescent="0.2">
      <c r="A25" s="10" t="s">
        <v>7</v>
      </c>
      <c r="B25" s="7"/>
      <c r="C25" s="7">
        <v>1</v>
      </c>
      <c r="D25" s="7">
        <v>500</v>
      </c>
      <c r="E25" s="11">
        <f t="shared" si="3"/>
        <v>500</v>
      </c>
      <c r="F25" s="2"/>
      <c r="G25" s="2"/>
      <c r="H25" s="2"/>
      <c r="I25" s="2"/>
      <c r="J25" s="2"/>
    </row>
    <row r="26" spans="1:10" x14ac:dyDescent="0.2">
      <c r="A26" s="10" t="s">
        <v>24</v>
      </c>
      <c r="B26" s="7"/>
      <c r="C26" s="7">
        <v>15</v>
      </c>
      <c r="D26" s="7">
        <v>500</v>
      </c>
      <c r="E26" s="11">
        <f t="shared" si="3"/>
        <v>7500</v>
      </c>
      <c r="F26" s="2"/>
      <c r="G26" s="2"/>
      <c r="H26" s="2"/>
      <c r="I26" s="2"/>
      <c r="J26" s="2"/>
    </row>
    <row r="27" spans="1:10" x14ac:dyDescent="0.2">
      <c r="A27" s="10" t="s">
        <v>120</v>
      </c>
      <c r="B27" s="7"/>
      <c r="C27" s="7">
        <v>22</v>
      </c>
      <c r="D27" s="7">
        <v>369</v>
      </c>
      <c r="E27" s="11">
        <f t="shared" si="3"/>
        <v>8118</v>
      </c>
      <c r="F27" s="2"/>
      <c r="G27" s="2"/>
      <c r="H27" s="2"/>
      <c r="I27" s="2"/>
      <c r="J27" s="2"/>
    </row>
    <row r="28" spans="1:10" x14ac:dyDescent="0.2">
      <c r="A28" s="10" t="s">
        <v>121</v>
      </c>
      <c r="B28" s="7"/>
      <c r="C28" s="7">
        <v>4</v>
      </c>
      <c r="D28" s="7">
        <v>369</v>
      </c>
      <c r="E28" s="11">
        <f t="shared" si="3"/>
        <v>1476</v>
      </c>
      <c r="F28" s="2"/>
      <c r="G28" s="2"/>
      <c r="H28" s="2"/>
      <c r="I28" s="2"/>
      <c r="J28" s="2"/>
    </row>
    <row r="29" spans="1:10" x14ac:dyDescent="0.2">
      <c r="A29" s="10" t="s">
        <v>134</v>
      </c>
      <c r="B29" s="7"/>
      <c r="C29" s="7">
        <v>3</v>
      </c>
      <c r="D29" s="7">
        <v>1800</v>
      </c>
      <c r="E29" s="11">
        <f t="shared" si="3"/>
        <v>5400</v>
      </c>
      <c r="F29" s="2"/>
      <c r="G29" s="2"/>
      <c r="H29" s="2"/>
      <c r="I29" s="2"/>
      <c r="J29" s="2"/>
    </row>
    <row r="30" spans="1:10" x14ac:dyDescent="0.2">
      <c r="A30" s="10" t="s">
        <v>37</v>
      </c>
      <c r="B30" s="7"/>
      <c r="C30" s="7">
        <v>0</v>
      </c>
      <c r="D30" s="7">
        <v>1200</v>
      </c>
      <c r="E30" s="11">
        <f t="shared" si="3"/>
        <v>0</v>
      </c>
      <c r="F30" s="2"/>
      <c r="G30" s="2"/>
      <c r="H30" s="2"/>
      <c r="I30" s="2"/>
      <c r="J30" s="2"/>
    </row>
    <row r="31" spans="1:10" x14ac:dyDescent="0.2">
      <c r="A31" s="10" t="s">
        <v>38</v>
      </c>
      <c r="B31" s="7"/>
      <c r="C31" s="7">
        <v>23</v>
      </c>
      <c r="D31" s="7">
        <v>200</v>
      </c>
      <c r="E31" s="11">
        <f t="shared" si="3"/>
        <v>4600</v>
      </c>
      <c r="F31" s="2"/>
      <c r="G31" s="2"/>
      <c r="H31" s="2"/>
      <c r="I31" s="2"/>
      <c r="J31" s="2"/>
    </row>
    <row r="32" spans="1:10" x14ac:dyDescent="0.2">
      <c r="A32" s="10" t="s">
        <v>11</v>
      </c>
      <c r="B32" s="7"/>
      <c r="C32" s="7"/>
      <c r="D32" s="7">
        <v>500</v>
      </c>
      <c r="E32" s="11">
        <f t="shared" si="3"/>
        <v>0</v>
      </c>
      <c r="F32" s="2"/>
      <c r="G32" s="2"/>
      <c r="H32" s="2"/>
      <c r="I32" s="2"/>
      <c r="J32" s="2"/>
    </row>
    <row r="33" spans="1:10" x14ac:dyDescent="0.2">
      <c r="A33" s="10" t="s">
        <v>35</v>
      </c>
      <c r="B33" s="7"/>
      <c r="C33" s="7">
        <v>10</v>
      </c>
      <c r="D33" s="7">
        <v>145</v>
      </c>
      <c r="E33" s="11">
        <f t="shared" si="3"/>
        <v>1450</v>
      </c>
      <c r="F33" s="2"/>
      <c r="G33" s="2"/>
      <c r="H33" s="2"/>
      <c r="I33" s="2"/>
      <c r="J33" s="2"/>
    </row>
    <row r="34" spans="1:10" x14ac:dyDescent="0.2">
      <c r="A34" s="12" t="s">
        <v>22</v>
      </c>
      <c r="B34" s="13"/>
      <c r="C34" s="13"/>
      <c r="D34" s="13"/>
      <c r="E34" s="14">
        <f>SUM(E20:E33)</f>
        <v>42169</v>
      </c>
      <c r="F34" s="2"/>
      <c r="G34" s="2"/>
      <c r="H34" s="2"/>
      <c r="I34" s="2"/>
      <c r="J34" s="2"/>
    </row>
    <row r="35" spans="1:10" x14ac:dyDescent="0.2">
      <c r="A35" s="19" t="s">
        <v>19</v>
      </c>
      <c r="B35" s="20"/>
      <c r="C35" s="20"/>
      <c r="D35" s="20"/>
      <c r="E35" s="21">
        <f>E16-E34</f>
        <v>31001</v>
      </c>
      <c r="F35" s="2"/>
      <c r="G35" s="2"/>
      <c r="H35" s="2"/>
      <c r="I35" s="2"/>
      <c r="J35" s="2"/>
    </row>
    <row r="36" spans="1:10" x14ac:dyDescent="0.2">
      <c r="A36" s="22"/>
      <c r="B36" s="2"/>
      <c r="C36" s="2"/>
      <c r="D36" s="2"/>
      <c r="E36" s="2"/>
      <c r="F36" s="2"/>
      <c r="G36" s="2"/>
      <c r="H36" s="2"/>
      <c r="I36" s="2"/>
      <c r="J36" s="2"/>
    </row>
    <row r="37" spans="1:10" x14ac:dyDescent="0.2">
      <c r="A37" s="2"/>
      <c r="B37" s="2"/>
      <c r="C37" s="2"/>
      <c r="D37" s="2"/>
      <c r="E37" s="2"/>
      <c r="F37" s="2"/>
      <c r="G37" s="2"/>
      <c r="H37" s="2"/>
      <c r="I37" s="2"/>
      <c r="J37" s="2"/>
    </row>
    <row r="38" spans="1:10" x14ac:dyDescent="0.2">
      <c r="A38" s="1" t="s">
        <v>180</v>
      </c>
      <c r="B38" s="7"/>
      <c r="C38" s="7"/>
      <c r="D38" s="7"/>
      <c r="E38" s="7"/>
      <c r="F38" s="2"/>
      <c r="G38" s="2"/>
      <c r="H38" s="2"/>
      <c r="I38" s="2"/>
      <c r="J38" s="2"/>
    </row>
    <row r="39" spans="1:10" x14ac:dyDescent="0.2">
      <c r="A39" s="2"/>
      <c r="B39" s="2"/>
      <c r="C39" s="2"/>
      <c r="D39" s="2"/>
      <c r="E39" s="2"/>
      <c r="F39" s="2"/>
      <c r="G39" s="2"/>
      <c r="H39" s="2"/>
      <c r="I39" s="2"/>
      <c r="J39" s="2"/>
    </row>
    <row r="40" spans="1:10" x14ac:dyDescent="0.2">
      <c r="A40" s="3"/>
      <c r="B40" s="4"/>
      <c r="C40" s="4"/>
      <c r="D40" s="4"/>
      <c r="E40" s="5"/>
      <c r="F40" s="2"/>
      <c r="G40" s="2"/>
      <c r="H40" s="2"/>
      <c r="I40" s="2"/>
      <c r="J40" s="2"/>
    </row>
    <row r="41" spans="1:10" x14ac:dyDescent="0.2">
      <c r="A41" s="6" t="s">
        <v>14</v>
      </c>
      <c r="B41" s="7"/>
      <c r="C41" s="8" t="s">
        <v>0</v>
      </c>
      <c r="D41" s="8" t="s">
        <v>1</v>
      </c>
      <c r="E41" s="9" t="s">
        <v>2</v>
      </c>
      <c r="F41" s="2"/>
      <c r="G41" s="2"/>
      <c r="H41" s="2"/>
      <c r="I41" s="2"/>
      <c r="J41" s="2"/>
    </row>
    <row r="42" spans="1:10" x14ac:dyDescent="0.2">
      <c r="A42" s="10" t="s">
        <v>3</v>
      </c>
      <c r="B42" s="7"/>
      <c r="C42" s="7">
        <v>0</v>
      </c>
      <c r="D42" s="7">
        <v>1500</v>
      </c>
      <c r="E42" s="11">
        <f t="shared" ref="E42:E46" si="4">C42*D42</f>
        <v>0</v>
      </c>
      <c r="F42" s="2"/>
      <c r="G42" s="2"/>
      <c r="H42" s="2"/>
      <c r="I42" s="2"/>
      <c r="J42" s="2"/>
    </row>
    <row r="43" spans="1:10" x14ac:dyDescent="0.2">
      <c r="A43" s="10" t="s">
        <v>31</v>
      </c>
      <c r="B43" s="7" t="s">
        <v>162</v>
      </c>
      <c r="C43" s="7">
        <v>230</v>
      </c>
      <c r="D43" s="7">
        <v>7</v>
      </c>
      <c r="E43" s="11">
        <f t="shared" si="4"/>
        <v>1610</v>
      </c>
      <c r="F43" s="2"/>
      <c r="G43" s="2"/>
      <c r="H43" s="2"/>
      <c r="I43" s="2"/>
      <c r="J43" s="2" t="s">
        <v>6</v>
      </c>
    </row>
    <row r="44" spans="1:10" x14ac:dyDescent="0.2">
      <c r="A44" s="10" t="s">
        <v>31</v>
      </c>
      <c r="B44" s="7" t="s">
        <v>163</v>
      </c>
      <c r="C44" s="7">
        <v>230</v>
      </c>
      <c r="D44" s="7">
        <v>7</v>
      </c>
      <c r="E44" s="11">
        <f t="shared" si="4"/>
        <v>1610</v>
      </c>
      <c r="F44" s="2"/>
      <c r="G44" s="2"/>
      <c r="H44" s="2"/>
      <c r="I44" s="2"/>
      <c r="J44" s="2"/>
    </row>
    <row r="45" spans="1:10" x14ac:dyDescent="0.2">
      <c r="A45" s="10" t="s">
        <v>12</v>
      </c>
      <c r="B45" s="7" t="s">
        <v>131</v>
      </c>
      <c r="C45" s="7">
        <v>30</v>
      </c>
      <c r="D45" s="7">
        <v>28</v>
      </c>
      <c r="E45" s="11">
        <f t="shared" si="4"/>
        <v>840</v>
      </c>
      <c r="F45" s="2"/>
      <c r="G45" s="2"/>
      <c r="H45" s="2"/>
      <c r="I45" s="2"/>
      <c r="J45" s="2"/>
    </row>
    <row r="46" spans="1:10" x14ac:dyDescent="0.2">
      <c r="A46" s="10" t="s">
        <v>12</v>
      </c>
      <c r="B46" s="7" t="s">
        <v>132</v>
      </c>
      <c r="C46" s="7">
        <v>40</v>
      </c>
      <c r="D46" s="7">
        <v>28</v>
      </c>
      <c r="E46" s="11">
        <f t="shared" si="4"/>
        <v>1120</v>
      </c>
      <c r="F46" s="2"/>
      <c r="G46" s="2"/>
      <c r="H46" s="2"/>
      <c r="I46" s="2"/>
      <c r="J46" s="2"/>
    </row>
    <row r="47" spans="1:10" x14ac:dyDescent="0.2">
      <c r="A47" s="23" t="s">
        <v>20</v>
      </c>
      <c r="B47" s="22"/>
      <c r="C47" s="22"/>
      <c r="D47" s="22"/>
      <c r="E47" s="24">
        <f>SUM(E42:E46)</f>
        <v>5180</v>
      </c>
      <c r="F47" s="2"/>
      <c r="G47" s="2"/>
      <c r="H47" s="2"/>
      <c r="I47" s="2"/>
      <c r="J47" s="2"/>
    </row>
    <row r="48" spans="1:10" x14ac:dyDescent="0.2">
      <c r="A48" s="16"/>
      <c r="B48" s="17"/>
      <c r="C48" s="17"/>
      <c r="D48" s="17"/>
      <c r="E48" s="18"/>
      <c r="F48" s="2"/>
      <c r="G48" s="2"/>
      <c r="H48" s="2"/>
      <c r="I48" s="2"/>
      <c r="J48" s="2"/>
    </row>
    <row r="49" spans="1:10" x14ac:dyDescent="0.2">
      <c r="A49" s="15"/>
      <c r="B49" s="4"/>
      <c r="C49" s="4"/>
      <c r="D49" s="4"/>
      <c r="E49" s="5"/>
      <c r="F49" s="2"/>
      <c r="G49" s="2"/>
      <c r="H49" s="2"/>
      <c r="I49" s="2"/>
      <c r="J49" s="2"/>
    </row>
    <row r="50" spans="1:10" x14ac:dyDescent="0.2">
      <c r="A50" s="16"/>
      <c r="B50" s="17"/>
      <c r="C50" s="17"/>
      <c r="D50" s="17"/>
      <c r="E50" s="18"/>
      <c r="F50" s="2"/>
      <c r="G50" s="2"/>
      <c r="H50" s="2"/>
      <c r="I50" s="2"/>
      <c r="J50" s="2"/>
    </row>
    <row r="51" spans="1:10" x14ac:dyDescent="0.2">
      <c r="A51" s="6" t="s">
        <v>21</v>
      </c>
      <c r="B51" s="7"/>
      <c r="C51" s="7"/>
      <c r="D51" s="7"/>
      <c r="E51" s="11"/>
      <c r="F51" s="2"/>
      <c r="G51" s="2"/>
      <c r="H51" s="2"/>
      <c r="I51" s="2"/>
      <c r="J51" s="2"/>
    </row>
    <row r="52" spans="1:10" x14ac:dyDescent="0.2">
      <c r="A52" s="10" t="s">
        <v>4</v>
      </c>
      <c r="B52" s="7"/>
      <c r="C52" s="7">
        <v>5</v>
      </c>
      <c r="D52" s="7">
        <v>225</v>
      </c>
      <c r="E52" s="11">
        <f>C52*D52</f>
        <v>1125</v>
      </c>
      <c r="F52" s="2"/>
      <c r="G52" s="2"/>
      <c r="H52" s="2"/>
      <c r="I52" s="2"/>
      <c r="J52" s="2"/>
    </row>
    <row r="53" spans="1:10" x14ac:dyDescent="0.2">
      <c r="A53" s="10" t="s">
        <v>33</v>
      </c>
      <c r="B53" s="7"/>
      <c r="C53" s="7"/>
      <c r="D53" s="7">
        <v>2000</v>
      </c>
      <c r="E53" s="11">
        <f t="shared" ref="E53:E61" si="5">C53*D53</f>
        <v>0</v>
      </c>
      <c r="F53" s="2"/>
      <c r="G53" s="2"/>
      <c r="H53" s="2"/>
      <c r="I53" s="2"/>
      <c r="J53" s="2"/>
    </row>
    <row r="54" spans="1:10" x14ac:dyDescent="0.2">
      <c r="A54" s="10" t="s">
        <v>29</v>
      </c>
      <c r="B54" s="7"/>
      <c r="C54" s="7"/>
      <c r="D54" s="7">
        <v>8000</v>
      </c>
      <c r="E54" s="11">
        <f t="shared" si="5"/>
        <v>0</v>
      </c>
      <c r="F54" s="2"/>
      <c r="G54" s="2"/>
      <c r="H54" s="2"/>
      <c r="I54" s="2"/>
      <c r="J54" s="2"/>
    </row>
    <row r="55" spans="1:10" x14ac:dyDescent="0.2">
      <c r="A55" s="10" t="s">
        <v>16</v>
      </c>
      <c r="B55" s="7"/>
      <c r="C55" s="7">
        <v>2</v>
      </c>
      <c r="D55" s="7">
        <v>500</v>
      </c>
      <c r="E55" s="11">
        <f t="shared" si="5"/>
        <v>1000</v>
      </c>
      <c r="F55" s="2"/>
      <c r="G55" s="2"/>
      <c r="H55" s="2"/>
      <c r="I55" s="2"/>
      <c r="J55" s="2"/>
    </row>
    <row r="56" spans="1:10" x14ac:dyDescent="0.2">
      <c r="A56" s="10" t="s">
        <v>30</v>
      </c>
      <c r="B56" s="7"/>
      <c r="C56" s="7"/>
      <c r="D56" s="7">
        <v>850</v>
      </c>
      <c r="E56" s="11">
        <f t="shared" si="5"/>
        <v>0</v>
      </c>
      <c r="F56" s="2"/>
      <c r="G56" s="2"/>
      <c r="H56" s="2"/>
      <c r="I56" s="2"/>
      <c r="J56" s="2"/>
    </row>
    <row r="57" spans="1:10" x14ac:dyDescent="0.2">
      <c r="A57" s="10" t="s">
        <v>34</v>
      </c>
      <c r="B57" s="7"/>
      <c r="C57" s="7">
        <v>2</v>
      </c>
      <c r="D57" s="7">
        <v>1500</v>
      </c>
      <c r="E57" s="11">
        <f t="shared" si="5"/>
        <v>3000</v>
      </c>
      <c r="F57" s="2"/>
      <c r="G57" s="2"/>
      <c r="H57" s="2"/>
      <c r="I57" s="2"/>
      <c r="J57" s="2"/>
    </row>
    <row r="58" spans="1:10" x14ac:dyDescent="0.2">
      <c r="A58" s="10" t="s">
        <v>23</v>
      </c>
      <c r="B58" s="7"/>
      <c r="C58" s="7">
        <v>1</v>
      </c>
      <c r="D58" s="7">
        <v>1500</v>
      </c>
      <c r="E58" s="11">
        <f t="shared" si="5"/>
        <v>1500</v>
      </c>
      <c r="F58" s="2"/>
      <c r="G58" s="2"/>
      <c r="H58" s="2"/>
      <c r="I58" s="2"/>
      <c r="J58" s="2"/>
    </row>
    <row r="59" spans="1:10" x14ac:dyDescent="0.2">
      <c r="A59" s="10" t="s">
        <v>39</v>
      </c>
      <c r="B59" s="7"/>
      <c r="C59" s="7">
        <v>0</v>
      </c>
      <c r="D59" s="7">
        <v>30</v>
      </c>
      <c r="E59" s="11">
        <f t="shared" si="5"/>
        <v>0</v>
      </c>
      <c r="F59" s="2"/>
      <c r="G59" s="2"/>
      <c r="H59" s="2"/>
      <c r="I59" s="2"/>
      <c r="J59" s="2"/>
    </row>
    <row r="60" spans="1:10" x14ac:dyDescent="0.2">
      <c r="A60" s="10" t="s">
        <v>11</v>
      </c>
      <c r="B60" s="7"/>
      <c r="C60" s="7"/>
      <c r="D60" s="7">
        <v>500</v>
      </c>
      <c r="E60" s="11">
        <f t="shared" si="5"/>
        <v>0</v>
      </c>
      <c r="F60" s="2"/>
      <c r="G60" s="2"/>
      <c r="H60" s="2"/>
      <c r="I60" s="2"/>
      <c r="J60" s="2"/>
    </row>
    <row r="61" spans="1:10" x14ac:dyDescent="0.2">
      <c r="A61" s="10" t="s">
        <v>36</v>
      </c>
      <c r="B61" s="7"/>
      <c r="C61" s="7">
        <v>10</v>
      </c>
      <c r="D61" s="7">
        <v>145</v>
      </c>
      <c r="E61" s="11">
        <f t="shared" si="5"/>
        <v>1450</v>
      </c>
      <c r="F61" s="2"/>
      <c r="G61" s="2"/>
      <c r="H61" s="2"/>
      <c r="I61" s="2"/>
      <c r="J61" s="2"/>
    </row>
    <row r="62" spans="1:10" x14ac:dyDescent="0.2">
      <c r="A62" s="10" t="s">
        <v>73</v>
      </c>
      <c r="B62" s="7"/>
      <c r="C62" s="7">
        <v>10</v>
      </c>
      <c r="D62" s="7">
        <v>50</v>
      </c>
      <c r="E62" s="11">
        <v>500</v>
      </c>
      <c r="F62" s="2"/>
      <c r="G62" s="2"/>
      <c r="H62" s="2"/>
      <c r="I62" s="2"/>
      <c r="J62" s="2"/>
    </row>
    <row r="63" spans="1:10" x14ac:dyDescent="0.2">
      <c r="A63" s="12" t="s">
        <v>22</v>
      </c>
      <c r="B63" s="13"/>
      <c r="C63" s="13"/>
      <c r="D63" s="13"/>
      <c r="E63" s="14">
        <f>SUM(E52:E62)</f>
        <v>8575</v>
      </c>
      <c r="F63" s="2"/>
      <c r="G63" s="2"/>
      <c r="H63" s="2"/>
      <c r="I63" s="2"/>
      <c r="J63" s="2"/>
    </row>
    <row r="64" spans="1:10" x14ac:dyDescent="0.2">
      <c r="A64" s="19" t="s">
        <v>18</v>
      </c>
      <c r="B64" s="20"/>
      <c r="C64" s="20"/>
      <c r="D64" s="20"/>
      <c r="E64" s="25">
        <f>E47-E63</f>
        <v>-3395</v>
      </c>
      <c r="F64" s="2"/>
      <c r="G64" s="2"/>
      <c r="H64" s="2"/>
      <c r="I64" s="2"/>
      <c r="J64" s="2"/>
    </row>
    <row r="65" spans="1:10" x14ac:dyDescent="0.2">
      <c r="A65" s="2"/>
      <c r="B65" s="2"/>
      <c r="C65" s="2"/>
      <c r="D65" s="2"/>
      <c r="E65" s="2"/>
      <c r="F65" s="2"/>
      <c r="G65" s="2"/>
      <c r="H65" s="2"/>
      <c r="I65" s="2"/>
      <c r="J65" s="2"/>
    </row>
    <row r="66" spans="1:10" x14ac:dyDescent="0.2">
      <c r="A66" s="2"/>
      <c r="B66" s="2"/>
      <c r="C66" s="2"/>
      <c r="D66" s="2"/>
      <c r="E66" s="2"/>
      <c r="F66" s="2"/>
      <c r="G66" s="2"/>
      <c r="H66" s="2"/>
      <c r="I66" s="2"/>
      <c r="J66" s="2"/>
    </row>
    <row r="67" spans="1:10" x14ac:dyDescent="0.2">
      <c r="A67" s="26" t="s">
        <v>13</v>
      </c>
      <c r="B67" s="27"/>
      <c r="C67" s="27"/>
      <c r="D67" s="27"/>
      <c r="E67" s="28"/>
      <c r="F67" s="2"/>
      <c r="G67" s="2"/>
      <c r="H67" s="2"/>
      <c r="I67" s="2"/>
      <c r="J67" s="2"/>
    </row>
    <row r="68" spans="1:10" x14ac:dyDescent="0.2">
      <c r="A68" s="26" t="s">
        <v>14</v>
      </c>
      <c r="B68" s="27"/>
      <c r="C68" s="27"/>
      <c r="D68" s="27"/>
      <c r="E68" s="28">
        <f>E16+E47</f>
        <v>78350</v>
      </c>
      <c r="F68" s="2"/>
      <c r="G68" s="2"/>
      <c r="H68" s="2"/>
      <c r="I68" s="2"/>
      <c r="J68" s="2"/>
    </row>
    <row r="69" spans="1:10" x14ac:dyDescent="0.2">
      <c r="A69" s="29" t="s">
        <v>21</v>
      </c>
      <c r="B69" s="30"/>
      <c r="C69" s="30"/>
      <c r="D69" s="30"/>
      <c r="E69" s="31">
        <f>E34+E63</f>
        <v>50744</v>
      </c>
      <c r="F69" s="2"/>
      <c r="G69" s="2"/>
      <c r="H69" s="2"/>
      <c r="I69" s="2"/>
      <c r="J69" s="2"/>
    </row>
    <row r="70" spans="1:10" x14ac:dyDescent="0.2">
      <c r="A70" s="32" t="s">
        <v>15</v>
      </c>
      <c r="B70" s="2"/>
      <c r="C70" s="2"/>
      <c r="D70" s="2"/>
      <c r="E70" s="33">
        <f>E68-E69</f>
        <v>27606</v>
      </c>
      <c r="F70" s="2"/>
      <c r="G70" s="2"/>
      <c r="H70" s="2"/>
      <c r="I70" s="2"/>
      <c r="J70" s="2"/>
    </row>
    <row r="71" spans="1:10" x14ac:dyDescent="0.2">
      <c r="A71" s="34"/>
      <c r="B71" s="30"/>
      <c r="C71" s="30"/>
      <c r="D71" s="30"/>
      <c r="E71" s="31"/>
      <c r="F71" s="2"/>
      <c r="G71" s="2"/>
      <c r="H71" s="2"/>
      <c r="I71" s="2"/>
      <c r="J71" s="2"/>
    </row>
    <row r="72" spans="1:10" x14ac:dyDescent="0.2">
      <c r="A72" s="2"/>
      <c r="B72" s="2"/>
      <c r="C72" s="2"/>
      <c r="D72" s="2"/>
      <c r="E72" s="2"/>
      <c r="F72" s="2"/>
      <c r="G72" s="2"/>
      <c r="H72" s="2"/>
      <c r="I72" s="2"/>
      <c r="J72" s="2"/>
    </row>
    <row r="73" spans="1:10" x14ac:dyDescent="0.2">
      <c r="A73" s="2"/>
      <c r="B73" s="2"/>
      <c r="C73" s="2"/>
      <c r="D73" s="2"/>
      <c r="E73" s="2"/>
      <c r="F73" s="2"/>
      <c r="G73" s="2"/>
      <c r="H73" s="2"/>
      <c r="I73" s="2"/>
      <c r="J73" s="2"/>
    </row>
    <row r="74" spans="1:10" x14ac:dyDescent="0.2">
      <c r="A74" s="1" t="s">
        <v>127</v>
      </c>
      <c r="B74" s="2"/>
      <c r="C74" s="2"/>
      <c r="D74" s="2"/>
      <c r="E74" s="2"/>
      <c r="F74" s="2"/>
      <c r="G74" s="2"/>
      <c r="H74" s="2"/>
      <c r="I74" s="2"/>
      <c r="J74" s="2"/>
    </row>
    <row r="75" spans="1:10" x14ac:dyDescent="0.2">
      <c r="A75" s="1" t="s">
        <v>135</v>
      </c>
      <c r="B75" s="2"/>
      <c r="C75" s="2"/>
      <c r="D75" s="2"/>
      <c r="E75" s="2"/>
      <c r="F75" s="2"/>
      <c r="G75" s="2"/>
      <c r="H75" s="2"/>
      <c r="I75" s="2"/>
      <c r="J75" s="2"/>
    </row>
    <row r="76" spans="1:10" x14ac:dyDescent="0.2">
      <c r="A76" s="2"/>
      <c r="B76" s="2"/>
      <c r="C76" s="2"/>
      <c r="D76" s="2"/>
      <c r="E76" s="2"/>
      <c r="F76" s="2"/>
      <c r="G76" s="2"/>
      <c r="H76" s="2"/>
      <c r="I76" s="2"/>
      <c r="J76" s="2"/>
    </row>
    <row r="77" spans="1:10" x14ac:dyDescent="0.2">
      <c r="A77" s="2" t="s">
        <v>136</v>
      </c>
      <c r="B77" s="2"/>
      <c r="C77" s="2"/>
      <c r="D77" s="2"/>
      <c r="E77" s="2"/>
      <c r="F77" s="2"/>
      <c r="G77" s="2"/>
      <c r="H77" s="2"/>
      <c r="I77" s="2"/>
      <c r="J77" s="2"/>
    </row>
    <row r="78" spans="1:10" x14ac:dyDescent="0.2">
      <c r="A78" s="2" t="s">
        <v>128</v>
      </c>
      <c r="B78" s="2"/>
      <c r="C78" s="2"/>
      <c r="D78" s="2"/>
      <c r="E78" s="2"/>
      <c r="F78" s="2"/>
      <c r="G78" s="2"/>
      <c r="H78" s="2"/>
      <c r="I78" s="2"/>
      <c r="J78" s="2"/>
    </row>
    <row r="79" spans="1:10" x14ac:dyDescent="0.2">
      <c r="A79" s="2" t="s">
        <v>129</v>
      </c>
      <c r="B79" s="2"/>
      <c r="C79" s="2"/>
      <c r="D79" s="2"/>
      <c r="E79" s="2"/>
      <c r="F79" s="2"/>
      <c r="G79" s="2"/>
      <c r="H79" s="2"/>
      <c r="I79" s="2"/>
      <c r="J79" s="2"/>
    </row>
    <row r="80" spans="1:10" x14ac:dyDescent="0.2">
      <c r="A80" s="2" t="s">
        <v>130</v>
      </c>
      <c r="B80" s="2"/>
      <c r="C80" s="2"/>
      <c r="D80" s="2"/>
      <c r="E80" s="2"/>
      <c r="F80" s="2"/>
      <c r="G80" s="2"/>
      <c r="H80" s="2"/>
      <c r="I80" s="2"/>
      <c r="J80" s="2"/>
    </row>
    <row r="81" spans="1:10" x14ac:dyDescent="0.2">
      <c r="A81" s="2"/>
      <c r="B81" s="2"/>
      <c r="C81" s="2"/>
      <c r="D81" s="2"/>
      <c r="E81" s="2"/>
      <c r="F81" s="2"/>
      <c r="G81" s="2"/>
      <c r="H81" s="2"/>
      <c r="I81" s="2"/>
      <c r="J81" s="2"/>
    </row>
    <row r="82" spans="1:10" x14ac:dyDescent="0.2">
      <c r="A82" s="2" t="s">
        <v>178</v>
      </c>
      <c r="B82" s="2"/>
      <c r="C82" s="2"/>
      <c r="D82" s="2"/>
      <c r="E82" s="2"/>
      <c r="F82" s="2"/>
      <c r="G82" s="2"/>
      <c r="H82" s="2"/>
      <c r="I82" s="2"/>
      <c r="J82" s="2"/>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0"/>
  <sheetViews>
    <sheetView topLeftCell="A70" workbookViewId="0">
      <selection activeCell="A74" sqref="A74"/>
    </sheetView>
  </sheetViews>
  <sheetFormatPr defaultColWidth="13.1796875" defaultRowHeight="15" x14ac:dyDescent="0.2"/>
  <cols>
    <col min="1" max="1" width="29.45703125" customWidth="1"/>
    <col min="2" max="2" width="22.59765625" bestFit="1" customWidth="1"/>
  </cols>
  <sheetData>
    <row r="1" spans="1:10" x14ac:dyDescent="0.2">
      <c r="A1" s="1" t="s">
        <v>214</v>
      </c>
      <c r="B1" s="2"/>
      <c r="C1" s="2"/>
      <c r="D1" s="2"/>
      <c r="E1" s="2"/>
      <c r="F1" s="2"/>
      <c r="G1" s="2"/>
      <c r="H1" s="2"/>
      <c r="I1" s="2"/>
      <c r="J1" s="2"/>
    </row>
    <row r="2" spans="1:10" x14ac:dyDescent="0.2">
      <c r="A2" s="2"/>
      <c r="B2" s="2"/>
      <c r="C2" s="2"/>
      <c r="D2" s="2"/>
      <c r="E2" s="2"/>
      <c r="F2" s="2"/>
      <c r="G2" s="2"/>
      <c r="H2" s="2"/>
      <c r="I2" s="2"/>
      <c r="J2" s="2"/>
    </row>
    <row r="3" spans="1:10" x14ac:dyDescent="0.2">
      <c r="A3" s="1" t="s">
        <v>215</v>
      </c>
      <c r="B3" s="2"/>
      <c r="C3" s="2"/>
      <c r="D3" s="2"/>
      <c r="E3" s="2"/>
      <c r="F3" s="2"/>
      <c r="G3" s="1" t="s">
        <v>122</v>
      </c>
      <c r="H3" s="2"/>
      <c r="I3" s="1">
        <f>E19</f>
        <v>140668</v>
      </c>
      <c r="J3" s="2"/>
    </row>
    <row r="4" spans="1:10" x14ac:dyDescent="0.2">
      <c r="A4" s="2"/>
      <c r="B4" s="2"/>
      <c r="C4" s="2"/>
      <c r="D4" s="2"/>
      <c r="E4" s="2"/>
      <c r="F4" s="2"/>
      <c r="G4" s="1" t="s">
        <v>123</v>
      </c>
      <c r="H4" s="2"/>
      <c r="I4" s="1">
        <f>-E38</f>
        <v>-122332</v>
      </c>
      <c r="J4" s="2"/>
    </row>
    <row r="5" spans="1:10" x14ac:dyDescent="0.2">
      <c r="A5" s="3"/>
      <c r="B5" s="4"/>
      <c r="C5" s="4"/>
      <c r="D5" s="4"/>
      <c r="E5" s="5"/>
      <c r="F5" s="2"/>
      <c r="G5" s="1" t="s">
        <v>124</v>
      </c>
      <c r="H5" s="2"/>
      <c r="I5" s="1">
        <f>E55</f>
        <v>9810</v>
      </c>
      <c r="J5" s="2"/>
    </row>
    <row r="6" spans="1:10" x14ac:dyDescent="0.2">
      <c r="A6" s="6" t="s">
        <v>14</v>
      </c>
      <c r="B6" s="7"/>
      <c r="C6" s="8" t="s">
        <v>0</v>
      </c>
      <c r="D6" s="8" t="s">
        <v>1</v>
      </c>
      <c r="E6" s="9" t="s">
        <v>2</v>
      </c>
      <c r="F6" s="2"/>
      <c r="G6" s="1" t="s">
        <v>125</v>
      </c>
      <c r="H6" s="2"/>
      <c r="I6" s="111">
        <f>-E71</f>
        <v>-13000</v>
      </c>
      <c r="J6" s="2"/>
    </row>
    <row r="7" spans="1:10" x14ac:dyDescent="0.2">
      <c r="A7" s="10" t="s">
        <v>3</v>
      </c>
      <c r="B7" s="7" t="s">
        <v>216</v>
      </c>
      <c r="C7" s="7">
        <v>33</v>
      </c>
      <c r="D7" s="269">
        <v>2000</v>
      </c>
      <c r="E7" s="11">
        <f>C7*D7</f>
        <v>66000</v>
      </c>
      <c r="F7" s="2"/>
      <c r="G7" s="2"/>
      <c r="H7" s="2"/>
      <c r="I7" s="2"/>
      <c r="J7" s="2"/>
    </row>
    <row r="8" spans="1:10" x14ac:dyDescent="0.2">
      <c r="A8" s="10" t="s">
        <v>365</v>
      </c>
      <c r="B8" s="7"/>
      <c r="C8" s="7">
        <v>1</v>
      </c>
      <c r="D8" s="7">
        <v>5000</v>
      </c>
      <c r="E8" s="11">
        <f>C8*D8</f>
        <v>5000</v>
      </c>
      <c r="F8" s="2"/>
      <c r="G8" s="1" t="s">
        <v>15</v>
      </c>
      <c r="H8" s="2"/>
      <c r="I8" s="284">
        <f>SUM(I3:I7)</f>
        <v>15146</v>
      </c>
      <c r="J8" s="2"/>
    </row>
    <row r="9" spans="1:10" x14ac:dyDescent="0.2">
      <c r="A9" s="10" t="s">
        <v>31</v>
      </c>
      <c r="B9" s="7" t="s">
        <v>310</v>
      </c>
      <c r="C9" s="7">
        <v>375</v>
      </c>
      <c r="D9" s="7">
        <v>7</v>
      </c>
      <c r="E9" s="11">
        <f t="shared" ref="E9:E16" si="0">C9*D9</f>
        <v>2625</v>
      </c>
      <c r="F9" s="2"/>
      <c r="G9" s="1"/>
      <c r="H9" s="2"/>
      <c r="I9" s="1"/>
      <c r="J9" s="2"/>
    </row>
    <row r="10" spans="1:10" x14ac:dyDescent="0.2">
      <c r="A10" s="10" t="s">
        <v>31</v>
      </c>
      <c r="B10" s="7" t="s">
        <v>311</v>
      </c>
      <c r="C10" s="7">
        <v>375</v>
      </c>
      <c r="D10" s="7">
        <v>7</v>
      </c>
      <c r="E10" s="11">
        <f t="shared" si="0"/>
        <v>2625</v>
      </c>
      <c r="F10" s="2"/>
      <c r="G10" s="2"/>
      <c r="H10" s="2"/>
      <c r="I10" s="2"/>
      <c r="J10" s="2"/>
    </row>
    <row r="11" spans="1:10" s="230" customFormat="1" x14ac:dyDescent="0.2">
      <c r="A11" s="10" t="s">
        <v>31</v>
      </c>
      <c r="B11" s="7" t="s">
        <v>312</v>
      </c>
      <c r="C11" s="7">
        <v>225</v>
      </c>
      <c r="D11" s="7">
        <v>7</v>
      </c>
      <c r="E11" s="11">
        <f t="shared" ref="E11" si="1">C11*D11</f>
        <v>1575</v>
      </c>
      <c r="F11" s="2"/>
      <c r="G11" s="2"/>
      <c r="H11" s="2"/>
      <c r="I11" s="2"/>
      <c r="J11" s="2"/>
    </row>
    <row r="12" spans="1:10" x14ac:dyDescent="0.2">
      <c r="A12" s="10" t="s">
        <v>31</v>
      </c>
      <c r="B12" s="7" t="s">
        <v>313</v>
      </c>
      <c r="C12" s="7">
        <v>225</v>
      </c>
      <c r="D12" s="7">
        <v>7</v>
      </c>
      <c r="E12" s="11">
        <f t="shared" si="0"/>
        <v>1575</v>
      </c>
      <c r="F12" s="2"/>
      <c r="G12" s="2"/>
      <c r="H12" s="2"/>
      <c r="I12" s="2"/>
      <c r="J12" s="2"/>
    </row>
    <row r="13" spans="1:10" s="230" customFormat="1" x14ac:dyDescent="0.2">
      <c r="A13" s="10" t="s">
        <v>12</v>
      </c>
      <c r="B13" s="7" t="s">
        <v>315</v>
      </c>
      <c r="C13" s="7">
        <v>15</v>
      </c>
      <c r="D13" s="7">
        <v>21</v>
      </c>
      <c r="E13" s="11">
        <f t="shared" ref="E13" si="2">C13*D13</f>
        <v>315</v>
      </c>
      <c r="F13" s="2"/>
      <c r="G13" s="2"/>
      <c r="H13" s="2"/>
      <c r="I13" s="2"/>
      <c r="J13" s="2"/>
    </row>
    <row r="14" spans="1:10" x14ac:dyDescent="0.2">
      <c r="A14" s="10" t="s">
        <v>12</v>
      </c>
      <c r="B14" s="7" t="s">
        <v>217</v>
      </c>
      <c r="C14" s="7">
        <v>15</v>
      </c>
      <c r="D14" s="7">
        <v>26</v>
      </c>
      <c r="E14" s="11">
        <f t="shared" si="0"/>
        <v>390</v>
      </c>
      <c r="F14" s="2"/>
      <c r="G14" s="2"/>
      <c r="H14" s="2"/>
      <c r="I14" s="2"/>
      <c r="J14" s="2"/>
    </row>
    <row r="15" spans="1:10" s="230" customFormat="1" x14ac:dyDescent="0.2">
      <c r="A15" s="10" t="s">
        <v>12</v>
      </c>
      <c r="B15" s="7" t="s">
        <v>266</v>
      </c>
      <c r="C15" s="7">
        <v>15</v>
      </c>
      <c r="D15" s="7">
        <v>26</v>
      </c>
      <c r="E15" s="11">
        <f t="shared" ref="E15" si="3">C15*D15</f>
        <v>390</v>
      </c>
      <c r="F15" s="2"/>
      <c r="G15" s="2"/>
      <c r="H15" s="2"/>
      <c r="I15" s="2"/>
      <c r="J15" s="2"/>
    </row>
    <row r="16" spans="1:10" x14ac:dyDescent="0.2">
      <c r="A16" s="10" t="s">
        <v>12</v>
      </c>
      <c r="B16" s="7" t="s">
        <v>314</v>
      </c>
      <c r="C16" s="7">
        <v>15</v>
      </c>
      <c r="D16" s="7">
        <v>21</v>
      </c>
      <c r="E16" s="11">
        <f t="shared" si="0"/>
        <v>315</v>
      </c>
      <c r="F16" s="2"/>
      <c r="G16" s="2"/>
      <c r="H16" s="2"/>
      <c r="I16" s="2"/>
      <c r="J16" s="2"/>
    </row>
    <row r="17" spans="1:10" s="230" customFormat="1" x14ac:dyDescent="0.2">
      <c r="A17" s="10" t="s">
        <v>367</v>
      </c>
      <c r="B17" s="7"/>
      <c r="C17" s="7"/>
      <c r="D17" s="7"/>
      <c r="E17" s="11">
        <v>5000</v>
      </c>
      <c r="F17" s="2"/>
      <c r="G17" s="2"/>
      <c r="H17" s="2"/>
      <c r="I17" s="2"/>
      <c r="J17" s="2"/>
    </row>
    <row r="18" spans="1:10" x14ac:dyDescent="0.2">
      <c r="A18" s="10" t="s">
        <v>366</v>
      </c>
      <c r="B18" s="7"/>
      <c r="C18" s="7"/>
      <c r="D18" s="7"/>
      <c r="E18" s="11">
        <v>54858</v>
      </c>
      <c r="F18" s="2"/>
      <c r="G18" s="2"/>
      <c r="H18" s="2"/>
      <c r="I18" s="2"/>
      <c r="J18" s="2"/>
    </row>
    <row r="19" spans="1:10" x14ac:dyDescent="0.2">
      <c r="A19" s="12" t="s">
        <v>20</v>
      </c>
      <c r="B19" s="13"/>
      <c r="C19" s="13"/>
      <c r="D19" s="13"/>
      <c r="E19" s="14">
        <f>SUM(E7:E18)</f>
        <v>140668</v>
      </c>
      <c r="F19" s="2"/>
      <c r="G19" s="2"/>
      <c r="H19" s="2"/>
      <c r="I19" s="2"/>
      <c r="J19" s="2"/>
    </row>
    <row r="20" spans="1:10" x14ac:dyDescent="0.2">
      <c r="A20" s="15"/>
      <c r="B20" s="4"/>
      <c r="C20" s="4"/>
      <c r="D20" s="4"/>
      <c r="E20" s="5"/>
      <c r="F20" s="2"/>
      <c r="G20" s="2"/>
      <c r="H20" s="2"/>
      <c r="I20" s="2"/>
      <c r="J20" s="2"/>
    </row>
    <row r="21" spans="1:10" x14ac:dyDescent="0.2">
      <c r="A21" s="16"/>
      <c r="B21" s="17"/>
      <c r="C21" s="17"/>
      <c r="D21" s="17"/>
      <c r="E21" s="18"/>
      <c r="F21" s="2"/>
      <c r="G21" s="2"/>
      <c r="H21" s="2"/>
      <c r="I21" s="2"/>
      <c r="J21" s="2"/>
    </row>
    <row r="22" spans="1:10" x14ac:dyDescent="0.2">
      <c r="A22" s="6" t="s">
        <v>21</v>
      </c>
      <c r="B22" s="7"/>
      <c r="C22" s="7"/>
      <c r="D22" s="7"/>
      <c r="E22" s="11"/>
      <c r="F22" s="2"/>
      <c r="G22" s="2"/>
      <c r="H22" s="2"/>
      <c r="I22" s="2"/>
      <c r="J22" s="2"/>
    </row>
    <row r="23" spans="1:10" x14ac:dyDescent="0.2">
      <c r="A23" s="10" t="s">
        <v>4</v>
      </c>
      <c r="B23" s="7"/>
      <c r="C23" s="7">
        <v>0</v>
      </c>
      <c r="D23" s="7">
        <v>225</v>
      </c>
      <c r="E23" s="11">
        <f>C23*D23</f>
        <v>0</v>
      </c>
      <c r="F23" s="2"/>
      <c r="G23" s="2"/>
      <c r="H23" s="2"/>
      <c r="I23" s="2"/>
      <c r="J23" s="2"/>
    </row>
    <row r="24" spans="1:10" x14ac:dyDescent="0.2">
      <c r="A24" s="10" t="s">
        <v>33</v>
      </c>
      <c r="B24" s="7"/>
      <c r="C24" s="7">
        <v>0</v>
      </c>
      <c r="D24" s="7">
        <v>2000</v>
      </c>
      <c r="E24" s="11">
        <f>C24*D24</f>
        <v>0</v>
      </c>
      <c r="F24" s="2"/>
      <c r="G24" s="2"/>
      <c r="H24" s="2"/>
      <c r="I24" s="2"/>
      <c r="J24" s="2"/>
    </row>
    <row r="25" spans="1:10" x14ac:dyDescent="0.2">
      <c r="A25" s="10" t="s">
        <v>133</v>
      </c>
      <c r="B25" s="7"/>
      <c r="C25" s="7">
        <v>1</v>
      </c>
      <c r="D25" s="7">
        <v>8000</v>
      </c>
      <c r="E25" s="11">
        <f t="shared" ref="E25:E37" si="4">C25*D25</f>
        <v>8000</v>
      </c>
      <c r="F25" s="2"/>
      <c r="G25" s="2"/>
      <c r="H25" s="2"/>
      <c r="I25" s="2"/>
      <c r="J25" s="2"/>
    </row>
    <row r="26" spans="1:10" x14ac:dyDescent="0.2">
      <c r="A26" s="10" t="s">
        <v>16</v>
      </c>
      <c r="B26" s="7"/>
      <c r="C26" s="7"/>
      <c r="D26" s="7">
        <v>500</v>
      </c>
      <c r="E26" s="11">
        <f t="shared" si="4"/>
        <v>0</v>
      </c>
      <c r="F26" s="2"/>
      <c r="G26" s="2"/>
      <c r="H26" s="2"/>
      <c r="I26" s="2"/>
      <c r="J26" s="2"/>
    </row>
    <row r="27" spans="1:10" x14ac:dyDescent="0.2">
      <c r="A27" s="10" t="s">
        <v>72</v>
      </c>
      <c r="B27" s="7"/>
      <c r="C27" s="7">
        <v>1</v>
      </c>
      <c r="D27" s="7">
        <v>2000</v>
      </c>
      <c r="E27" s="11">
        <v>2000</v>
      </c>
      <c r="F27" s="2"/>
      <c r="G27" s="2"/>
      <c r="H27" s="2"/>
      <c r="I27" s="2"/>
      <c r="J27" s="2"/>
    </row>
    <row r="28" spans="1:10" x14ac:dyDescent="0.2">
      <c r="A28" s="10" t="s">
        <v>7</v>
      </c>
      <c r="B28" s="7"/>
      <c r="C28" s="7">
        <v>0</v>
      </c>
      <c r="D28" s="7">
        <v>500</v>
      </c>
      <c r="E28" s="11">
        <f t="shared" si="4"/>
        <v>0</v>
      </c>
      <c r="F28" s="2"/>
      <c r="G28" s="2"/>
      <c r="H28" s="2"/>
      <c r="I28" s="2"/>
      <c r="J28" s="2"/>
    </row>
    <row r="29" spans="1:10" x14ac:dyDescent="0.2">
      <c r="A29" s="270" t="s">
        <v>279</v>
      </c>
      <c r="B29" s="269"/>
      <c r="C29" s="269">
        <v>17</v>
      </c>
      <c r="D29" s="269">
        <v>565</v>
      </c>
      <c r="E29" s="271">
        <v>34958</v>
      </c>
      <c r="F29" s="2"/>
      <c r="G29" s="2"/>
      <c r="H29" s="2"/>
      <c r="I29" s="2"/>
      <c r="J29" s="2"/>
    </row>
    <row r="30" spans="1:10" x14ac:dyDescent="0.2">
      <c r="A30" s="270" t="s">
        <v>273</v>
      </c>
      <c r="B30" s="269"/>
      <c r="C30" s="269">
        <v>33</v>
      </c>
      <c r="D30" s="269">
        <v>500</v>
      </c>
      <c r="E30" s="271">
        <f t="shared" si="4"/>
        <v>16500</v>
      </c>
      <c r="F30" s="2"/>
      <c r="G30" s="2"/>
      <c r="H30" s="2"/>
      <c r="I30" s="2"/>
      <c r="J30" s="2"/>
    </row>
    <row r="31" spans="1:10" x14ac:dyDescent="0.2">
      <c r="A31" s="270" t="s">
        <v>218</v>
      </c>
      <c r="B31" s="269"/>
      <c r="C31" s="269">
        <v>5</v>
      </c>
      <c r="D31" s="269">
        <v>1230</v>
      </c>
      <c r="E31" s="271">
        <v>19200</v>
      </c>
      <c r="F31" s="2"/>
      <c r="G31" s="2"/>
      <c r="H31" s="2"/>
      <c r="I31" s="2"/>
      <c r="J31" s="2"/>
    </row>
    <row r="32" spans="1:10" s="230" customFormat="1" x14ac:dyDescent="0.2">
      <c r="A32" s="275" t="s">
        <v>274</v>
      </c>
      <c r="B32" s="276"/>
      <c r="C32" s="276">
        <v>15</v>
      </c>
      <c r="D32" s="276">
        <v>695</v>
      </c>
      <c r="E32" s="277">
        <f t="shared" si="4"/>
        <v>10425</v>
      </c>
      <c r="F32" s="2"/>
      <c r="G32" s="2"/>
      <c r="H32" s="2"/>
      <c r="I32" s="2"/>
      <c r="J32" s="2"/>
    </row>
    <row r="33" spans="1:10" x14ac:dyDescent="0.2">
      <c r="A33" s="10" t="s">
        <v>219</v>
      </c>
      <c r="B33" s="7"/>
      <c r="C33" s="7">
        <v>2</v>
      </c>
      <c r="D33" s="7">
        <v>1800</v>
      </c>
      <c r="E33" s="11">
        <f t="shared" si="4"/>
        <v>3600</v>
      </c>
      <c r="F33" s="2"/>
      <c r="G33" s="2"/>
      <c r="H33" s="2"/>
      <c r="I33" s="2"/>
      <c r="J33" s="2"/>
    </row>
    <row r="34" spans="1:10" x14ac:dyDescent="0.2">
      <c r="A34" s="10" t="s">
        <v>220</v>
      </c>
      <c r="B34" s="7"/>
      <c r="C34" s="7">
        <v>4</v>
      </c>
      <c r="D34" s="7">
        <v>2000</v>
      </c>
      <c r="E34" s="11">
        <f t="shared" si="4"/>
        <v>8000</v>
      </c>
      <c r="F34" s="199" t="s">
        <v>221</v>
      </c>
      <c r="G34" s="2"/>
      <c r="H34" s="2"/>
      <c r="I34" s="2"/>
      <c r="J34" s="2"/>
    </row>
    <row r="35" spans="1:10" x14ac:dyDescent="0.2">
      <c r="A35" s="10" t="s">
        <v>222</v>
      </c>
      <c r="B35" s="7"/>
      <c r="C35" s="7"/>
      <c r="D35" s="7"/>
      <c r="E35" s="271">
        <v>14649</v>
      </c>
      <c r="F35" s="2"/>
      <c r="G35" s="2"/>
      <c r="H35" s="2"/>
      <c r="I35" s="2"/>
      <c r="J35" s="2"/>
    </row>
    <row r="36" spans="1:10" x14ac:dyDescent="0.2">
      <c r="A36" s="10" t="s">
        <v>11</v>
      </c>
      <c r="B36" s="7"/>
      <c r="C36" s="7"/>
      <c r="D36" s="7">
        <v>500</v>
      </c>
      <c r="E36" s="11">
        <f t="shared" si="4"/>
        <v>0</v>
      </c>
      <c r="F36" s="2"/>
      <c r="G36" s="2"/>
      <c r="H36" s="2"/>
      <c r="I36" s="2"/>
      <c r="J36" s="2"/>
    </row>
    <row r="37" spans="1:10" x14ac:dyDescent="0.2">
      <c r="A37" s="10" t="s">
        <v>35</v>
      </c>
      <c r="B37" s="7"/>
      <c r="C37" s="7">
        <v>10</v>
      </c>
      <c r="D37" s="7">
        <v>500</v>
      </c>
      <c r="E37" s="11">
        <f t="shared" si="4"/>
        <v>5000</v>
      </c>
      <c r="F37" s="2"/>
      <c r="G37" s="2"/>
      <c r="H37" s="2"/>
      <c r="I37" s="2"/>
      <c r="J37" s="2"/>
    </row>
    <row r="38" spans="1:10" x14ac:dyDescent="0.2">
      <c r="A38" s="12" t="s">
        <v>22</v>
      </c>
      <c r="B38" s="13"/>
      <c r="C38" s="13"/>
      <c r="D38" s="13"/>
      <c r="E38" s="14">
        <f>SUM(E23:E37)</f>
        <v>122332</v>
      </c>
      <c r="F38" s="2"/>
      <c r="G38" s="2"/>
      <c r="H38" s="2"/>
      <c r="I38" s="2"/>
      <c r="J38" s="2"/>
    </row>
    <row r="39" spans="1:10" x14ac:dyDescent="0.2">
      <c r="A39" s="19" t="s">
        <v>19</v>
      </c>
      <c r="B39" s="20"/>
      <c r="C39" s="20"/>
      <c r="D39" s="20"/>
      <c r="E39" s="285">
        <f>E19-E38</f>
        <v>18336</v>
      </c>
      <c r="F39" s="2"/>
      <c r="G39" s="2"/>
      <c r="H39" s="2"/>
      <c r="I39" s="2"/>
      <c r="J39" s="2"/>
    </row>
    <row r="40" spans="1:10" x14ac:dyDescent="0.2">
      <c r="A40" s="22"/>
      <c r="B40" s="2"/>
      <c r="C40" s="2"/>
      <c r="D40" s="2"/>
      <c r="E40" s="2"/>
      <c r="F40" s="2"/>
      <c r="G40" s="2"/>
      <c r="H40" s="2"/>
      <c r="I40" s="2"/>
      <c r="J40" s="2"/>
    </row>
    <row r="41" spans="1:10" x14ac:dyDescent="0.2">
      <c r="A41" s="2"/>
      <c r="B41" s="2"/>
      <c r="C41" s="2"/>
      <c r="D41" s="2"/>
      <c r="E41" s="2"/>
      <c r="F41" s="2"/>
      <c r="G41" s="2"/>
      <c r="H41" s="2"/>
      <c r="I41" s="2"/>
      <c r="J41" s="2"/>
    </row>
    <row r="42" spans="1:10" x14ac:dyDescent="0.2">
      <c r="A42" s="1" t="s">
        <v>223</v>
      </c>
      <c r="B42" s="7"/>
      <c r="C42" s="7"/>
      <c r="D42" s="7"/>
      <c r="E42" s="7"/>
      <c r="F42" s="2"/>
      <c r="G42" s="2"/>
      <c r="H42" s="2"/>
      <c r="I42" s="2"/>
      <c r="J42" s="2"/>
    </row>
    <row r="43" spans="1:10" x14ac:dyDescent="0.2">
      <c r="A43" s="2"/>
      <c r="B43" s="2"/>
      <c r="C43" s="2"/>
      <c r="D43" s="2"/>
      <c r="E43" s="2"/>
      <c r="F43" s="2"/>
      <c r="G43" s="2"/>
      <c r="H43" s="2"/>
      <c r="I43" s="2"/>
      <c r="J43" s="2"/>
    </row>
    <row r="44" spans="1:10" x14ac:dyDescent="0.2">
      <c r="A44" s="3"/>
      <c r="B44" s="4"/>
      <c r="C44" s="4"/>
      <c r="D44" s="4"/>
      <c r="E44" s="5"/>
      <c r="F44" s="2"/>
      <c r="G44" s="2"/>
      <c r="H44" s="2"/>
      <c r="I44" s="2"/>
      <c r="J44" s="2"/>
    </row>
    <row r="45" spans="1:10" x14ac:dyDescent="0.2">
      <c r="A45" s="6" t="s">
        <v>14</v>
      </c>
      <c r="B45" s="7"/>
      <c r="C45" s="8" t="s">
        <v>0</v>
      </c>
      <c r="D45" s="8" t="s">
        <v>1</v>
      </c>
      <c r="E45" s="9" t="s">
        <v>2</v>
      </c>
      <c r="F45" s="2"/>
      <c r="G45" s="2"/>
      <c r="H45" s="2"/>
      <c r="I45" s="2"/>
      <c r="J45" s="2"/>
    </row>
    <row r="46" spans="1:10" x14ac:dyDescent="0.2">
      <c r="A46" s="10" t="s">
        <v>3</v>
      </c>
      <c r="B46" s="7"/>
      <c r="C46" s="7">
        <v>0</v>
      </c>
      <c r="D46" s="7">
        <v>1500</v>
      </c>
      <c r="E46" s="11">
        <f t="shared" ref="E46:E54" si="5">C46*D46</f>
        <v>0</v>
      </c>
      <c r="F46" s="2"/>
      <c r="G46" s="2"/>
      <c r="H46" s="2"/>
      <c r="I46" s="2"/>
      <c r="J46" s="2"/>
    </row>
    <row r="47" spans="1:10" x14ac:dyDescent="0.2">
      <c r="A47" s="10" t="s">
        <v>31</v>
      </c>
      <c r="B47" s="7" t="s">
        <v>310</v>
      </c>
      <c r="C47" s="7">
        <v>375</v>
      </c>
      <c r="D47" s="7">
        <v>7</v>
      </c>
      <c r="E47" s="11">
        <f t="shared" si="5"/>
        <v>2625</v>
      </c>
      <c r="F47" s="2"/>
      <c r="G47" s="2"/>
      <c r="H47" s="2"/>
      <c r="I47" s="2"/>
      <c r="J47" s="2"/>
    </row>
    <row r="48" spans="1:10" x14ac:dyDescent="0.2">
      <c r="A48" s="10" t="s">
        <v>31</v>
      </c>
      <c r="B48" s="7" t="s">
        <v>311</v>
      </c>
      <c r="C48" s="7">
        <v>375</v>
      </c>
      <c r="D48" s="7">
        <v>7</v>
      </c>
      <c r="E48" s="11">
        <f t="shared" si="5"/>
        <v>2625</v>
      </c>
      <c r="F48" s="2"/>
      <c r="G48" s="2"/>
      <c r="H48" s="2"/>
      <c r="I48" s="2"/>
      <c r="J48" s="2" t="s">
        <v>6</v>
      </c>
    </row>
    <row r="49" spans="1:10" x14ac:dyDescent="0.2">
      <c r="A49" s="10" t="s">
        <v>31</v>
      </c>
      <c r="B49" s="7" t="s">
        <v>312</v>
      </c>
      <c r="C49" s="7">
        <v>225</v>
      </c>
      <c r="D49" s="7">
        <v>7</v>
      </c>
      <c r="E49" s="11">
        <f t="shared" si="5"/>
        <v>1575</v>
      </c>
      <c r="F49" s="2"/>
      <c r="G49" s="2"/>
      <c r="H49" s="2"/>
      <c r="I49" s="2"/>
      <c r="J49" s="2"/>
    </row>
    <row r="50" spans="1:10" s="230" customFormat="1" x14ac:dyDescent="0.2">
      <c r="A50" s="10" t="s">
        <v>31</v>
      </c>
      <c r="B50" s="7" t="s">
        <v>313</v>
      </c>
      <c r="C50" s="7">
        <v>225</v>
      </c>
      <c r="D50" s="7">
        <v>7</v>
      </c>
      <c r="E50" s="11">
        <f t="shared" si="5"/>
        <v>1575</v>
      </c>
      <c r="F50" s="2"/>
      <c r="G50" s="2"/>
      <c r="H50" s="2"/>
      <c r="I50" s="2"/>
      <c r="J50" s="2"/>
    </row>
    <row r="51" spans="1:10" x14ac:dyDescent="0.2">
      <c r="A51" s="10" t="s">
        <v>12</v>
      </c>
      <c r="B51" s="7" t="s">
        <v>315</v>
      </c>
      <c r="C51" s="7">
        <v>15</v>
      </c>
      <c r="D51" s="7">
        <v>21</v>
      </c>
      <c r="E51" s="11">
        <f t="shared" si="5"/>
        <v>315</v>
      </c>
      <c r="F51" s="2"/>
      <c r="G51" s="2"/>
      <c r="H51" s="2"/>
      <c r="I51" s="2"/>
      <c r="J51" s="2"/>
    </row>
    <row r="52" spans="1:10" s="230" customFormat="1" x14ac:dyDescent="0.2">
      <c r="A52" s="10" t="s">
        <v>12</v>
      </c>
      <c r="B52" s="7" t="s">
        <v>217</v>
      </c>
      <c r="C52" s="7">
        <v>15</v>
      </c>
      <c r="D52" s="7">
        <v>26</v>
      </c>
      <c r="E52" s="11">
        <f t="shared" si="5"/>
        <v>390</v>
      </c>
      <c r="F52" s="2"/>
      <c r="G52" s="2"/>
      <c r="H52" s="2"/>
      <c r="I52" s="2"/>
      <c r="J52" s="2"/>
    </row>
    <row r="53" spans="1:10" s="230" customFormat="1" x14ac:dyDescent="0.2">
      <c r="A53" s="10" t="s">
        <v>12</v>
      </c>
      <c r="B53" s="7" t="s">
        <v>266</v>
      </c>
      <c r="C53" s="7">
        <v>15</v>
      </c>
      <c r="D53" s="7">
        <v>26</v>
      </c>
      <c r="E53" s="11">
        <f t="shared" si="5"/>
        <v>390</v>
      </c>
      <c r="F53" s="2"/>
      <c r="G53" s="2"/>
      <c r="H53" s="2"/>
      <c r="I53" s="2"/>
      <c r="J53" s="2"/>
    </row>
    <row r="54" spans="1:10" x14ac:dyDescent="0.2">
      <c r="A54" s="10" t="s">
        <v>12</v>
      </c>
      <c r="B54" s="7" t="s">
        <v>314</v>
      </c>
      <c r="C54" s="7">
        <v>15</v>
      </c>
      <c r="D54" s="7">
        <v>21</v>
      </c>
      <c r="E54" s="11">
        <f t="shared" si="5"/>
        <v>315</v>
      </c>
      <c r="F54" s="2"/>
      <c r="G54" s="2"/>
      <c r="H54" s="2"/>
      <c r="I54" s="2"/>
      <c r="J54" s="2"/>
    </row>
    <row r="55" spans="1:10" x14ac:dyDescent="0.2">
      <c r="A55" s="23" t="s">
        <v>20</v>
      </c>
      <c r="B55" s="22"/>
      <c r="C55" s="22"/>
      <c r="D55" s="22"/>
      <c r="E55" s="24">
        <f>SUM(E46:E54)</f>
        <v>9810</v>
      </c>
      <c r="F55" s="2"/>
      <c r="G55" s="2"/>
      <c r="H55" s="2"/>
      <c r="I55" s="2"/>
      <c r="J55" s="2"/>
    </row>
    <row r="56" spans="1:10" x14ac:dyDescent="0.2">
      <c r="A56" s="16"/>
      <c r="B56" s="17"/>
      <c r="C56" s="17"/>
      <c r="D56" s="17"/>
      <c r="E56" s="18"/>
      <c r="F56" s="2"/>
      <c r="G56" s="2"/>
      <c r="H56" s="2"/>
      <c r="I56" s="2"/>
      <c r="J56" s="2"/>
    </row>
    <row r="57" spans="1:10" x14ac:dyDescent="0.2">
      <c r="A57" s="15"/>
      <c r="B57" s="4"/>
      <c r="C57" s="4"/>
      <c r="D57" s="4"/>
      <c r="E57" s="5"/>
      <c r="F57" s="2"/>
      <c r="G57" s="2"/>
      <c r="H57" s="2"/>
      <c r="I57" s="2"/>
      <c r="J57" s="2"/>
    </row>
    <row r="58" spans="1:10" x14ac:dyDescent="0.2">
      <c r="A58" s="16"/>
      <c r="B58" s="17"/>
      <c r="C58" s="17"/>
      <c r="D58" s="17"/>
      <c r="E58" s="18"/>
      <c r="F58" s="2"/>
      <c r="G58" s="2"/>
      <c r="H58" s="2"/>
      <c r="I58" s="2"/>
      <c r="J58" s="2"/>
    </row>
    <row r="59" spans="1:10" x14ac:dyDescent="0.2">
      <c r="A59" s="6" t="s">
        <v>21</v>
      </c>
      <c r="B59" s="7"/>
      <c r="C59" s="7"/>
      <c r="D59" s="7"/>
      <c r="E59" s="11"/>
      <c r="F59" s="2"/>
      <c r="G59" s="2"/>
      <c r="H59" s="2"/>
      <c r="I59" s="2"/>
      <c r="J59" s="2"/>
    </row>
    <row r="60" spans="1:10" x14ac:dyDescent="0.2">
      <c r="A60" s="10" t="s">
        <v>4</v>
      </c>
      <c r="B60" s="7"/>
      <c r="C60" s="7">
        <v>5</v>
      </c>
      <c r="D60" s="7">
        <v>300</v>
      </c>
      <c r="E60" s="11">
        <f>C60*D60</f>
        <v>1500</v>
      </c>
      <c r="F60" s="2"/>
      <c r="G60" s="2"/>
      <c r="H60" s="2"/>
      <c r="I60" s="2"/>
      <c r="J60" s="2"/>
    </row>
    <row r="61" spans="1:10" x14ac:dyDescent="0.2">
      <c r="A61" s="10" t="s">
        <v>33</v>
      </c>
      <c r="B61" s="7"/>
      <c r="C61" s="7"/>
      <c r="D61" s="7">
        <v>2000</v>
      </c>
      <c r="E61" s="11">
        <f t="shared" ref="E61:E69" si="6">C61*D61</f>
        <v>0</v>
      </c>
      <c r="F61" s="2"/>
      <c r="G61" s="2"/>
      <c r="H61" s="2"/>
      <c r="I61" s="2"/>
      <c r="J61" s="2"/>
    </row>
    <row r="62" spans="1:10" x14ac:dyDescent="0.2">
      <c r="A62" s="10" t="s">
        <v>29</v>
      </c>
      <c r="B62" s="7"/>
      <c r="C62" s="7"/>
      <c r="D62" s="7">
        <v>8000</v>
      </c>
      <c r="E62" s="11">
        <f t="shared" si="6"/>
        <v>0</v>
      </c>
      <c r="F62" s="2"/>
      <c r="G62" s="2"/>
      <c r="H62" s="2"/>
      <c r="I62" s="2"/>
      <c r="J62" s="2"/>
    </row>
    <row r="63" spans="1:10" x14ac:dyDescent="0.2">
      <c r="A63" s="10" t="s">
        <v>16</v>
      </c>
      <c r="B63" s="7"/>
      <c r="C63" s="7">
        <v>0</v>
      </c>
      <c r="D63" s="7">
        <v>500</v>
      </c>
      <c r="E63" s="11">
        <f t="shared" si="6"/>
        <v>0</v>
      </c>
      <c r="F63" s="2"/>
      <c r="G63" s="2"/>
      <c r="H63" s="2"/>
      <c r="I63" s="2"/>
      <c r="J63" s="2"/>
    </row>
    <row r="64" spans="1:10" s="230" customFormat="1" x14ac:dyDescent="0.2">
      <c r="A64" s="10" t="s">
        <v>368</v>
      </c>
      <c r="B64" s="7"/>
      <c r="C64" s="7">
        <v>1</v>
      </c>
      <c r="D64" s="7">
        <v>1200</v>
      </c>
      <c r="E64" s="11">
        <v>1200</v>
      </c>
      <c r="F64" s="2"/>
      <c r="G64" s="2"/>
      <c r="H64" s="2"/>
      <c r="I64" s="2"/>
      <c r="J64" s="2"/>
    </row>
    <row r="65" spans="1:10" x14ac:dyDescent="0.2">
      <c r="A65" s="270" t="s">
        <v>34</v>
      </c>
      <c r="B65" s="269"/>
      <c r="C65" s="269">
        <v>1</v>
      </c>
      <c r="D65" s="269">
        <v>1500</v>
      </c>
      <c r="E65" s="11">
        <f t="shared" si="6"/>
        <v>1500</v>
      </c>
      <c r="F65" s="2"/>
      <c r="G65" s="2"/>
      <c r="H65" s="2"/>
      <c r="I65" s="2"/>
      <c r="J65" s="2"/>
    </row>
    <row r="66" spans="1:10" x14ac:dyDescent="0.2">
      <c r="A66" s="270" t="s">
        <v>23</v>
      </c>
      <c r="B66" s="269"/>
      <c r="C66" s="269">
        <v>2</v>
      </c>
      <c r="D66" s="269">
        <v>1500</v>
      </c>
      <c r="E66" s="11">
        <f t="shared" si="6"/>
        <v>3000</v>
      </c>
      <c r="F66" s="2"/>
      <c r="G66" s="2"/>
      <c r="H66" s="2"/>
      <c r="I66" s="2"/>
      <c r="J66" s="2"/>
    </row>
    <row r="67" spans="1:10" x14ac:dyDescent="0.2">
      <c r="A67" s="10" t="s">
        <v>39</v>
      </c>
      <c r="B67" s="7"/>
      <c r="C67" s="7">
        <v>10</v>
      </c>
      <c r="D67" s="7">
        <v>30</v>
      </c>
      <c r="E67" s="11">
        <f t="shared" si="6"/>
        <v>300</v>
      </c>
      <c r="F67" s="2"/>
      <c r="G67" s="2"/>
      <c r="H67" s="2"/>
      <c r="I67" s="2"/>
      <c r="J67" s="2"/>
    </row>
    <row r="68" spans="1:10" x14ac:dyDescent="0.2">
      <c r="A68" s="10" t="s">
        <v>11</v>
      </c>
      <c r="B68" s="7"/>
      <c r="C68" s="7"/>
      <c r="D68" s="7">
        <v>500</v>
      </c>
      <c r="E68" s="11">
        <f t="shared" si="6"/>
        <v>0</v>
      </c>
      <c r="F68" s="2"/>
      <c r="G68" s="2"/>
      <c r="H68" s="2"/>
      <c r="I68" s="2"/>
      <c r="J68" s="2"/>
    </row>
    <row r="69" spans="1:10" x14ac:dyDescent="0.2">
      <c r="A69" s="10" t="s">
        <v>36</v>
      </c>
      <c r="B69" s="7"/>
      <c r="C69" s="7">
        <v>10</v>
      </c>
      <c r="D69" s="7">
        <v>500</v>
      </c>
      <c r="E69" s="11">
        <f t="shared" si="6"/>
        <v>5000</v>
      </c>
      <c r="F69" s="2"/>
      <c r="G69" s="2"/>
      <c r="H69" s="2"/>
      <c r="I69" s="2"/>
      <c r="J69" s="2"/>
    </row>
    <row r="70" spans="1:10" x14ac:dyDescent="0.2">
      <c r="A70" s="10" t="s">
        <v>73</v>
      </c>
      <c r="B70" s="7"/>
      <c r="C70" s="7">
        <v>10</v>
      </c>
      <c r="D70" s="7">
        <v>50</v>
      </c>
      <c r="E70" s="11">
        <v>500</v>
      </c>
      <c r="F70" s="2"/>
      <c r="G70" s="2"/>
      <c r="H70" s="2"/>
      <c r="I70" s="2"/>
      <c r="J70" s="2"/>
    </row>
    <row r="71" spans="1:10" x14ac:dyDescent="0.2">
      <c r="A71" s="12" t="s">
        <v>22</v>
      </c>
      <c r="B71" s="13"/>
      <c r="C71" s="13"/>
      <c r="D71" s="13"/>
      <c r="E71" s="14">
        <f>SUM(E60:E70)</f>
        <v>13000</v>
      </c>
      <c r="F71" s="2"/>
      <c r="G71" s="2"/>
      <c r="H71" s="2"/>
      <c r="I71" s="2"/>
      <c r="J71" s="2"/>
    </row>
    <row r="72" spans="1:10" x14ac:dyDescent="0.2">
      <c r="A72" s="19" t="s">
        <v>18</v>
      </c>
      <c r="B72" s="20"/>
      <c r="C72" s="20"/>
      <c r="D72" s="20"/>
      <c r="E72" s="287">
        <f>E55-E71</f>
        <v>-3190</v>
      </c>
      <c r="F72" s="2"/>
      <c r="G72" s="2"/>
      <c r="H72" s="2"/>
      <c r="I72" s="2"/>
      <c r="J72" s="2"/>
    </row>
    <row r="73" spans="1:10" x14ac:dyDescent="0.2">
      <c r="A73" s="2"/>
      <c r="B73" s="2"/>
      <c r="C73" s="2"/>
      <c r="D73" s="2"/>
      <c r="E73" s="2"/>
      <c r="F73" s="2"/>
      <c r="G73" s="2"/>
      <c r="H73" s="2"/>
      <c r="I73" s="2"/>
      <c r="J73" s="2"/>
    </row>
    <row r="74" spans="1:10" x14ac:dyDescent="0.2">
      <c r="A74" s="2"/>
      <c r="B74" s="2"/>
      <c r="C74" s="2"/>
      <c r="D74" s="2"/>
      <c r="E74" s="2"/>
      <c r="F74" s="2"/>
      <c r="G74" s="2"/>
      <c r="H74" s="2"/>
      <c r="I74" s="2"/>
      <c r="J74" s="2"/>
    </row>
    <row r="75" spans="1:10" x14ac:dyDescent="0.2">
      <c r="A75" s="26" t="s">
        <v>13</v>
      </c>
      <c r="B75" s="27"/>
      <c r="C75" s="27"/>
      <c r="D75" s="27"/>
      <c r="E75" s="28"/>
      <c r="F75" s="2"/>
      <c r="G75" s="2"/>
      <c r="H75" s="2"/>
      <c r="I75" s="2"/>
      <c r="J75" s="2"/>
    </row>
    <row r="76" spans="1:10" x14ac:dyDescent="0.2">
      <c r="A76" s="26" t="s">
        <v>14</v>
      </c>
      <c r="B76" s="27"/>
      <c r="C76" s="27"/>
      <c r="D76" s="27"/>
      <c r="E76" s="28">
        <f>E19+E55</f>
        <v>150478</v>
      </c>
      <c r="F76" s="2"/>
      <c r="G76" s="2"/>
      <c r="H76" s="2"/>
      <c r="I76" s="2"/>
      <c r="J76" s="2"/>
    </row>
    <row r="77" spans="1:10" x14ac:dyDescent="0.2">
      <c r="A77" s="29" t="s">
        <v>21</v>
      </c>
      <c r="B77" s="30"/>
      <c r="C77" s="30"/>
      <c r="D77" s="30"/>
      <c r="E77" s="31">
        <f>E38+E71</f>
        <v>135332</v>
      </c>
      <c r="F77" s="2"/>
      <c r="G77" s="2"/>
      <c r="H77" s="2"/>
      <c r="I77" s="2"/>
      <c r="J77" s="2"/>
    </row>
    <row r="78" spans="1:10" x14ac:dyDescent="0.2">
      <c r="A78" s="32" t="s">
        <v>15</v>
      </c>
      <c r="B78" s="2"/>
      <c r="C78" s="2"/>
      <c r="D78" s="2"/>
      <c r="E78" s="286">
        <f>E76-E77</f>
        <v>15146</v>
      </c>
      <c r="F78" s="2"/>
      <c r="G78" s="2"/>
      <c r="H78" s="2"/>
      <c r="I78" s="2"/>
      <c r="J78" s="2"/>
    </row>
    <row r="79" spans="1:10" x14ac:dyDescent="0.2">
      <c r="A79" s="34"/>
      <c r="B79" s="30"/>
      <c r="C79" s="30"/>
      <c r="D79" s="30"/>
      <c r="E79" s="31"/>
      <c r="F79" s="2"/>
      <c r="G79" s="2"/>
      <c r="H79" s="2"/>
      <c r="I79" s="2"/>
      <c r="J79" s="2"/>
    </row>
    <row r="80" spans="1:10" x14ac:dyDescent="0.2">
      <c r="A80" s="2"/>
      <c r="B80" s="2"/>
      <c r="C80" s="2"/>
      <c r="D80" s="2"/>
      <c r="E80" s="2"/>
      <c r="F80" s="2"/>
      <c r="G80" s="2"/>
      <c r="H80" s="2"/>
      <c r="I80" s="2"/>
      <c r="J80" s="2"/>
    </row>
    <row r="81" spans="1:10" x14ac:dyDescent="0.2">
      <c r="A81" s="2"/>
      <c r="B81" s="2"/>
      <c r="C81" s="2"/>
      <c r="D81" s="2"/>
      <c r="E81" s="2"/>
      <c r="F81" s="2"/>
      <c r="G81" s="2"/>
      <c r="H81" s="2"/>
      <c r="I81" s="2"/>
      <c r="J81" s="2"/>
    </row>
    <row r="82" spans="1:10" x14ac:dyDescent="0.2">
      <c r="A82" s="1" t="s">
        <v>224</v>
      </c>
      <c r="B82" s="2"/>
      <c r="C82" s="2"/>
      <c r="D82" s="2"/>
      <c r="E82" s="2"/>
      <c r="F82" s="2"/>
      <c r="G82" s="2"/>
      <c r="H82" s="2"/>
      <c r="I82" s="2"/>
      <c r="J82" s="2"/>
    </row>
    <row r="83" spans="1:10" x14ac:dyDescent="0.2">
      <c r="A83" s="1" t="s">
        <v>135</v>
      </c>
      <c r="B83" s="2"/>
      <c r="C83" s="2"/>
      <c r="D83" s="2"/>
      <c r="E83" s="2"/>
      <c r="F83" s="2"/>
      <c r="G83" s="2"/>
      <c r="H83" s="2"/>
      <c r="I83" s="2"/>
      <c r="J83" s="2"/>
    </row>
    <row r="84" spans="1:10" x14ac:dyDescent="0.2">
      <c r="A84" s="2"/>
      <c r="B84" s="2"/>
      <c r="C84" s="2"/>
      <c r="D84" s="2"/>
      <c r="E84" s="2"/>
      <c r="F84" s="2"/>
      <c r="G84" s="2"/>
      <c r="H84" s="2"/>
      <c r="I84" s="2"/>
      <c r="J84" s="2"/>
    </row>
    <row r="85" spans="1:10" x14ac:dyDescent="0.2">
      <c r="A85" s="2" t="s">
        <v>225</v>
      </c>
      <c r="B85" s="2"/>
      <c r="C85" s="2"/>
      <c r="D85" s="2"/>
      <c r="E85" s="2"/>
      <c r="F85" s="2"/>
      <c r="G85" s="2"/>
      <c r="H85" s="2"/>
      <c r="I85" s="2"/>
      <c r="J85" s="2"/>
    </row>
    <row r="86" spans="1:10" x14ac:dyDescent="0.2">
      <c r="A86" s="2" t="s">
        <v>226</v>
      </c>
      <c r="B86" s="2"/>
      <c r="C86" s="2"/>
      <c r="D86" s="2"/>
      <c r="E86" s="2"/>
      <c r="F86" s="2"/>
      <c r="G86" s="2"/>
      <c r="H86" s="2"/>
      <c r="I86" s="2"/>
      <c r="J86" s="2"/>
    </row>
    <row r="87" spans="1:10" x14ac:dyDescent="0.2">
      <c r="A87" s="2" t="s">
        <v>227</v>
      </c>
      <c r="B87" s="2"/>
      <c r="C87" s="2"/>
      <c r="D87" s="2"/>
      <c r="E87" s="2"/>
      <c r="F87" s="2"/>
      <c r="G87" s="2"/>
      <c r="H87" s="2"/>
      <c r="I87" s="2"/>
      <c r="J87" s="2"/>
    </row>
    <row r="88" spans="1:10" x14ac:dyDescent="0.2">
      <c r="A88" s="2"/>
      <c r="B88" s="2"/>
      <c r="C88" s="2"/>
      <c r="D88" s="2"/>
      <c r="E88" s="2"/>
      <c r="F88" s="2"/>
      <c r="G88" s="2"/>
      <c r="H88" s="2"/>
      <c r="I88" s="2"/>
      <c r="J88" s="2"/>
    </row>
    <row r="89" spans="1:10" x14ac:dyDescent="0.2">
      <c r="A89" s="2"/>
      <c r="B89" s="2"/>
      <c r="C89" s="2"/>
      <c r="D89" s="2"/>
      <c r="E89" s="2"/>
      <c r="F89" s="2"/>
      <c r="G89" s="2"/>
      <c r="H89" s="2"/>
      <c r="I89" s="2"/>
      <c r="J89" s="2"/>
    </row>
    <row r="90" spans="1:10" x14ac:dyDescent="0.2">
      <c r="A90" s="2"/>
      <c r="B90" s="2"/>
      <c r="C90" s="2"/>
      <c r="D90" s="2"/>
      <c r="E90" s="2"/>
      <c r="F90" s="2"/>
      <c r="G90" s="2"/>
      <c r="H90" s="2"/>
      <c r="I90" s="2"/>
      <c r="J90" s="2"/>
    </row>
  </sheetData>
  <phoneticPr fontId="30"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6"/>
  <sheetViews>
    <sheetView workbookViewId="0">
      <selection activeCell="G52" sqref="G52"/>
    </sheetView>
  </sheetViews>
  <sheetFormatPr defaultColWidth="12.10546875" defaultRowHeight="15" x14ac:dyDescent="0.2"/>
  <cols>
    <col min="2" max="2" width="17.484375" customWidth="1"/>
  </cols>
  <sheetData>
    <row r="1" spans="1:12" x14ac:dyDescent="0.2">
      <c r="J1" t="s">
        <v>40</v>
      </c>
      <c r="K1" t="s">
        <v>41</v>
      </c>
      <c r="L1" s="35" t="s">
        <v>42</v>
      </c>
    </row>
    <row r="2" spans="1:12" x14ac:dyDescent="0.2">
      <c r="A2" s="36" t="s">
        <v>148</v>
      </c>
      <c r="I2" t="s">
        <v>43</v>
      </c>
      <c r="J2">
        <f>G12</f>
        <v>37704</v>
      </c>
      <c r="K2">
        <f>G43</f>
        <v>7040</v>
      </c>
      <c r="L2">
        <f>SUM(J2:K2)</f>
        <v>44744</v>
      </c>
    </row>
    <row r="3" spans="1:12" x14ac:dyDescent="0.2">
      <c r="I3" t="s">
        <v>44</v>
      </c>
      <c r="J3">
        <f>G30</f>
        <v>29435</v>
      </c>
      <c r="K3">
        <f>G57</f>
        <v>8150</v>
      </c>
      <c r="L3">
        <f>SUM(J3:K3)</f>
        <v>37585</v>
      </c>
    </row>
    <row r="5" spans="1:12" x14ac:dyDescent="0.2">
      <c r="B5" s="37" t="s">
        <v>104</v>
      </c>
      <c r="C5" s="38"/>
      <c r="D5" s="38"/>
      <c r="E5" s="38"/>
      <c r="F5" s="38"/>
      <c r="G5" s="39"/>
      <c r="K5" s="35" t="s">
        <v>45</v>
      </c>
      <c r="L5" s="35">
        <f>L2-L3</f>
        <v>7159</v>
      </c>
    </row>
    <row r="6" spans="1:12" x14ac:dyDescent="0.2">
      <c r="B6" s="40"/>
      <c r="G6" s="41"/>
    </row>
    <row r="7" spans="1:12" x14ac:dyDescent="0.2">
      <c r="B7" s="42" t="s">
        <v>46</v>
      </c>
      <c r="D7" s="36" t="s">
        <v>0</v>
      </c>
      <c r="E7" s="36"/>
      <c r="F7" s="36" t="s">
        <v>1</v>
      </c>
      <c r="G7" s="43" t="s">
        <v>2</v>
      </c>
    </row>
    <row r="8" spans="1:12" x14ac:dyDescent="0.2">
      <c r="B8" s="40" t="s">
        <v>3</v>
      </c>
      <c r="D8">
        <v>15</v>
      </c>
      <c r="F8">
        <v>2000</v>
      </c>
      <c r="G8" s="41">
        <v>30000</v>
      </c>
      <c r="H8" s="151">
        <v>42000</v>
      </c>
    </row>
    <row r="9" spans="1:12" x14ac:dyDescent="0.2">
      <c r="B9" s="40" t="s">
        <v>47</v>
      </c>
      <c r="C9" t="s">
        <v>149</v>
      </c>
      <c r="D9" t="s">
        <v>48</v>
      </c>
      <c r="E9">
        <v>260</v>
      </c>
      <c r="F9">
        <v>8</v>
      </c>
      <c r="G9" s="41">
        <v>2080</v>
      </c>
    </row>
    <row r="10" spans="1:12" x14ac:dyDescent="0.2">
      <c r="B10" s="40"/>
      <c r="C10" t="s">
        <v>49</v>
      </c>
      <c r="D10" t="s">
        <v>50</v>
      </c>
      <c r="E10">
        <v>52</v>
      </c>
      <c r="F10">
        <v>12</v>
      </c>
      <c r="G10" s="41">
        <v>624</v>
      </c>
    </row>
    <row r="11" spans="1:12" x14ac:dyDescent="0.2">
      <c r="B11" s="40" t="s">
        <v>51</v>
      </c>
      <c r="D11">
        <v>1</v>
      </c>
      <c r="F11">
        <v>5000</v>
      </c>
      <c r="G11" s="41">
        <v>5000</v>
      </c>
      <c r="H11" s="151">
        <v>5000</v>
      </c>
    </row>
    <row r="12" spans="1:12" x14ac:dyDescent="0.2">
      <c r="B12" s="44" t="s">
        <v>2</v>
      </c>
      <c r="C12" s="35"/>
      <c r="D12" s="35"/>
      <c r="E12" s="35"/>
      <c r="F12" s="35"/>
      <c r="G12" s="45">
        <f>SUM(G8:G11)</f>
        <v>37704</v>
      </c>
    </row>
    <row r="13" spans="1:12" x14ac:dyDescent="0.2">
      <c r="B13" s="40"/>
      <c r="G13" s="41"/>
    </row>
    <row r="14" spans="1:12" x14ac:dyDescent="0.2">
      <c r="B14" s="40"/>
      <c r="G14" s="41"/>
    </row>
    <row r="15" spans="1:12" x14ac:dyDescent="0.2">
      <c r="B15" s="40"/>
      <c r="G15" s="41"/>
    </row>
    <row r="16" spans="1:12" x14ac:dyDescent="0.2">
      <c r="B16" s="42" t="s">
        <v>52</v>
      </c>
      <c r="G16" s="41"/>
    </row>
    <row r="17" spans="1:10" x14ac:dyDescent="0.2">
      <c r="B17" s="40" t="s">
        <v>4</v>
      </c>
      <c r="D17">
        <v>5</v>
      </c>
      <c r="F17">
        <v>250</v>
      </c>
      <c r="G17" s="41">
        <v>1250</v>
      </c>
    </row>
    <row r="18" spans="1:10" x14ac:dyDescent="0.2">
      <c r="B18" s="40" t="s">
        <v>150</v>
      </c>
      <c r="D18">
        <v>15</v>
      </c>
      <c r="F18">
        <v>600</v>
      </c>
      <c r="G18" s="41">
        <v>9000</v>
      </c>
      <c r="I18" t="s">
        <v>151</v>
      </c>
    </row>
    <row r="19" spans="1:10" x14ac:dyDescent="0.2">
      <c r="B19" s="40" t="s">
        <v>174</v>
      </c>
      <c r="D19">
        <v>15</v>
      </c>
      <c r="F19">
        <v>369</v>
      </c>
      <c r="G19" s="41">
        <f>D19*F19</f>
        <v>5535</v>
      </c>
      <c r="I19" t="s">
        <v>152</v>
      </c>
    </row>
    <row r="20" spans="1:10" x14ac:dyDescent="0.2">
      <c r="B20" s="40" t="s">
        <v>54</v>
      </c>
      <c r="D20">
        <v>5</v>
      </c>
      <c r="F20">
        <v>850</v>
      </c>
      <c r="G20" s="41">
        <v>4250</v>
      </c>
    </row>
    <row r="21" spans="1:10" x14ac:dyDescent="0.2">
      <c r="B21" s="40" t="s">
        <v>55</v>
      </c>
      <c r="D21">
        <v>2</v>
      </c>
      <c r="F21">
        <v>500</v>
      </c>
      <c r="G21" s="41">
        <v>1000</v>
      </c>
    </row>
    <row r="22" spans="1:10" x14ac:dyDescent="0.2">
      <c r="B22" s="40" t="s">
        <v>56</v>
      </c>
      <c r="D22">
        <v>1</v>
      </c>
      <c r="F22">
        <v>3500</v>
      </c>
      <c r="G22" s="41">
        <v>3500</v>
      </c>
      <c r="I22" s="46" t="s">
        <v>57</v>
      </c>
    </row>
    <row r="23" spans="1:10" x14ac:dyDescent="0.2">
      <c r="B23" s="40" t="s">
        <v>58</v>
      </c>
      <c r="D23">
        <v>3</v>
      </c>
      <c r="F23">
        <v>600</v>
      </c>
      <c r="G23" s="41">
        <v>1800</v>
      </c>
      <c r="I23" t="s">
        <v>153</v>
      </c>
    </row>
    <row r="24" spans="1:10" x14ac:dyDescent="0.2">
      <c r="B24" s="40" t="s">
        <v>59</v>
      </c>
      <c r="D24">
        <v>1</v>
      </c>
      <c r="F24">
        <v>2000</v>
      </c>
      <c r="G24" s="41">
        <v>2000</v>
      </c>
      <c r="I24" t="s">
        <v>154</v>
      </c>
    </row>
    <row r="25" spans="1:10" x14ac:dyDescent="0.2">
      <c r="B25" s="40" t="s">
        <v>60</v>
      </c>
      <c r="D25">
        <v>2</v>
      </c>
      <c r="F25">
        <v>50</v>
      </c>
      <c r="G25" s="41">
        <v>100</v>
      </c>
    </row>
    <row r="26" spans="1:10" x14ac:dyDescent="0.2">
      <c r="A26" s="41"/>
      <c r="B26" s="40" t="s">
        <v>61</v>
      </c>
      <c r="D26">
        <v>1</v>
      </c>
      <c r="F26">
        <v>500</v>
      </c>
      <c r="G26" s="41">
        <v>500</v>
      </c>
    </row>
    <row r="27" spans="1:10" x14ac:dyDescent="0.2">
      <c r="B27" s="40" t="s">
        <v>62</v>
      </c>
      <c r="D27">
        <v>1</v>
      </c>
      <c r="F27">
        <v>0</v>
      </c>
      <c r="G27" s="41">
        <v>0</v>
      </c>
    </row>
    <row r="28" spans="1:10" x14ac:dyDescent="0.2">
      <c r="B28" s="40" t="s">
        <v>63</v>
      </c>
      <c r="D28">
        <v>1</v>
      </c>
      <c r="F28">
        <v>500</v>
      </c>
      <c r="G28" s="41">
        <v>500</v>
      </c>
      <c r="J28" t="s">
        <v>64</v>
      </c>
    </row>
    <row r="29" spans="1:10" x14ac:dyDescent="0.2">
      <c r="B29" s="40"/>
      <c r="G29" s="41"/>
    </row>
    <row r="30" spans="1:10" x14ac:dyDescent="0.2">
      <c r="B30" s="47" t="s">
        <v>2</v>
      </c>
      <c r="C30" s="48"/>
      <c r="D30" s="48"/>
      <c r="E30" s="48"/>
      <c r="F30" s="48"/>
      <c r="G30" s="49">
        <f>SUM(G17:G28)</f>
        <v>29435</v>
      </c>
    </row>
    <row r="34" spans="1:7" x14ac:dyDescent="0.2">
      <c r="A34" s="36" t="s">
        <v>155</v>
      </c>
    </row>
    <row r="36" spans="1:7" x14ac:dyDescent="0.2">
      <c r="B36" s="37" t="s">
        <v>104</v>
      </c>
      <c r="C36" s="38"/>
      <c r="D36" s="38"/>
      <c r="E36" s="38"/>
      <c r="F36" s="38"/>
      <c r="G36" s="39"/>
    </row>
    <row r="37" spans="1:7" x14ac:dyDescent="0.2">
      <c r="B37" s="40"/>
      <c r="G37" s="41"/>
    </row>
    <row r="38" spans="1:7" x14ac:dyDescent="0.2">
      <c r="B38" s="42" t="s">
        <v>46</v>
      </c>
      <c r="D38" s="36" t="s">
        <v>0</v>
      </c>
      <c r="E38" s="36"/>
      <c r="F38" s="36" t="s">
        <v>1</v>
      </c>
      <c r="G38" s="43" t="s">
        <v>2</v>
      </c>
    </row>
    <row r="39" spans="1:7" x14ac:dyDescent="0.2">
      <c r="B39" s="40" t="s">
        <v>3</v>
      </c>
      <c r="D39">
        <v>1</v>
      </c>
      <c r="F39">
        <v>2000</v>
      </c>
      <c r="G39" s="41">
        <v>2000</v>
      </c>
    </row>
    <row r="40" spans="1:7" x14ac:dyDescent="0.2">
      <c r="B40" s="40" t="s">
        <v>47</v>
      </c>
      <c r="C40" t="s">
        <v>149</v>
      </c>
      <c r="D40" t="s">
        <v>65</v>
      </c>
      <c r="E40">
        <v>420</v>
      </c>
      <c r="F40">
        <v>8</v>
      </c>
      <c r="G40" s="41">
        <v>4200</v>
      </c>
    </row>
    <row r="41" spans="1:7" x14ac:dyDescent="0.2">
      <c r="B41" s="40"/>
      <c r="C41" t="s">
        <v>49</v>
      </c>
      <c r="D41" t="s">
        <v>66</v>
      </c>
      <c r="E41">
        <v>70</v>
      </c>
      <c r="F41">
        <v>12</v>
      </c>
      <c r="G41" s="41">
        <v>840</v>
      </c>
    </row>
    <row r="42" spans="1:7" x14ac:dyDescent="0.2">
      <c r="B42" s="40"/>
      <c r="G42" s="41"/>
    </row>
    <row r="43" spans="1:7" x14ac:dyDescent="0.2">
      <c r="B43" s="44" t="s">
        <v>2</v>
      </c>
      <c r="C43" s="35"/>
      <c r="D43" s="35"/>
      <c r="E43" s="35"/>
      <c r="F43" s="35"/>
      <c r="G43" s="45">
        <f>SUM(G39:G42)</f>
        <v>7040</v>
      </c>
    </row>
    <row r="44" spans="1:7" x14ac:dyDescent="0.2">
      <c r="B44" s="40"/>
      <c r="G44" s="41"/>
    </row>
    <row r="45" spans="1:7" x14ac:dyDescent="0.2">
      <c r="B45" s="40"/>
      <c r="G45" s="41"/>
    </row>
    <row r="46" spans="1:7" x14ac:dyDescent="0.2">
      <c r="B46" s="40"/>
      <c r="G46" s="41"/>
    </row>
    <row r="47" spans="1:7" x14ac:dyDescent="0.2">
      <c r="B47" s="42" t="s">
        <v>52</v>
      </c>
      <c r="G47" s="41"/>
    </row>
    <row r="48" spans="1:7" x14ac:dyDescent="0.2">
      <c r="B48" s="40" t="s">
        <v>4</v>
      </c>
      <c r="D48">
        <v>2</v>
      </c>
      <c r="F48">
        <v>250</v>
      </c>
      <c r="G48" s="41">
        <v>500</v>
      </c>
    </row>
    <row r="49" spans="2:9" x14ac:dyDescent="0.2">
      <c r="B49" s="40" t="s">
        <v>53</v>
      </c>
      <c r="D49">
        <v>2</v>
      </c>
      <c r="F49">
        <v>1200</v>
      </c>
      <c r="G49" s="41">
        <v>1300</v>
      </c>
      <c r="I49" t="s">
        <v>156</v>
      </c>
    </row>
    <row r="50" spans="2:9" x14ac:dyDescent="0.2">
      <c r="B50" s="40" t="s">
        <v>55</v>
      </c>
      <c r="D50">
        <v>1</v>
      </c>
      <c r="F50">
        <v>500</v>
      </c>
      <c r="G50" s="41">
        <v>500</v>
      </c>
    </row>
    <row r="51" spans="2:9" x14ac:dyDescent="0.2">
      <c r="B51" s="40" t="s">
        <v>60</v>
      </c>
      <c r="D51">
        <v>2</v>
      </c>
      <c r="F51">
        <v>50</v>
      </c>
      <c r="G51" s="41">
        <v>100</v>
      </c>
    </row>
    <row r="52" spans="2:9" x14ac:dyDescent="0.2">
      <c r="B52" s="40" t="s">
        <v>54</v>
      </c>
      <c r="D52">
        <v>5</v>
      </c>
      <c r="F52">
        <v>850</v>
      </c>
      <c r="G52" s="41">
        <v>4250</v>
      </c>
    </row>
    <row r="53" spans="2:9" x14ac:dyDescent="0.2">
      <c r="B53" s="40" t="s">
        <v>67</v>
      </c>
      <c r="D53">
        <v>1</v>
      </c>
      <c r="F53">
        <v>500</v>
      </c>
      <c r="G53" s="41">
        <v>500</v>
      </c>
    </row>
    <row r="54" spans="2:9" x14ac:dyDescent="0.2">
      <c r="B54" s="40" t="s">
        <v>68</v>
      </c>
      <c r="D54">
        <v>1</v>
      </c>
      <c r="F54">
        <v>500</v>
      </c>
      <c r="G54" s="41">
        <v>500</v>
      </c>
      <c r="I54" t="s">
        <v>157</v>
      </c>
    </row>
    <row r="55" spans="2:9" x14ac:dyDescent="0.2">
      <c r="B55" s="40" t="s">
        <v>69</v>
      </c>
      <c r="D55">
        <v>1</v>
      </c>
      <c r="F55">
        <v>500</v>
      </c>
      <c r="G55" s="41">
        <v>500</v>
      </c>
    </row>
    <row r="56" spans="2:9" x14ac:dyDescent="0.2">
      <c r="B56" s="40"/>
      <c r="G56" s="41"/>
    </row>
    <row r="57" spans="2:9" x14ac:dyDescent="0.2">
      <c r="B57" s="47" t="s">
        <v>2</v>
      </c>
      <c r="C57" s="48"/>
      <c r="D57" s="48"/>
      <c r="E57" s="48"/>
      <c r="F57" s="48"/>
      <c r="G57" s="49">
        <f>SUM(G48:G56)</f>
        <v>8150</v>
      </c>
    </row>
    <row r="60" spans="2:9" x14ac:dyDescent="0.2">
      <c r="B60" s="35" t="s">
        <v>70</v>
      </c>
    </row>
    <row r="61" spans="2:9" x14ac:dyDescent="0.2">
      <c r="B61" t="s">
        <v>158</v>
      </c>
    </row>
    <row r="62" spans="2:9" x14ac:dyDescent="0.2">
      <c r="B62" t="s">
        <v>159</v>
      </c>
    </row>
    <row r="63" spans="2:9" x14ac:dyDescent="0.2">
      <c r="B63" t="s">
        <v>160</v>
      </c>
    </row>
    <row r="65" spans="2:2" x14ac:dyDescent="0.2">
      <c r="B65" t="s">
        <v>161</v>
      </c>
    </row>
    <row r="66" spans="2:2" x14ac:dyDescent="0.2">
      <c r="B66" t="s">
        <v>71</v>
      </c>
    </row>
  </sheetData>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5"/>
  <sheetViews>
    <sheetView workbookViewId="0">
      <selection activeCell="C2" sqref="C2"/>
    </sheetView>
  </sheetViews>
  <sheetFormatPr defaultColWidth="12.5078125" defaultRowHeight="15" x14ac:dyDescent="0.2"/>
  <cols>
    <col min="1" max="1" width="12.5078125" style="230"/>
    <col min="2" max="2" width="18.0234375" style="230" customWidth="1"/>
    <col min="3" max="3" width="15.19921875" style="230" bestFit="1" customWidth="1"/>
    <col min="4" max="16384" width="12.5078125" style="230"/>
  </cols>
  <sheetData>
    <row r="1" spans="1:12" x14ac:dyDescent="0.2">
      <c r="J1" s="230" t="s">
        <v>40</v>
      </c>
      <c r="K1" s="230" t="s">
        <v>41</v>
      </c>
      <c r="L1" s="245" t="s">
        <v>42</v>
      </c>
    </row>
    <row r="2" spans="1:12" x14ac:dyDescent="0.2">
      <c r="A2" s="36" t="s">
        <v>254</v>
      </c>
      <c r="I2" s="230" t="s">
        <v>43</v>
      </c>
      <c r="J2" s="230">
        <f>SUM(G12)</f>
        <v>51163</v>
      </c>
      <c r="K2" s="230">
        <f>SUM(G42)</f>
        <v>4489</v>
      </c>
      <c r="L2" s="230">
        <f ca="1">SUM(K2+L2)</f>
        <v>0</v>
      </c>
    </row>
    <row r="3" spans="1:12" x14ac:dyDescent="0.2">
      <c r="I3" s="230" t="s">
        <v>44</v>
      </c>
      <c r="J3" s="230">
        <f>SUM(G29)</f>
        <v>51795</v>
      </c>
      <c r="K3" s="230">
        <f>SUM(G56)</f>
        <v>15385</v>
      </c>
    </row>
    <row r="4" spans="1:12" x14ac:dyDescent="0.2">
      <c r="J4" s="230">
        <f>SUM(J2-J3)</f>
        <v>-632</v>
      </c>
      <c r="K4" s="230">
        <f>SUM(K2-K3)</f>
        <v>-10896</v>
      </c>
    </row>
    <row r="5" spans="1:12" x14ac:dyDescent="0.2">
      <c r="B5" s="37" t="s">
        <v>104</v>
      </c>
      <c r="C5" s="38"/>
      <c r="D5" s="38"/>
      <c r="E5" s="38"/>
      <c r="F5" s="38"/>
      <c r="G5" s="39"/>
      <c r="K5" s="267" t="s">
        <v>255</v>
      </c>
      <c r="L5" s="267">
        <f>SUM(J4+K4)</f>
        <v>-11528</v>
      </c>
    </row>
    <row r="6" spans="1:12" x14ac:dyDescent="0.2">
      <c r="B6" s="40"/>
      <c r="G6" s="41"/>
    </row>
    <row r="7" spans="1:12" x14ac:dyDescent="0.2">
      <c r="B7" s="42" t="s">
        <v>46</v>
      </c>
      <c r="D7" s="36" t="s">
        <v>0</v>
      </c>
      <c r="E7" s="36"/>
      <c r="F7" s="36" t="s">
        <v>1</v>
      </c>
      <c r="G7" s="43" t="s">
        <v>2</v>
      </c>
    </row>
    <row r="8" spans="1:12" x14ac:dyDescent="0.2">
      <c r="B8" s="40" t="s">
        <v>3</v>
      </c>
      <c r="D8" s="230">
        <v>20</v>
      </c>
      <c r="F8" s="149">
        <v>2200</v>
      </c>
      <c r="G8" s="41">
        <f>SUM(D8*F8)</f>
        <v>44000</v>
      </c>
    </row>
    <row r="9" spans="1:12" x14ac:dyDescent="0.2">
      <c r="B9" s="40" t="s">
        <v>47</v>
      </c>
      <c r="C9" s="230" t="s">
        <v>306</v>
      </c>
      <c r="D9" s="230" t="s">
        <v>305</v>
      </c>
      <c r="E9" s="230">
        <v>231</v>
      </c>
      <c r="F9" s="230">
        <v>7</v>
      </c>
      <c r="G9" s="41">
        <f>SUM(E9*F9)</f>
        <v>1617</v>
      </c>
      <c r="I9" s="230" t="s">
        <v>309</v>
      </c>
    </row>
    <row r="10" spans="1:12" x14ac:dyDescent="0.2">
      <c r="B10" s="40"/>
      <c r="C10" s="230" t="s">
        <v>49</v>
      </c>
      <c r="D10" s="230" t="s">
        <v>277</v>
      </c>
      <c r="E10" s="230">
        <v>21</v>
      </c>
      <c r="F10" s="230">
        <v>26</v>
      </c>
      <c r="G10" s="41">
        <f>SUM(E10*F10)</f>
        <v>546</v>
      </c>
    </row>
    <row r="11" spans="1:12" x14ac:dyDescent="0.2">
      <c r="B11" s="40" t="s">
        <v>51</v>
      </c>
      <c r="D11" s="230">
        <v>1</v>
      </c>
      <c r="F11" s="230">
        <v>5000</v>
      </c>
      <c r="G11" s="41">
        <f t="shared" ref="G11" si="0">SUM(D11*F11)</f>
        <v>5000</v>
      </c>
    </row>
    <row r="12" spans="1:12" x14ac:dyDescent="0.2">
      <c r="B12" s="44" t="s">
        <v>2</v>
      </c>
      <c r="C12" s="245"/>
      <c r="D12" s="245"/>
      <c r="E12" s="245"/>
      <c r="F12" s="245"/>
      <c r="G12" s="45">
        <f>SUM(G8:G11)</f>
        <v>51163</v>
      </c>
    </row>
    <row r="13" spans="1:12" x14ac:dyDescent="0.2">
      <c r="B13" s="40"/>
      <c r="G13" s="41"/>
    </row>
    <row r="14" spans="1:12" x14ac:dyDescent="0.2">
      <c r="B14" s="40"/>
      <c r="G14" s="41"/>
    </row>
    <row r="15" spans="1:12" x14ac:dyDescent="0.2">
      <c r="B15" s="40"/>
      <c r="G15" s="41"/>
    </row>
    <row r="16" spans="1:12" x14ac:dyDescent="0.2">
      <c r="B16" s="42" t="s">
        <v>52</v>
      </c>
      <c r="G16" s="41"/>
    </row>
    <row r="17" spans="1:9" x14ac:dyDescent="0.2">
      <c r="B17" s="40" t="s">
        <v>4</v>
      </c>
      <c r="D17" s="230">
        <v>5</v>
      </c>
      <c r="F17" s="230">
        <v>250</v>
      </c>
      <c r="G17" s="41">
        <f>SUM(D17*F17)</f>
        <v>1250</v>
      </c>
    </row>
    <row r="18" spans="1:9" x14ac:dyDescent="0.2">
      <c r="B18" s="268" t="s">
        <v>150</v>
      </c>
      <c r="C18" s="149"/>
      <c r="D18" s="149">
        <v>20</v>
      </c>
      <c r="E18" s="149"/>
      <c r="F18" s="149">
        <v>620</v>
      </c>
      <c r="G18" s="274">
        <f t="shared" ref="G18:G28" si="1">SUM(D18*F18)</f>
        <v>12400</v>
      </c>
      <c r="I18" s="230" t="s">
        <v>151</v>
      </c>
    </row>
    <row r="19" spans="1:9" x14ac:dyDescent="0.2">
      <c r="B19" s="40" t="s">
        <v>54</v>
      </c>
      <c r="D19" s="230">
        <v>5</v>
      </c>
      <c r="F19" s="230">
        <v>850</v>
      </c>
      <c r="G19" s="41">
        <f t="shared" si="1"/>
        <v>4250</v>
      </c>
    </row>
    <row r="20" spans="1:9" x14ac:dyDescent="0.2">
      <c r="B20" s="40" t="s">
        <v>55</v>
      </c>
      <c r="D20" s="230">
        <v>6</v>
      </c>
      <c r="F20" s="230">
        <v>500</v>
      </c>
      <c r="G20" s="41">
        <f t="shared" si="1"/>
        <v>3000</v>
      </c>
      <c r="I20" s="230" t="s">
        <v>256</v>
      </c>
    </row>
    <row r="21" spans="1:9" x14ac:dyDescent="0.2">
      <c r="B21" s="40" t="s">
        <v>56</v>
      </c>
      <c r="D21" s="230">
        <v>1</v>
      </c>
      <c r="F21" s="230">
        <v>3500</v>
      </c>
      <c r="G21" s="41">
        <f t="shared" si="1"/>
        <v>3500</v>
      </c>
      <c r="I21" s="46" t="s">
        <v>57</v>
      </c>
    </row>
    <row r="22" spans="1:9" x14ac:dyDescent="0.2">
      <c r="B22" s="40" t="s">
        <v>58</v>
      </c>
      <c r="D22" s="230">
        <v>1</v>
      </c>
      <c r="F22" s="230">
        <v>600</v>
      </c>
      <c r="G22" s="41">
        <f t="shared" si="1"/>
        <v>600</v>
      </c>
      <c r="I22" s="230" t="s">
        <v>153</v>
      </c>
    </row>
    <row r="23" spans="1:9" x14ac:dyDescent="0.2">
      <c r="B23" s="40" t="s">
        <v>257</v>
      </c>
      <c r="D23" s="230">
        <v>21</v>
      </c>
      <c r="F23" s="230">
        <v>695</v>
      </c>
      <c r="G23" s="41">
        <f t="shared" si="1"/>
        <v>14595</v>
      </c>
      <c r="I23" s="230" t="s">
        <v>258</v>
      </c>
    </row>
    <row r="24" spans="1:9" x14ac:dyDescent="0.2">
      <c r="B24" s="40" t="s">
        <v>60</v>
      </c>
      <c r="D24" s="230">
        <v>2</v>
      </c>
      <c r="F24" s="230">
        <v>50</v>
      </c>
      <c r="G24" s="41">
        <f t="shared" si="1"/>
        <v>100</v>
      </c>
    </row>
    <row r="25" spans="1:9" x14ac:dyDescent="0.2">
      <c r="A25" s="41"/>
      <c r="B25" s="40" t="s">
        <v>61</v>
      </c>
      <c r="D25" s="230">
        <v>1</v>
      </c>
      <c r="F25" s="230">
        <v>500</v>
      </c>
      <c r="G25" s="41">
        <f t="shared" si="1"/>
        <v>500</v>
      </c>
    </row>
    <row r="26" spans="1:9" x14ac:dyDescent="0.2">
      <c r="B26" s="40" t="s">
        <v>62</v>
      </c>
      <c r="D26" s="230">
        <v>1</v>
      </c>
      <c r="F26" s="230">
        <v>500</v>
      </c>
      <c r="G26" s="41">
        <f t="shared" si="1"/>
        <v>500</v>
      </c>
    </row>
    <row r="27" spans="1:9" x14ac:dyDescent="0.2">
      <c r="B27" s="40" t="s">
        <v>63</v>
      </c>
      <c r="D27" s="230">
        <v>1</v>
      </c>
      <c r="F27" s="230">
        <v>500</v>
      </c>
      <c r="G27" s="41">
        <f t="shared" si="1"/>
        <v>500</v>
      </c>
      <c r="I27" s="230" t="s">
        <v>64</v>
      </c>
    </row>
    <row r="28" spans="1:9" x14ac:dyDescent="0.2">
      <c r="B28" s="268" t="s">
        <v>259</v>
      </c>
      <c r="C28" s="149"/>
      <c r="D28" s="149">
        <v>20</v>
      </c>
      <c r="E28" s="149"/>
      <c r="F28" s="149">
        <v>530</v>
      </c>
      <c r="G28" s="274">
        <f t="shared" si="1"/>
        <v>10600</v>
      </c>
      <c r="I28" s="230" t="s">
        <v>304</v>
      </c>
    </row>
    <row r="29" spans="1:9" x14ac:dyDescent="0.2">
      <c r="B29" s="47" t="s">
        <v>2</v>
      </c>
      <c r="C29" s="48"/>
      <c r="D29" s="48"/>
      <c r="E29" s="48"/>
      <c r="F29" s="48"/>
      <c r="G29" s="49">
        <f>SUM(G17:G28)</f>
        <v>51795</v>
      </c>
    </row>
    <row r="33" spans="1:9" x14ac:dyDescent="0.2">
      <c r="A33" s="36" t="s">
        <v>260</v>
      </c>
    </row>
    <row r="35" spans="1:9" x14ac:dyDescent="0.2">
      <c r="B35" s="37" t="s">
        <v>104</v>
      </c>
      <c r="C35" s="38"/>
      <c r="D35" s="38"/>
      <c r="E35" s="38"/>
      <c r="F35" s="38"/>
      <c r="G35" s="39"/>
    </row>
    <row r="36" spans="1:9" x14ac:dyDescent="0.2">
      <c r="B36" s="40"/>
      <c r="G36" s="41"/>
    </row>
    <row r="37" spans="1:9" x14ac:dyDescent="0.2">
      <c r="B37" s="42" t="s">
        <v>46</v>
      </c>
      <c r="D37" s="36" t="s">
        <v>0</v>
      </c>
      <c r="E37" s="36"/>
      <c r="F37" s="36" t="s">
        <v>1</v>
      </c>
      <c r="G37" s="43" t="s">
        <v>2</v>
      </c>
    </row>
    <row r="38" spans="1:9" x14ac:dyDescent="0.2">
      <c r="B38" s="40" t="s">
        <v>3</v>
      </c>
      <c r="D38" s="230">
        <v>1</v>
      </c>
      <c r="F38" s="230">
        <v>2200</v>
      </c>
      <c r="G38" s="41">
        <f>SUM(D38*F38)</f>
        <v>2200</v>
      </c>
    </row>
    <row r="39" spans="1:9" x14ac:dyDescent="0.2">
      <c r="B39" s="40" t="s">
        <v>47</v>
      </c>
      <c r="C39" s="230" t="s">
        <v>307</v>
      </c>
      <c r="D39" s="230" t="s">
        <v>308</v>
      </c>
      <c r="E39" s="230">
        <v>187</v>
      </c>
      <c r="F39" s="230">
        <v>7</v>
      </c>
      <c r="G39" s="41">
        <f>SUM(E39*F39)</f>
        <v>1309</v>
      </c>
      <c r="I39" s="230" t="s">
        <v>309</v>
      </c>
    </row>
    <row r="40" spans="1:9" x14ac:dyDescent="0.2">
      <c r="B40" s="40"/>
      <c r="C40" s="230" t="s">
        <v>49</v>
      </c>
      <c r="D40" s="230" t="s">
        <v>278</v>
      </c>
      <c r="E40" s="230">
        <v>35</v>
      </c>
      <c r="F40" s="230">
        <v>28</v>
      </c>
      <c r="G40" s="41">
        <f>SUM(E40*F40)</f>
        <v>980</v>
      </c>
    </row>
    <row r="41" spans="1:9" x14ac:dyDescent="0.2">
      <c r="B41" s="40"/>
      <c r="G41" s="41"/>
    </row>
    <row r="42" spans="1:9" x14ac:dyDescent="0.2">
      <c r="B42" s="44" t="s">
        <v>2</v>
      </c>
      <c r="C42" s="245"/>
      <c r="D42" s="245"/>
      <c r="E42" s="245"/>
      <c r="F42" s="245"/>
      <c r="G42" s="45">
        <f>SUM(G38:G41)</f>
        <v>4489</v>
      </c>
    </row>
    <row r="43" spans="1:9" x14ac:dyDescent="0.2">
      <c r="B43" s="40"/>
      <c r="G43" s="41"/>
    </row>
    <row r="44" spans="1:9" x14ac:dyDescent="0.2">
      <c r="B44" s="40"/>
      <c r="G44" s="41"/>
    </row>
    <row r="45" spans="1:9" x14ac:dyDescent="0.2">
      <c r="B45" s="40"/>
      <c r="G45" s="41"/>
    </row>
    <row r="46" spans="1:9" x14ac:dyDescent="0.2">
      <c r="B46" s="42" t="s">
        <v>52</v>
      </c>
      <c r="G46" s="41"/>
    </row>
    <row r="47" spans="1:9" x14ac:dyDescent="0.2">
      <c r="B47" s="40" t="s">
        <v>4</v>
      </c>
      <c r="D47" s="230">
        <v>2</v>
      </c>
      <c r="F47" s="230">
        <v>250</v>
      </c>
      <c r="G47" s="41">
        <f>SUM(D47*F47)</f>
        <v>500</v>
      </c>
    </row>
    <row r="48" spans="1:9" x14ac:dyDescent="0.2">
      <c r="B48" s="40" t="s">
        <v>53</v>
      </c>
      <c r="D48" s="230">
        <v>1</v>
      </c>
      <c r="F48" s="230">
        <v>620</v>
      </c>
      <c r="G48" s="41">
        <f t="shared" ref="G48:G54" si="2">SUM(D48*F48)</f>
        <v>620</v>
      </c>
      <c r="I48" s="230" t="s">
        <v>261</v>
      </c>
    </row>
    <row r="49" spans="2:9" x14ac:dyDescent="0.2">
      <c r="B49" s="40" t="s">
        <v>55</v>
      </c>
      <c r="D49" s="230">
        <v>1</v>
      </c>
      <c r="F49" s="230">
        <v>500</v>
      </c>
      <c r="G49" s="41">
        <f t="shared" si="2"/>
        <v>500</v>
      </c>
    </row>
    <row r="50" spans="2:9" x14ac:dyDescent="0.2">
      <c r="B50" s="40" t="s">
        <v>60</v>
      </c>
      <c r="D50" s="230">
        <v>2</v>
      </c>
      <c r="F50" s="230">
        <v>50</v>
      </c>
      <c r="G50" s="41">
        <f t="shared" si="2"/>
        <v>100</v>
      </c>
    </row>
    <row r="51" spans="2:9" x14ac:dyDescent="0.2">
      <c r="B51" s="40" t="s">
        <v>54</v>
      </c>
      <c r="D51" s="230">
        <v>5</v>
      </c>
      <c r="F51" s="230">
        <v>850</v>
      </c>
      <c r="G51" s="41">
        <f t="shared" si="2"/>
        <v>4250</v>
      </c>
    </row>
    <row r="52" spans="2:9" x14ac:dyDescent="0.2">
      <c r="B52" s="40" t="s">
        <v>67</v>
      </c>
      <c r="D52" s="230">
        <v>1</v>
      </c>
      <c r="F52" s="230">
        <v>500</v>
      </c>
      <c r="G52" s="41">
        <f t="shared" si="2"/>
        <v>500</v>
      </c>
    </row>
    <row r="53" spans="2:9" x14ac:dyDescent="0.2">
      <c r="B53" s="40" t="s">
        <v>257</v>
      </c>
      <c r="D53" s="230">
        <v>17</v>
      </c>
      <c r="F53" s="230">
        <v>495</v>
      </c>
      <c r="G53" s="41">
        <f t="shared" si="2"/>
        <v>8415</v>
      </c>
      <c r="I53" s="230" t="s">
        <v>262</v>
      </c>
    </row>
    <row r="54" spans="2:9" x14ac:dyDescent="0.2">
      <c r="B54" s="40" t="s">
        <v>69</v>
      </c>
      <c r="D54" s="230">
        <v>1</v>
      </c>
      <c r="F54" s="230">
        <v>500</v>
      </c>
      <c r="G54" s="41">
        <f t="shared" si="2"/>
        <v>500</v>
      </c>
    </row>
    <row r="55" spans="2:9" x14ac:dyDescent="0.2">
      <c r="B55" s="40"/>
      <c r="G55" s="41"/>
    </row>
    <row r="56" spans="2:9" x14ac:dyDescent="0.2">
      <c r="B56" s="47" t="s">
        <v>2</v>
      </c>
      <c r="C56" s="48"/>
      <c r="D56" s="48"/>
      <c r="E56" s="48"/>
      <c r="F56" s="48"/>
      <c r="G56" s="49">
        <f>SUM(G47:G55)</f>
        <v>15385</v>
      </c>
    </row>
    <row r="59" spans="2:9" x14ac:dyDescent="0.2">
      <c r="B59" s="245" t="s">
        <v>70</v>
      </c>
    </row>
    <row r="60" spans="2:9" x14ac:dyDescent="0.2">
      <c r="B60" s="230" t="s">
        <v>158</v>
      </c>
    </row>
    <row r="61" spans="2:9" x14ac:dyDescent="0.2">
      <c r="B61" s="230" t="s">
        <v>263</v>
      </c>
    </row>
    <row r="62" spans="2:9" x14ac:dyDescent="0.2">
      <c r="B62" s="230" t="s">
        <v>160</v>
      </c>
    </row>
    <row r="64" spans="2:9" x14ac:dyDescent="0.2">
      <c r="B64" s="230" t="s">
        <v>264</v>
      </c>
    </row>
    <row r="65" spans="2:2" x14ac:dyDescent="0.2">
      <c r="B65" s="230" t="s">
        <v>265</v>
      </c>
    </row>
  </sheetData>
  <pageMargins left="0.7" right="0.7" top="0.75" bottom="0.75" header="0.3" footer="0.3"/>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5"/>
  <sheetViews>
    <sheetView workbookViewId="0">
      <selection activeCell="P29" sqref="O29:P29"/>
    </sheetView>
  </sheetViews>
  <sheetFormatPr defaultColWidth="8.875" defaultRowHeight="15" x14ac:dyDescent="0.2"/>
  <cols>
    <col min="1" max="1" width="27.98046875" bestFit="1" customWidth="1"/>
    <col min="2" max="2" width="8.203125" bestFit="1" customWidth="1"/>
    <col min="3" max="3" width="9.81640625" bestFit="1" customWidth="1"/>
    <col min="4" max="4" width="16.54296875" bestFit="1" customWidth="1"/>
    <col min="5" max="5" width="12.5078125" bestFit="1" customWidth="1"/>
    <col min="6" max="6" width="10.89453125" customWidth="1"/>
    <col min="7" max="7" width="11.02734375" bestFit="1" customWidth="1"/>
    <col min="8" max="8" width="9.14453125" bestFit="1" customWidth="1"/>
  </cols>
  <sheetData>
    <row r="1" spans="1:9" x14ac:dyDescent="0.2">
      <c r="A1" s="230" t="s">
        <v>318</v>
      </c>
      <c r="B1" s="230"/>
      <c r="C1" s="230"/>
      <c r="D1" s="230"/>
      <c r="E1" s="230"/>
      <c r="F1" s="230"/>
      <c r="G1" s="230"/>
      <c r="H1" s="230"/>
      <c r="I1" s="230"/>
    </row>
    <row r="2" spans="1:9" x14ac:dyDescent="0.2">
      <c r="A2" s="230"/>
      <c r="B2" s="230"/>
      <c r="C2" s="230"/>
      <c r="D2" s="230"/>
      <c r="E2" s="230"/>
      <c r="F2" s="230"/>
      <c r="G2" s="230"/>
      <c r="H2" s="230"/>
      <c r="I2" s="230"/>
    </row>
    <row r="3" spans="1:9" x14ac:dyDescent="0.2">
      <c r="A3" s="230"/>
      <c r="B3" s="230"/>
      <c r="C3" s="230"/>
      <c r="D3" s="230"/>
      <c r="E3" s="230"/>
      <c r="F3" s="230"/>
      <c r="G3" s="230"/>
      <c r="H3" s="230"/>
      <c r="I3" s="230"/>
    </row>
    <row r="4" spans="1:9" x14ac:dyDescent="0.2">
      <c r="A4" s="251" t="s">
        <v>319</v>
      </c>
      <c r="B4" s="251" t="s">
        <v>320</v>
      </c>
      <c r="C4" s="295" t="s">
        <v>321</v>
      </c>
      <c r="D4" s="295" t="s">
        <v>322</v>
      </c>
      <c r="E4" s="295" t="s">
        <v>323</v>
      </c>
      <c r="F4" s="295" t="s">
        <v>324</v>
      </c>
      <c r="G4" s="295" t="s">
        <v>325</v>
      </c>
      <c r="H4" s="295" t="s">
        <v>326</v>
      </c>
      <c r="I4" s="295" t="s">
        <v>327</v>
      </c>
    </row>
    <row r="5" spans="1:9" x14ac:dyDescent="0.2">
      <c r="A5" s="296" t="s">
        <v>328</v>
      </c>
      <c r="B5" s="295" t="s">
        <v>329</v>
      </c>
      <c r="C5" s="297"/>
      <c r="D5" s="298" t="s">
        <v>330</v>
      </c>
      <c r="E5" s="299"/>
      <c r="F5" s="297"/>
      <c r="G5" s="299"/>
      <c r="H5" s="299"/>
      <c r="I5" s="300"/>
    </row>
    <row r="6" spans="1:9" x14ac:dyDescent="0.2">
      <c r="A6" s="296" t="s">
        <v>328</v>
      </c>
      <c r="B6" s="295" t="s">
        <v>331</v>
      </c>
      <c r="C6" s="297"/>
      <c r="D6" s="313" t="s">
        <v>332</v>
      </c>
      <c r="E6" s="299"/>
      <c r="F6" s="297"/>
      <c r="G6" s="299"/>
      <c r="H6" s="299"/>
      <c r="I6" s="301"/>
    </row>
    <row r="7" spans="1:9" x14ac:dyDescent="0.2">
      <c r="A7" s="312" t="s">
        <v>328</v>
      </c>
      <c r="B7" s="313" t="s">
        <v>333</v>
      </c>
      <c r="C7" s="313"/>
      <c r="D7" s="313"/>
      <c r="E7" s="313"/>
      <c r="F7" s="313"/>
      <c r="G7" s="313"/>
      <c r="H7" s="253" t="s">
        <v>361</v>
      </c>
      <c r="I7" s="301"/>
    </row>
    <row r="8" spans="1:9" x14ac:dyDescent="0.2">
      <c r="A8" s="296" t="s">
        <v>328</v>
      </c>
      <c r="B8" s="299" t="s">
        <v>334</v>
      </c>
      <c r="C8" s="297"/>
      <c r="D8" s="303"/>
      <c r="E8" s="299"/>
      <c r="F8" s="297"/>
      <c r="G8" s="299"/>
      <c r="H8" s="302" t="s">
        <v>330</v>
      </c>
      <c r="I8" s="301"/>
    </row>
    <row r="9" spans="1:9" x14ac:dyDescent="0.2">
      <c r="A9" s="296" t="s">
        <v>328</v>
      </c>
      <c r="B9" s="305" t="s">
        <v>336</v>
      </c>
      <c r="C9" s="297"/>
      <c r="D9" s="299"/>
      <c r="E9" s="299"/>
      <c r="F9" s="297"/>
      <c r="G9" s="299"/>
      <c r="H9" s="302" t="s">
        <v>330</v>
      </c>
      <c r="I9" s="301"/>
    </row>
    <row r="10" spans="1:9" x14ac:dyDescent="0.2">
      <c r="A10" s="306" t="s">
        <v>338</v>
      </c>
      <c r="B10" s="295" t="s">
        <v>339</v>
      </c>
      <c r="C10" s="297"/>
      <c r="D10" s="299"/>
      <c r="E10" s="307" t="s">
        <v>335</v>
      </c>
      <c r="F10" s="297"/>
      <c r="G10" s="299"/>
      <c r="H10" s="299"/>
      <c r="I10" s="301"/>
    </row>
    <row r="11" spans="1:9" x14ac:dyDescent="0.2">
      <c r="A11" s="306" t="s">
        <v>338</v>
      </c>
      <c r="B11" s="295" t="s">
        <v>329</v>
      </c>
      <c r="C11" s="308"/>
      <c r="D11" s="299"/>
      <c r="E11" s="309" t="s">
        <v>340</v>
      </c>
      <c r="F11" s="297"/>
      <c r="G11" s="299"/>
      <c r="H11" s="305"/>
      <c r="I11" s="301"/>
    </row>
    <row r="12" spans="1:9" x14ac:dyDescent="0.2">
      <c r="A12" s="306" t="s">
        <v>338</v>
      </c>
      <c r="B12" s="295" t="s">
        <v>357</v>
      </c>
      <c r="C12" s="297"/>
      <c r="D12" s="299"/>
      <c r="E12" s="310" t="s">
        <v>342</v>
      </c>
      <c r="F12" s="297"/>
      <c r="G12" s="299"/>
      <c r="H12" s="299"/>
      <c r="I12" s="301"/>
    </row>
    <row r="13" spans="1:9" x14ac:dyDescent="0.2">
      <c r="A13" s="306" t="s">
        <v>338</v>
      </c>
      <c r="B13" s="295" t="s">
        <v>343</v>
      </c>
      <c r="C13" s="297"/>
      <c r="D13" s="311"/>
      <c r="E13" s="310" t="s">
        <v>342</v>
      </c>
      <c r="F13" s="297"/>
      <c r="G13" s="299"/>
      <c r="H13" s="299"/>
      <c r="I13" s="301"/>
    </row>
    <row r="14" spans="1:9" x14ac:dyDescent="0.2">
      <c r="A14" s="312" t="s">
        <v>338</v>
      </c>
      <c r="B14" s="312" t="s">
        <v>345</v>
      </c>
      <c r="C14" s="313"/>
      <c r="D14" s="314"/>
      <c r="E14" s="313" t="s">
        <v>346</v>
      </c>
      <c r="F14" s="297"/>
      <c r="G14" s="299"/>
      <c r="H14" s="299"/>
      <c r="I14" s="301"/>
    </row>
    <row r="15" spans="1:9" x14ac:dyDescent="0.2">
      <c r="A15" s="312" t="s">
        <v>347</v>
      </c>
      <c r="B15" s="312" t="s">
        <v>339</v>
      </c>
      <c r="C15" s="313"/>
      <c r="D15" s="313"/>
      <c r="E15" s="313"/>
      <c r="F15" s="313"/>
      <c r="G15" s="313" t="s">
        <v>342</v>
      </c>
      <c r="H15" s="313"/>
      <c r="I15" s="301"/>
    </row>
    <row r="16" spans="1:9" x14ac:dyDescent="0.2">
      <c r="A16" s="312" t="s">
        <v>348</v>
      </c>
      <c r="B16" s="312" t="s">
        <v>349</v>
      </c>
      <c r="C16" s="313"/>
      <c r="D16" s="313"/>
      <c r="E16" s="313"/>
      <c r="F16" s="313"/>
      <c r="G16" s="313" t="s">
        <v>350</v>
      </c>
      <c r="H16" s="313"/>
      <c r="I16" s="301"/>
    </row>
    <row r="17" spans="1:9" x14ac:dyDescent="0.2">
      <c r="A17" s="306" t="s">
        <v>338</v>
      </c>
      <c r="B17" s="299" t="s">
        <v>333</v>
      </c>
      <c r="C17" s="297"/>
      <c r="D17" s="299"/>
      <c r="E17" s="299"/>
      <c r="F17" s="297"/>
      <c r="G17" s="299"/>
      <c r="H17" s="315" t="s">
        <v>351</v>
      </c>
      <c r="I17" s="301"/>
    </row>
    <row r="18" spans="1:9" x14ac:dyDescent="0.2">
      <c r="A18" s="306" t="s">
        <v>338</v>
      </c>
      <c r="B18" s="299" t="s">
        <v>334</v>
      </c>
      <c r="C18" s="297"/>
      <c r="D18" s="299"/>
      <c r="E18" s="299"/>
      <c r="F18" s="297"/>
      <c r="G18" s="299"/>
      <c r="H18" s="299" t="s">
        <v>352</v>
      </c>
      <c r="I18" s="301"/>
    </row>
    <row r="19" spans="1:9" x14ac:dyDescent="0.2">
      <c r="A19" s="306" t="s">
        <v>338</v>
      </c>
      <c r="B19" s="305" t="s">
        <v>336</v>
      </c>
      <c r="C19" s="297"/>
      <c r="D19" s="299"/>
      <c r="E19" s="299"/>
      <c r="F19" s="297"/>
      <c r="G19" s="299"/>
      <c r="H19" s="309" t="s">
        <v>340</v>
      </c>
      <c r="I19" s="301"/>
    </row>
    <row r="20" spans="1:9" x14ac:dyDescent="0.2">
      <c r="A20" s="312" t="s">
        <v>353</v>
      </c>
      <c r="B20" s="312" t="s">
        <v>339</v>
      </c>
      <c r="C20" s="313"/>
      <c r="D20" s="313"/>
      <c r="E20" s="313"/>
      <c r="F20" s="313"/>
      <c r="G20" s="313"/>
      <c r="H20" s="313" t="s">
        <v>335</v>
      </c>
      <c r="I20" s="301"/>
    </row>
    <row r="21" spans="1:9" x14ac:dyDescent="0.2">
      <c r="A21" s="312" t="s">
        <v>353</v>
      </c>
      <c r="B21" s="312" t="s">
        <v>329</v>
      </c>
      <c r="C21" s="313"/>
      <c r="D21" s="313"/>
      <c r="E21" s="313"/>
      <c r="F21" s="313"/>
      <c r="G21" s="313"/>
      <c r="H21" s="313" t="s">
        <v>340</v>
      </c>
      <c r="I21" s="301"/>
    </row>
    <row r="22" spans="1:9" x14ac:dyDescent="0.2">
      <c r="A22" s="312" t="s">
        <v>353</v>
      </c>
      <c r="B22" s="312" t="s">
        <v>341</v>
      </c>
      <c r="C22" s="313"/>
      <c r="D22" s="313"/>
      <c r="E22" s="313"/>
      <c r="F22" s="313"/>
      <c r="G22" s="313"/>
      <c r="H22" s="313" t="s">
        <v>342</v>
      </c>
      <c r="I22" s="301"/>
    </row>
    <row r="23" spans="1:9" x14ac:dyDescent="0.2">
      <c r="A23" s="295" t="s">
        <v>358</v>
      </c>
      <c r="B23" s="295" t="s">
        <v>359</v>
      </c>
      <c r="C23" s="297"/>
      <c r="D23" s="299"/>
      <c r="E23" s="299"/>
      <c r="F23" s="297"/>
      <c r="G23" s="299"/>
      <c r="H23" s="304" t="s">
        <v>335</v>
      </c>
      <c r="I23" s="301"/>
    </row>
    <row r="24" spans="1:9" x14ac:dyDescent="0.2">
      <c r="A24" s="295" t="s">
        <v>358</v>
      </c>
      <c r="B24" s="295" t="s">
        <v>360</v>
      </c>
      <c r="C24" s="297"/>
      <c r="D24" s="305"/>
      <c r="E24" s="305"/>
      <c r="F24" s="297"/>
      <c r="G24" s="299"/>
      <c r="H24" s="252" t="s">
        <v>337</v>
      </c>
      <c r="I24" s="301"/>
    </row>
    <row r="25" spans="1:9" x14ac:dyDescent="0.2">
      <c r="A25" s="230"/>
      <c r="B25" s="230"/>
      <c r="C25" s="230"/>
      <c r="D25" s="230"/>
      <c r="E25" s="230"/>
      <c r="F25" s="230"/>
      <c r="G25" s="230"/>
      <c r="H25" s="230"/>
      <c r="I25" s="230"/>
    </row>
    <row r="26" spans="1:9" x14ac:dyDescent="0.2">
      <c r="A26" s="230"/>
      <c r="B26" s="230"/>
      <c r="C26" s="316" t="s">
        <v>338</v>
      </c>
      <c r="D26" s="316" t="s">
        <v>354</v>
      </c>
      <c r="E26" s="316" t="s">
        <v>362</v>
      </c>
      <c r="F26" s="316" t="s">
        <v>363</v>
      </c>
      <c r="G26" s="316" t="s">
        <v>358</v>
      </c>
      <c r="H26" s="316" t="s">
        <v>13</v>
      </c>
      <c r="I26" s="230"/>
    </row>
    <row r="27" spans="1:9" x14ac:dyDescent="0.2">
      <c r="A27" s="317" t="s">
        <v>355</v>
      </c>
      <c r="B27" s="317"/>
      <c r="C27" s="318">
        <v>1</v>
      </c>
      <c r="D27" s="318"/>
      <c r="E27" s="318"/>
      <c r="F27" s="318"/>
      <c r="G27" s="318"/>
      <c r="H27" s="318">
        <f>SUM(C27:G27)</f>
        <v>1</v>
      </c>
      <c r="I27" s="230"/>
    </row>
    <row r="28" spans="1:9" x14ac:dyDescent="0.2">
      <c r="A28" s="319" t="s">
        <v>356</v>
      </c>
      <c r="B28" s="319"/>
      <c r="C28" s="230">
        <v>1.5</v>
      </c>
      <c r="D28" s="230"/>
      <c r="E28" s="230"/>
      <c r="F28" s="230"/>
      <c r="G28" s="230"/>
      <c r="H28" s="230">
        <f>SUM(C28:G28)</f>
        <v>1.5</v>
      </c>
      <c r="I28" s="230"/>
    </row>
    <row r="29" spans="1:9" x14ac:dyDescent="0.2">
      <c r="A29" s="320" t="s">
        <v>330</v>
      </c>
      <c r="B29" s="320"/>
      <c r="C29" s="321"/>
      <c r="D29" s="321">
        <v>2.5</v>
      </c>
      <c r="E29" s="321"/>
      <c r="F29" s="321"/>
      <c r="G29" s="321"/>
      <c r="H29" s="321">
        <f>SUM(C29:G29)</f>
        <v>2.5</v>
      </c>
      <c r="I29" s="230"/>
    </row>
    <row r="30" spans="1:9" x14ac:dyDescent="0.2">
      <c r="A30" s="322" t="s">
        <v>335</v>
      </c>
      <c r="B30" s="322"/>
      <c r="C30" s="322">
        <v>1</v>
      </c>
      <c r="D30" s="322"/>
      <c r="E30" s="322"/>
      <c r="F30" s="322"/>
      <c r="G30" s="322">
        <v>1.5</v>
      </c>
      <c r="H30" s="322">
        <f>SUM(C30:G30)</f>
        <v>2.5</v>
      </c>
      <c r="I30" s="230"/>
    </row>
    <row r="31" spans="1:9" x14ac:dyDescent="0.2">
      <c r="A31" s="323" t="s">
        <v>340</v>
      </c>
      <c r="B31" s="323"/>
      <c r="C31" s="323">
        <v>2.5</v>
      </c>
      <c r="D31" s="323"/>
      <c r="E31" s="323"/>
      <c r="F31" s="323"/>
      <c r="G31" s="323"/>
      <c r="H31" s="323">
        <f>SUM(C31:G31)</f>
        <v>2.5</v>
      </c>
      <c r="I31" s="230"/>
    </row>
    <row r="32" spans="1:9" x14ac:dyDescent="0.2">
      <c r="A32" s="324" t="s">
        <v>342</v>
      </c>
      <c r="B32" s="324"/>
      <c r="C32" s="324">
        <v>1.5</v>
      </c>
      <c r="D32" s="324"/>
      <c r="E32" s="324">
        <v>1</v>
      </c>
      <c r="F32" s="324">
        <v>1</v>
      </c>
      <c r="G32" s="324">
        <v>1</v>
      </c>
      <c r="H32" s="324">
        <f>SUM(C32:G32)</f>
        <v>4.5</v>
      </c>
      <c r="I32" s="230"/>
    </row>
    <row r="33" spans="1:9" x14ac:dyDescent="0.2">
      <c r="A33" s="325" t="s">
        <v>344</v>
      </c>
      <c r="B33" s="325"/>
      <c r="C33" s="325">
        <v>1</v>
      </c>
      <c r="D33" s="325"/>
      <c r="E33" s="325"/>
      <c r="F33" s="325"/>
      <c r="G33" s="325"/>
      <c r="H33" s="325">
        <f>SUM(C33:G33)</f>
        <v>1</v>
      </c>
      <c r="I33" s="230"/>
    </row>
    <row r="34" spans="1:9" x14ac:dyDescent="0.2">
      <c r="A34" s="230" t="s">
        <v>332</v>
      </c>
      <c r="B34" s="230"/>
      <c r="C34" s="230">
        <v>0.5</v>
      </c>
      <c r="D34" s="230">
        <v>0.5</v>
      </c>
      <c r="E34" s="230"/>
      <c r="F34" s="230"/>
      <c r="G34" s="230"/>
      <c r="H34" s="326">
        <f>SUM(C34:G34)</f>
        <v>1</v>
      </c>
      <c r="I34" s="230"/>
    </row>
    <row r="35" spans="1:9" x14ac:dyDescent="0.2">
      <c r="A35" s="230"/>
      <c r="B35" s="230"/>
      <c r="C35" s="230"/>
      <c r="D35" s="230"/>
      <c r="E35" s="230"/>
      <c r="F35" s="230"/>
      <c r="G35" s="230"/>
      <c r="H35" s="230"/>
      <c r="I35" s="230"/>
    </row>
  </sheetData>
  <phoneticPr fontId="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topLeftCell="A38" workbookViewId="0">
      <selection activeCell="B58" sqref="B58"/>
    </sheetView>
  </sheetViews>
  <sheetFormatPr defaultColWidth="11.43359375" defaultRowHeight="15" x14ac:dyDescent="0.2"/>
  <cols>
    <col min="1" max="1" width="28.65234375" customWidth="1"/>
    <col min="2" max="2" width="15.87109375" bestFit="1" customWidth="1"/>
    <col min="3" max="3" width="5.78125" bestFit="1" customWidth="1"/>
    <col min="4" max="4" width="6.72265625" bestFit="1" customWidth="1"/>
    <col min="5" max="5" width="7.80078125" bestFit="1" customWidth="1"/>
    <col min="7" max="7" width="28.3828125" customWidth="1"/>
    <col min="8" max="8" width="15.87109375" bestFit="1" customWidth="1"/>
    <col min="9" max="9" width="5.78125" bestFit="1" customWidth="1"/>
    <col min="10" max="10" width="5.51171875" bestFit="1" customWidth="1"/>
    <col min="11" max="11" width="7.80078125" bestFit="1" customWidth="1"/>
  </cols>
  <sheetData>
    <row r="2" spans="1:11" x14ac:dyDescent="0.2">
      <c r="A2" s="50" t="s">
        <v>213</v>
      </c>
      <c r="G2" s="50" t="s">
        <v>268</v>
      </c>
    </row>
    <row r="4" spans="1:11" x14ac:dyDescent="0.2">
      <c r="A4" s="52"/>
      <c r="B4" s="53"/>
      <c r="C4" s="53"/>
      <c r="D4" s="53"/>
      <c r="E4" s="54"/>
      <c r="G4" s="52"/>
      <c r="H4" s="53"/>
      <c r="I4" s="53"/>
      <c r="J4" s="53"/>
      <c r="K4" s="54"/>
    </row>
    <row r="5" spans="1:11" x14ac:dyDescent="0.2">
      <c r="A5" s="55" t="s">
        <v>74</v>
      </c>
      <c r="B5" s="56"/>
      <c r="C5" s="57" t="s">
        <v>0</v>
      </c>
      <c r="D5" s="57" t="s">
        <v>1</v>
      </c>
      <c r="E5" s="58" t="s">
        <v>2</v>
      </c>
      <c r="G5" s="55" t="s">
        <v>74</v>
      </c>
      <c r="H5" s="56"/>
      <c r="I5" s="57" t="s">
        <v>0</v>
      </c>
      <c r="J5" s="57" t="s">
        <v>1</v>
      </c>
      <c r="K5" s="58" t="s">
        <v>2</v>
      </c>
    </row>
    <row r="6" spans="1:11" x14ac:dyDescent="0.2">
      <c r="A6" s="59" t="s">
        <v>3</v>
      </c>
      <c r="B6" s="265" t="s">
        <v>251</v>
      </c>
      <c r="C6" s="56">
        <v>25</v>
      </c>
      <c r="D6" s="56">
        <v>1500</v>
      </c>
      <c r="E6" s="60">
        <f>C6*D6</f>
        <v>37500</v>
      </c>
      <c r="F6" s="281"/>
      <c r="G6" s="59" t="s">
        <v>3</v>
      </c>
      <c r="H6" s="265" t="s">
        <v>251</v>
      </c>
      <c r="I6" s="56">
        <v>5</v>
      </c>
      <c r="J6" s="56">
        <v>900</v>
      </c>
      <c r="K6" s="60">
        <f>I6*J6</f>
        <v>4500</v>
      </c>
    </row>
    <row r="7" spans="1:11" x14ac:dyDescent="0.2">
      <c r="A7" s="59"/>
      <c r="B7" s="56"/>
      <c r="C7" s="56"/>
      <c r="D7" s="56"/>
      <c r="E7" s="60"/>
      <c r="G7" s="59"/>
      <c r="H7" s="56"/>
      <c r="I7" s="56"/>
      <c r="J7" s="56"/>
      <c r="K7" s="60"/>
    </row>
    <row r="8" spans="1:11" x14ac:dyDescent="0.2">
      <c r="A8" s="59" t="s">
        <v>76</v>
      </c>
      <c r="B8" s="265" t="s">
        <v>252</v>
      </c>
      <c r="C8" s="56">
        <v>300</v>
      </c>
      <c r="D8" s="56">
        <v>7</v>
      </c>
      <c r="E8" s="60">
        <f>C8*D8</f>
        <v>2100</v>
      </c>
      <c r="G8" s="59" t="s">
        <v>76</v>
      </c>
      <c r="H8" s="265" t="s">
        <v>253</v>
      </c>
      <c r="I8" s="56">
        <v>330</v>
      </c>
      <c r="J8" s="56">
        <v>7</v>
      </c>
      <c r="K8" s="60">
        <f>I8*J8</f>
        <v>2310</v>
      </c>
    </row>
    <row r="9" spans="1:11" x14ac:dyDescent="0.2">
      <c r="A9" s="59" t="s">
        <v>12</v>
      </c>
      <c r="B9" s="265" t="s">
        <v>86</v>
      </c>
      <c r="C9" s="56">
        <v>15</v>
      </c>
      <c r="D9" s="56">
        <v>26</v>
      </c>
      <c r="E9" s="60">
        <f>C9*D9</f>
        <v>390</v>
      </c>
      <c r="F9" s="281"/>
      <c r="G9" s="59" t="s">
        <v>12</v>
      </c>
      <c r="H9" s="56" t="s">
        <v>86</v>
      </c>
      <c r="I9" s="56">
        <v>15</v>
      </c>
      <c r="J9" s="56">
        <v>26</v>
      </c>
      <c r="K9" s="60">
        <f>I9*J9</f>
        <v>390</v>
      </c>
    </row>
    <row r="10" spans="1:11" x14ac:dyDescent="0.2">
      <c r="A10" s="40"/>
      <c r="E10" s="41"/>
      <c r="F10" s="281"/>
      <c r="G10" s="40"/>
      <c r="K10" s="41"/>
    </row>
    <row r="11" spans="1:11" x14ac:dyDescent="0.2">
      <c r="A11" s="61" t="s">
        <v>77</v>
      </c>
      <c r="B11" s="62"/>
      <c r="C11" s="62"/>
      <c r="D11" s="62"/>
      <c r="E11" s="63">
        <f>SUM(E6:E9)</f>
        <v>39990</v>
      </c>
      <c r="F11" s="281"/>
      <c r="G11" s="61" t="s">
        <v>77</v>
      </c>
      <c r="H11" s="62"/>
      <c r="I11" s="62"/>
      <c r="J11" s="62"/>
      <c r="K11" s="63">
        <f>SUM(K6:K9)</f>
        <v>7200</v>
      </c>
    </row>
    <row r="12" spans="1:11" x14ac:dyDescent="0.2">
      <c r="A12" s="59"/>
      <c r="B12" s="56"/>
      <c r="C12" s="56"/>
      <c r="D12" s="56"/>
      <c r="E12" s="60"/>
      <c r="F12" s="281"/>
      <c r="G12" s="59"/>
      <c r="H12" s="56"/>
      <c r="I12" s="56"/>
      <c r="J12" s="56"/>
      <c r="K12" s="60"/>
    </row>
    <row r="13" spans="1:11" x14ac:dyDescent="0.2">
      <c r="A13" s="55" t="s">
        <v>52</v>
      </c>
      <c r="B13" s="56"/>
      <c r="C13" s="56"/>
      <c r="D13" s="56"/>
      <c r="E13" s="60"/>
      <c r="F13" s="281"/>
      <c r="G13" s="55" t="s">
        <v>52</v>
      </c>
      <c r="H13" s="56"/>
      <c r="I13" s="56"/>
      <c r="J13" s="56"/>
      <c r="K13" s="60"/>
    </row>
    <row r="14" spans="1:11" x14ac:dyDescent="0.2">
      <c r="A14" s="59" t="s">
        <v>78</v>
      </c>
      <c r="B14" s="56"/>
      <c r="C14" s="56">
        <v>0</v>
      </c>
      <c r="D14" s="56">
        <v>1000</v>
      </c>
      <c r="E14" s="60">
        <f>C14*D14</f>
        <v>0</v>
      </c>
      <c r="F14" s="281"/>
      <c r="G14" s="59" t="s">
        <v>117</v>
      </c>
      <c r="H14" s="56"/>
      <c r="I14" s="56">
        <v>1</v>
      </c>
      <c r="J14" s="56">
        <v>1000</v>
      </c>
      <c r="K14" s="60">
        <f>I14*J14</f>
        <v>1000</v>
      </c>
    </row>
    <row r="15" spans="1:11" x14ac:dyDescent="0.2">
      <c r="A15" s="59" t="s">
        <v>79</v>
      </c>
      <c r="B15" s="56"/>
      <c r="C15" s="56">
        <v>2</v>
      </c>
      <c r="D15" s="56">
        <v>2000</v>
      </c>
      <c r="E15" s="60">
        <f t="shared" ref="E15:E26" si="0">C15*D15</f>
        <v>4000</v>
      </c>
      <c r="F15" s="281"/>
      <c r="G15" s="59" t="s">
        <v>79</v>
      </c>
      <c r="H15" s="56"/>
      <c r="I15" s="56"/>
      <c r="J15" s="56">
        <v>2000</v>
      </c>
      <c r="K15" s="60">
        <f t="shared" ref="K15:K24" si="1">I15*J15</f>
        <v>0</v>
      </c>
    </row>
    <row r="16" spans="1:11" x14ac:dyDescent="0.2">
      <c r="A16" s="59" t="s">
        <v>16</v>
      </c>
      <c r="B16" s="56"/>
      <c r="C16" s="56"/>
      <c r="D16" s="56">
        <v>500</v>
      </c>
      <c r="E16" s="60">
        <f t="shared" si="0"/>
        <v>0</v>
      </c>
      <c r="F16" s="281"/>
      <c r="G16" s="59" t="s">
        <v>16</v>
      </c>
      <c r="H16" s="56"/>
      <c r="I16" s="56">
        <v>2</v>
      </c>
      <c r="J16" s="56">
        <v>500</v>
      </c>
      <c r="K16" s="60">
        <f t="shared" si="1"/>
        <v>1000</v>
      </c>
    </row>
    <row r="17" spans="1:11" x14ac:dyDescent="0.2">
      <c r="A17" s="59" t="s">
        <v>80</v>
      </c>
      <c r="B17" s="56"/>
      <c r="C17" s="56"/>
      <c r="D17" s="56">
        <v>500</v>
      </c>
      <c r="E17" s="60">
        <f t="shared" si="0"/>
        <v>0</v>
      </c>
      <c r="F17" s="281"/>
      <c r="G17" s="59" t="s">
        <v>80</v>
      </c>
      <c r="H17" s="56"/>
      <c r="I17" s="56"/>
      <c r="J17" s="56">
        <v>500</v>
      </c>
      <c r="K17" s="60">
        <f t="shared" si="1"/>
        <v>0</v>
      </c>
    </row>
    <row r="18" spans="1:11" x14ac:dyDescent="0.2">
      <c r="A18" s="59" t="s">
        <v>7</v>
      </c>
      <c r="B18" s="56"/>
      <c r="C18" s="56"/>
      <c r="D18" s="56">
        <v>300</v>
      </c>
      <c r="E18" s="60">
        <f t="shared" si="0"/>
        <v>0</v>
      </c>
      <c r="F18" s="281"/>
      <c r="G18" s="59" t="s">
        <v>7</v>
      </c>
      <c r="H18" s="56"/>
      <c r="I18" s="56"/>
      <c r="J18" s="56">
        <v>300</v>
      </c>
      <c r="K18" s="60">
        <f t="shared" si="1"/>
        <v>0</v>
      </c>
    </row>
    <row r="19" spans="1:11" x14ac:dyDescent="0.2">
      <c r="A19" s="59" t="s">
        <v>87</v>
      </c>
      <c r="B19" s="56"/>
      <c r="C19" s="56">
        <v>30</v>
      </c>
      <c r="D19" s="56">
        <v>150</v>
      </c>
      <c r="E19" s="60">
        <f t="shared" si="0"/>
        <v>4500</v>
      </c>
      <c r="F19" s="281"/>
      <c r="G19" s="59" t="s">
        <v>87</v>
      </c>
      <c r="H19" s="56"/>
      <c r="I19" s="56">
        <v>5</v>
      </c>
      <c r="J19" s="56">
        <v>150</v>
      </c>
      <c r="K19" s="60">
        <f t="shared" si="1"/>
        <v>750</v>
      </c>
    </row>
    <row r="20" spans="1:11" x14ac:dyDescent="0.2">
      <c r="A20" s="59" t="s">
        <v>82</v>
      </c>
      <c r="B20" s="56"/>
      <c r="C20" s="56">
        <v>30</v>
      </c>
      <c r="D20" s="56">
        <v>50</v>
      </c>
      <c r="E20" s="60">
        <f t="shared" si="0"/>
        <v>1500</v>
      </c>
      <c r="F20" s="281"/>
      <c r="G20" s="59" t="s">
        <v>82</v>
      </c>
      <c r="H20" s="56"/>
      <c r="I20" s="56">
        <v>5</v>
      </c>
      <c r="J20" s="56">
        <v>50</v>
      </c>
      <c r="K20" s="60">
        <f t="shared" si="1"/>
        <v>250</v>
      </c>
    </row>
    <row r="21" spans="1:11" s="230" customFormat="1" x14ac:dyDescent="0.2">
      <c r="A21" s="280" t="s">
        <v>285</v>
      </c>
      <c r="B21" s="56"/>
      <c r="C21" s="56">
        <v>3</v>
      </c>
      <c r="D21" s="56">
        <v>1230</v>
      </c>
      <c r="E21" s="60">
        <f t="shared" si="0"/>
        <v>3690</v>
      </c>
      <c r="F21" s="281"/>
      <c r="G21" s="59"/>
      <c r="H21" s="56"/>
      <c r="I21" s="56"/>
      <c r="J21" s="56"/>
      <c r="K21" s="60"/>
    </row>
    <row r="22" spans="1:11" x14ac:dyDescent="0.2">
      <c r="A22" s="59" t="s">
        <v>11</v>
      </c>
      <c r="B22" s="56"/>
      <c r="C22" s="56"/>
      <c r="D22" s="56">
        <v>500</v>
      </c>
      <c r="E22" s="60">
        <f t="shared" si="0"/>
        <v>0</v>
      </c>
      <c r="F22" s="281"/>
      <c r="G22" s="59" t="s">
        <v>11</v>
      </c>
      <c r="H22" s="56"/>
      <c r="I22" s="56"/>
      <c r="J22" s="56">
        <v>500</v>
      </c>
      <c r="K22" s="60">
        <f t="shared" si="1"/>
        <v>0</v>
      </c>
    </row>
    <row r="23" spans="1:11" x14ac:dyDescent="0.2">
      <c r="A23" s="59" t="s">
        <v>84</v>
      </c>
      <c r="B23" s="56"/>
      <c r="C23" s="56"/>
      <c r="D23" s="56">
        <v>500</v>
      </c>
      <c r="E23" s="60">
        <f t="shared" si="0"/>
        <v>0</v>
      </c>
      <c r="F23" s="281"/>
      <c r="G23" s="280" t="s">
        <v>287</v>
      </c>
      <c r="H23" s="56"/>
      <c r="I23" s="56">
        <v>30</v>
      </c>
      <c r="J23" s="56">
        <v>50</v>
      </c>
      <c r="K23" s="60">
        <f t="shared" si="1"/>
        <v>1500</v>
      </c>
    </row>
    <row r="24" spans="1:11" x14ac:dyDescent="0.2">
      <c r="A24" s="59" t="s">
        <v>8</v>
      </c>
      <c r="B24" s="56"/>
      <c r="C24" s="56"/>
      <c r="D24" s="56">
        <v>2000</v>
      </c>
      <c r="E24" s="60">
        <f t="shared" si="0"/>
        <v>0</v>
      </c>
      <c r="F24" s="281"/>
      <c r="G24" s="59" t="s">
        <v>8</v>
      </c>
      <c r="H24" s="56"/>
      <c r="I24" s="56"/>
      <c r="J24" s="56">
        <v>2000</v>
      </c>
      <c r="K24" s="60">
        <f t="shared" si="1"/>
        <v>0</v>
      </c>
    </row>
    <row r="25" spans="1:11" x14ac:dyDescent="0.2">
      <c r="A25" s="59" t="s">
        <v>88</v>
      </c>
      <c r="B25" s="56"/>
      <c r="C25" s="56">
        <v>1</v>
      </c>
      <c r="D25" s="56">
        <v>25000</v>
      </c>
      <c r="E25" s="60">
        <f t="shared" si="0"/>
        <v>25000</v>
      </c>
      <c r="F25" s="281"/>
      <c r="G25" s="59" t="s">
        <v>89</v>
      </c>
      <c r="H25" s="56"/>
      <c r="I25" s="56">
        <v>30</v>
      </c>
      <c r="J25" s="56">
        <v>100</v>
      </c>
      <c r="K25" s="60">
        <f>I25*J25</f>
        <v>3000</v>
      </c>
    </row>
    <row r="26" spans="1:11" x14ac:dyDescent="0.2">
      <c r="A26" s="59" t="s">
        <v>89</v>
      </c>
      <c r="B26" s="56"/>
      <c r="C26" s="56">
        <v>30</v>
      </c>
      <c r="D26" s="56">
        <v>100</v>
      </c>
      <c r="E26" s="60">
        <f t="shared" si="0"/>
        <v>3000</v>
      </c>
      <c r="F26" s="281"/>
      <c r="G26" s="59"/>
      <c r="H26" s="56"/>
      <c r="I26" s="56"/>
      <c r="J26" s="56"/>
      <c r="K26" s="60"/>
    </row>
    <row r="27" spans="1:11" x14ac:dyDescent="0.2">
      <c r="A27" s="64" t="s">
        <v>77</v>
      </c>
      <c r="B27" s="65"/>
      <c r="C27" s="65"/>
      <c r="D27" s="65"/>
      <c r="E27" s="66">
        <f>SUM(E14:E26)</f>
        <v>41690</v>
      </c>
      <c r="F27" s="281"/>
      <c r="G27" s="64" t="s">
        <v>77</v>
      </c>
      <c r="H27" s="65"/>
      <c r="I27" s="65"/>
      <c r="J27" s="65"/>
      <c r="K27" s="66">
        <f>SUM(K14:K25)</f>
        <v>7500</v>
      </c>
    </row>
    <row r="28" spans="1:11" x14ac:dyDescent="0.2">
      <c r="A28" s="35"/>
      <c r="B28" s="51"/>
      <c r="C28" s="51"/>
      <c r="D28" s="51"/>
      <c r="E28" s="51"/>
      <c r="G28" s="35"/>
      <c r="H28" s="51"/>
      <c r="I28" s="51"/>
      <c r="J28" s="51"/>
      <c r="K28" s="51"/>
    </row>
    <row r="29" spans="1:11" x14ac:dyDescent="0.2">
      <c r="A29" s="35" t="s">
        <v>13</v>
      </c>
      <c r="B29" s="51"/>
      <c r="C29" s="51"/>
      <c r="D29" s="51"/>
      <c r="E29" s="51"/>
      <c r="G29" s="35" t="s">
        <v>13</v>
      </c>
      <c r="H29" s="51"/>
      <c r="I29" s="51"/>
      <c r="J29" s="51"/>
      <c r="K29" s="51"/>
    </row>
    <row r="30" spans="1:11" x14ac:dyDescent="0.2">
      <c r="A30" s="35" t="s">
        <v>14</v>
      </c>
      <c r="B30" s="51"/>
      <c r="C30" s="51"/>
      <c r="D30" s="51"/>
      <c r="E30" s="51">
        <f>E11</f>
        <v>39990</v>
      </c>
      <c r="G30" s="35" t="s">
        <v>14</v>
      </c>
      <c r="H30" s="51"/>
      <c r="I30" s="51"/>
      <c r="J30" s="51"/>
      <c r="K30" s="51">
        <f>K11</f>
        <v>7200</v>
      </c>
    </row>
    <row r="31" spans="1:11" x14ac:dyDescent="0.2">
      <c r="A31" s="35" t="s">
        <v>44</v>
      </c>
      <c r="B31" s="51"/>
      <c r="C31" s="51"/>
      <c r="D31" s="51"/>
      <c r="E31" s="51">
        <f>E27</f>
        <v>41690</v>
      </c>
      <c r="G31" s="35" t="s">
        <v>44</v>
      </c>
      <c r="H31" s="51"/>
      <c r="I31" s="51"/>
      <c r="J31" s="51"/>
      <c r="K31" s="51">
        <f>K27</f>
        <v>7500</v>
      </c>
    </row>
    <row r="32" spans="1:11" x14ac:dyDescent="0.2">
      <c r="A32" s="35" t="s">
        <v>15</v>
      </c>
      <c r="B32" s="51"/>
      <c r="C32" s="51"/>
      <c r="D32" s="51"/>
      <c r="E32" s="266">
        <f>E30-E31</f>
        <v>-1700</v>
      </c>
      <c r="G32" s="35" t="s">
        <v>15</v>
      </c>
      <c r="H32" s="51"/>
      <c r="I32" s="51"/>
      <c r="J32" s="51"/>
      <c r="K32" s="266">
        <f>K30-K31</f>
        <v>-300</v>
      </c>
    </row>
    <row r="33" spans="1:11" x14ac:dyDescent="0.2">
      <c r="A33" s="35"/>
      <c r="B33" s="51"/>
      <c r="C33" s="51"/>
      <c r="D33" s="51"/>
      <c r="E33" s="51"/>
      <c r="G33" s="35"/>
      <c r="H33" s="51"/>
      <c r="I33" s="51"/>
      <c r="J33" s="51"/>
      <c r="K33" s="51"/>
    </row>
    <row r="34" spans="1:11" x14ac:dyDescent="0.2">
      <c r="A34" s="51"/>
      <c r="B34" s="51"/>
      <c r="C34" s="51"/>
      <c r="D34" s="51"/>
      <c r="E34" s="51"/>
      <c r="G34" s="51"/>
      <c r="H34" s="51"/>
      <c r="I34" s="51"/>
      <c r="J34" s="51"/>
      <c r="K34" s="51"/>
    </row>
    <row r="35" spans="1:11" x14ac:dyDescent="0.2">
      <c r="A35" s="35"/>
      <c r="B35" s="51"/>
      <c r="C35" s="51"/>
      <c r="D35" s="51"/>
      <c r="E35" s="51"/>
      <c r="F35" s="51"/>
      <c r="G35" s="51"/>
      <c r="H35" s="51"/>
      <c r="I35" s="51"/>
    </row>
    <row r="36" spans="1:11" x14ac:dyDescent="0.2">
      <c r="A36" s="51"/>
      <c r="B36" s="51"/>
      <c r="C36" s="51"/>
      <c r="D36" s="51"/>
      <c r="E36" s="51"/>
      <c r="F36" s="51"/>
      <c r="G36" s="51"/>
    </row>
    <row r="37" spans="1:11" x14ac:dyDescent="0.2">
      <c r="A37" s="51"/>
      <c r="B37" s="51"/>
      <c r="C37" s="51"/>
      <c r="D37" s="51"/>
      <c r="E37" s="51"/>
      <c r="F37" s="51"/>
      <c r="G37" s="51"/>
    </row>
    <row r="38" spans="1:11" x14ac:dyDescent="0.2">
      <c r="A38" s="51"/>
      <c r="B38" s="51"/>
      <c r="C38" s="51"/>
      <c r="D38" s="51"/>
      <c r="E38" s="51"/>
      <c r="F38" s="51"/>
      <c r="G38" s="51"/>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6"/>
  <sheetViews>
    <sheetView topLeftCell="A9" workbookViewId="0">
      <selection activeCell="B34" sqref="B34"/>
    </sheetView>
  </sheetViews>
  <sheetFormatPr defaultColWidth="9.14453125" defaultRowHeight="15" x14ac:dyDescent="0.2"/>
  <cols>
    <col min="1" max="1" width="38.47265625" style="230" bestFit="1" customWidth="1"/>
    <col min="2" max="2" width="23.5390625" style="230" bestFit="1" customWidth="1"/>
    <col min="3" max="16384" width="9.14453125" style="230"/>
  </cols>
  <sheetData>
    <row r="1" spans="1:8" x14ac:dyDescent="0.2">
      <c r="A1" s="228" t="s">
        <v>288</v>
      </c>
      <c r="B1" s="247"/>
      <c r="C1" s="231"/>
      <c r="D1" s="231"/>
      <c r="E1" s="231"/>
      <c r="H1" s="243"/>
    </row>
    <row r="3" spans="1:8" x14ac:dyDescent="0.2">
      <c r="A3" s="244"/>
      <c r="B3" s="232"/>
      <c r="C3" s="232"/>
      <c r="D3" s="232"/>
      <c r="E3" s="233"/>
    </row>
    <row r="4" spans="1:8" x14ac:dyDescent="0.2">
      <c r="A4" s="236" t="s">
        <v>74</v>
      </c>
      <c r="B4" s="231"/>
      <c r="C4" s="237" t="s">
        <v>0</v>
      </c>
      <c r="D4" s="237" t="s">
        <v>1</v>
      </c>
      <c r="E4" s="238" t="s">
        <v>2</v>
      </c>
    </row>
    <row r="5" spans="1:8" x14ac:dyDescent="0.2">
      <c r="A5" s="234" t="s">
        <v>3</v>
      </c>
      <c r="B5" s="226"/>
      <c r="C5" s="247">
        <v>15</v>
      </c>
      <c r="D5" s="231">
        <v>2000</v>
      </c>
      <c r="E5" s="235">
        <f>SUM(C5*D5)</f>
        <v>30000</v>
      </c>
    </row>
    <row r="6" spans="1:8" x14ac:dyDescent="0.2">
      <c r="A6" s="234"/>
      <c r="B6" s="217"/>
      <c r="C6" s="231"/>
      <c r="D6" s="231"/>
      <c r="E6" s="235">
        <f t="shared" ref="E6:E8" si="0">SUM(C6*D6)</f>
        <v>0</v>
      </c>
    </row>
    <row r="7" spans="1:8" x14ac:dyDescent="0.2">
      <c r="A7" s="218" t="s">
        <v>76</v>
      </c>
      <c r="B7" s="226" t="s">
        <v>230</v>
      </c>
      <c r="C7" s="247">
        <v>450</v>
      </c>
      <c r="D7" s="231">
        <v>7</v>
      </c>
      <c r="E7" s="235">
        <f t="shared" si="0"/>
        <v>3150</v>
      </c>
    </row>
    <row r="8" spans="1:8" x14ac:dyDescent="0.2">
      <c r="A8" s="218" t="s">
        <v>12</v>
      </c>
      <c r="B8" s="226" t="s">
        <v>232</v>
      </c>
      <c r="C8" s="247">
        <v>30</v>
      </c>
      <c r="D8" s="231">
        <v>26</v>
      </c>
      <c r="E8" s="235">
        <f t="shared" si="0"/>
        <v>780</v>
      </c>
    </row>
    <row r="9" spans="1:8" x14ac:dyDescent="0.2">
      <c r="A9" s="218"/>
      <c r="B9" s="217"/>
      <c r="C9" s="231"/>
      <c r="D9" s="231"/>
      <c r="E9" s="235"/>
    </row>
    <row r="10" spans="1:8" x14ac:dyDescent="0.2">
      <c r="A10" s="239" t="s">
        <v>77</v>
      </c>
      <c r="B10" s="240"/>
      <c r="C10" s="240"/>
      <c r="D10" s="240"/>
      <c r="E10" s="204">
        <f>SUM(E5:E9)</f>
        <v>33930</v>
      </c>
    </row>
    <row r="11" spans="1:8" x14ac:dyDescent="0.2">
      <c r="A11" s="234"/>
      <c r="B11" s="231"/>
      <c r="C11" s="231"/>
      <c r="D11" s="231"/>
      <c r="E11" s="235"/>
    </row>
    <row r="12" spans="1:8" x14ac:dyDescent="0.2">
      <c r="A12" s="236" t="s">
        <v>52</v>
      </c>
      <c r="B12" s="231"/>
      <c r="C12" s="231"/>
      <c r="D12" s="231"/>
      <c r="E12" s="235"/>
    </row>
    <row r="13" spans="1:8" x14ac:dyDescent="0.2">
      <c r="A13" s="234" t="s">
        <v>4</v>
      </c>
      <c r="B13" s="231"/>
      <c r="C13" s="231"/>
      <c r="D13" s="231">
        <v>300</v>
      </c>
      <c r="E13" s="235">
        <f>SUM(C13*D13)</f>
        <v>0</v>
      </c>
    </row>
    <row r="14" spans="1:8" x14ac:dyDescent="0.2">
      <c r="A14" s="218" t="s">
        <v>78</v>
      </c>
      <c r="B14" s="231"/>
      <c r="C14" s="231"/>
      <c r="D14" s="231">
        <v>1000</v>
      </c>
      <c r="E14" s="235">
        <f t="shared" ref="E14:E29" si="1">SUM(C14*D14)</f>
        <v>0</v>
      </c>
    </row>
    <row r="15" spans="1:8" x14ac:dyDescent="0.2">
      <c r="A15" s="234" t="s">
        <v>79</v>
      </c>
      <c r="B15" s="231"/>
      <c r="C15" s="231">
        <v>2</v>
      </c>
      <c r="D15" s="231">
        <v>2000</v>
      </c>
      <c r="E15" s="235">
        <f t="shared" si="1"/>
        <v>4000</v>
      </c>
    </row>
    <row r="16" spans="1:8" x14ac:dyDescent="0.2">
      <c r="A16" s="218" t="s">
        <v>16</v>
      </c>
      <c r="B16" s="231"/>
      <c r="C16" s="231">
        <v>1</v>
      </c>
      <c r="D16" s="231">
        <v>500</v>
      </c>
      <c r="E16" s="235">
        <f t="shared" si="1"/>
        <v>500</v>
      </c>
    </row>
    <row r="17" spans="1:23" x14ac:dyDescent="0.2">
      <c r="A17" s="234" t="s">
        <v>80</v>
      </c>
      <c r="B17" s="231"/>
      <c r="C17" s="231">
        <v>1</v>
      </c>
      <c r="D17" s="231">
        <v>500</v>
      </c>
      <c r="E17" s="235">
        <f t="shared" si="1"/>
        <v>500</v>
      </c>
    </row>
    <row r="18" spans="1:23" x14ac:dyDescent="0.2">
      <c r="A18" s="218" t="s">
        <v>7</v>
      </c>
      <c r="B18" s="231"/>
      <c r="C18" s="231">
        <v>1</v>
      </c>
      <c r="D18" s="231">
        <v>300</v>
      </c>
      <c r="E18" s="235">
        <f t="shared" si="1"/>
        <v>300</v>
      </c>
    </row>
    <row r="19" spans="1:23" x14ac:dyDescent="0.2">
      <c r="A19" s="218" t="s">
        <v>250</v>
      </c>
      <c r="B19" s="231"/>
      <c r="C19" s="247">
        <v>3</v>
      </c>
      <c r="D19" s="231">
        <v>1230</v>
      </c>
      <c r="E19" s="235">
        <f t="shared" si="1"/>
        <v>3690</v>
      </c>
    </row>
    <row r="20" spans="1:23" x14ac:dyDescent="0.2">
      <c r="A20" s="218" t="s">
        <v>290</v>
      </c>
      <c r="B20" s="231"/>
      <c r="C20" s="247"/>
      <c r="D20" s="231">
        <v>355</v>
      </c>
      <c r="E20" s="235">
        <f t="shared" si="1"/>
        <v>0</v>
      </c>
    </row>
    <row r="21" spans="1:23" x14ac:dyDescent="0.2">
      <c r="A21" s="218" t="s">
        <v>289</v>
      </c>
      <c r="B21" s="231"/>
      <c r="C21" s="247">
        <v>15</v>
      </c>
      <c r="D21" s="231">
        <v>460</v>
      </c>
      <c r="E21" s="235">
        <f t="shared" si="1"/>
        <v>6900</v>
      </c>
    </row>
    <row r="22" spans="1:23" x14ac:dyDescent="0.2">
      <c r="A22" s="218" t="s">
        <v>82</v>
      </c>
      <c r="B22" s="231"/>
      <c r="C22" s="229">
        <v>10</v>
      </c>
      <c r="D22" s="231">
        <v>50</v>
      </c>
      <c r="E22" s="235">
        <f t="shared" si="1"/>
        <v>500</v>
      </c>
    </row>
    <row r="23" spans="1:23" x14ac:dyDescent="0.2">
      <c r="A23" s="218" t="s">
        <v>83</v>
      </c>
      <c r="B23" s="217"/>
      <c r="C23" s="226">
        <v>1</v>
      </c>
      <c r="D23" s="217">
        <v>850</v>
      </c>
      <c r="E23" s="235">
        <f t="shared" si="1"/>
        <v>850</v>
      </c>
    </row>
    <row r="24" spans="1:23" x14ac:dyDescent="0.2">
      <c r="A24" s="218" t="s">
        <v>10</v>
      </c>
      <c r="B24" s="217"/>
      <c r="C24" s="226">
        <v>1</v>
      </c>
      <c r="D24" s="217">
        <v>1500</v>
      </c>
      <c r="E24" s="235">
        <f t="shared" si="1"/>
        <v>1500</v>
      </c>
    </row>
    <row r="25" spans="1:23" x14ac:dyDescent="0.2">
      <c r="A25" s="218" t="s">
        <v>11</v>
      </c>
      <c r="B25" s="231"/>
      <c r="C25" s="231">
        <v>0</v>
      </c>
      <c r="D25" s="231">
        <v>500</v>
      </c>
      <c r="E25" s="235">
        <f t="shared" si="1"/>
        <v>0</v>
      </c>
    </row>
    <row r="26" spans="1:23" x14ac:dyDescent="0.2">
      <c r="A26" s="234" t="s">
        <v>84</v>
      </c>
      <c r="B26" s="231"/>
      <c r="C26" s="231">
        <v>1</v>
      </c>
      <c r="D26" s="231">
        <v>500</v>
      </c>
      <c r="E26" s="235">
        <f t="shared" si="1"/>
        <v>500</v>
      </c>
      <c r="H26" s="245"/>
      <c r="I26" s="246"/>
      <c r="J26" s="246"/>
      <c r="K26" s="246"/>
      <c r="L26" s="246"/>
    </row>
    <row r="27" spans="1:23" x14ac:dyDescent="0.2">
      <c r="A27" s="218" t="s">
        <v>8</v>
      </c>
      <c r="B27" s="231"/>
      <c r="C27" s="231">
        <v>0</v>
      </c>
      <c r="D27" s="231">
        <v>2000</v>
      </c>
      <c r="E27" s="235">
        <f t="shared" si="1"/>
        <v>0</v>
      </c>
      <c r="H27" s="245"/>
      <c r="I27" s="246"/>
      <c r="J27" s="246"/>
      <c r="K27" s="246"/>
      <c r="L27" s="246"/>
      <c r="M27" s="245"/>
    </row>
    <row r="28" spans="1:23" x14ac:dyDescent="0.2">
      <c r="A28" s="218" t="s">
        <v>89</v>
      </c>
      <c r="B28" s="231"/>
      <c r="C28" s="231">
        <v>60</v>
      </c>
      <c r="D28" s="231">
        <v>175</v>
      </c>
      <c r="E28" s="235">
        <f t="shared" si="1"/>
        <v>10500</v>
      </c>
      <c r="H28" s="245"/>
      <c r="I28" s="246"/>
      <c r="J28" s="246"/>
      <c r="K28" s="246"/>
      <c r="L28" s="246"/>
      <c r="M28" s="245"/>
    </row>
    <row r="29" spans="1:23" x14ac:dyDescent="0.2">
      <c r="A29" s="234" t="s">
        <v>286</v>
      </c>
      <c r="B29" s="231"/>
      <c r="C29" s="231">
        <v>6</v>
      </c>
      <c r="D29" s="231">
        <v>145</v>
      </c>
      <c r="E29" s="235">
        <f t="shared" si="1"/>
        <v>870</v>
      </c>
      <c r="H29" s="245"/>
      <c r="I29" s="246"/>
      <c r="J29" s="246"/>
      <c r="K29" s="246"/>
      <c r="L29" s="245"/>
      <c r="M29" s="245"/>
    </row>
    <row r="30" spans="1:23" x14ac:dyDescent="0.2">
      <c r="A30" s="241" t="s">
        <v>77</v>
      </c>
      <c r="B30" s="242"/>
      <c r="C30" s="242"/>
      <c r="D30" s="242"/>
      <c r="E30" s="216">
        <f>SUM(E13:E29)</f>
        <v>30610</v>
      </c>
      <c r="H30" s="245"/>
      <c r="I30" s="246"/>
      <c r="J30" s="246"/>
      <c r="K30" s="246"/>
      <c r="L30" s="246"/>
      <c r="M30" s="245"/>
    </row>
    <row r="31" spans="1:23" x14ac:dyDescent="0.2">
      <c r="H31" s="246"/>
      <c r="I31" s="246"/>
      <c r="J31" s="246"/>
      <c r="K31" s="246"/>
      <c r="L31" s="246"/>
      <c r="M31" s="245"/>
    </row>
    <row r="32" spans="1:23" x14ac:dyDescent="0.2">
      <c r="A32" s="245" t="s">
        <v>13</v>
      </c>
      <c r="B32" s="246"/>
      <c r="C32" s="246"/>
      <c r="D32" s="246"/>
      <c r="E32" s="246"/>
      <c r="F32" s="246"/>
      <c r="G32" s="246"/>
      <c r="H32" s="246"/>
      <c r="I32" s="246"/>
      <c r="J32" s="246"/>
      <c r="K32" s="246"/>
      <c r="L32" s="246"/>
      <c r="M32" s="246"/>
      <c r="N32" s="246"/>
      <c r="O32" s="246"/>
      <c r="P32" s="246"/>
      <c r="Q32" s="246"/>
      <c r="R32" s="246"/>
      <c r="S32" s="246"/>
      <c r="T32" s="246"/>
      <c r="U32" s="246"/>
      <c r="V32" s="246"/>
      <c r="W32" s="246"/>
    </row>
    <row r="33" spans="1:23" x14ac:dyDescent="0.2">
      <c r="A33" s="245" t="s">
        <v>14</v>
      </c>
      <c r="B33" s="246"/>
      <c r="C33" s="246"/>
      <c r="D33" s="246"/>
      <c r="E33" s="246">
        <f>SUM(E10)</f>
        <v>33930</v>
      </c>
      <c r="F33" s="246"/>
      <c r="G33" s="246"/>
      <c r="H33" s="246"/>
      <c r="I33" s="246"/>
      <c r="J33" s="246"/>
      <c r="K33" s="246"/>
      <c r="L33" s="246"/>
      <c r="M33" s="245"/>
      <c r="N33" s="246"/>
      <c r="O33" s="246"/>
      <c r="P33" s="246"/>
      <c r="Q33" s="246"/>
      <c r="R33" s="246"/>
      <c r="S33" s="246"/>
      <c r="T33" s="246"/>
      <c r="U33" s="246"/>
      <c r="V33" s="246"/>
      <c r="W33" s="246"/>
    </row>
    <row r="34" spans="1:23" x14ac:dyDescent="0.2">
      <c r="A34" s="245" t="s">
        <v>44</v>
      </c>
      <c r="B34" s="246"/>
      <c r="C34" s="246"/>
      <c r="D34" s="246"/>
      <c r="E34" s="246">
        <f>SUM(E30)</f>
        <v>30610</v>
      </c>
      <c r="F34" s="246"/>
      <c r="G34" s="246"/>
      <c r="M34" s="246"/>
      <c r="N34" s="246"/>
      <c r="O34" s="246"/>
      <c r="P34" s="246"/>
      <c r="Q34" s="246"/>
      <c r="R34" s="246"/>
      <c r="S34" s="246"/>
      <c r="T34" s="246"/>
      <c r="U34" s="246"/>
      <c r="V34" s="246"/>
      <c r="W34" s="246"/>
    </row>
    <row r="35" spans="1:23" x14ac:dyDescent="0.2">
      <c r="A35" s="245" t="s">
        <v>15</v>
      </c>
      <c r="B35" s="246"/>
      <c r="C35" s="246"/>
      <c r="D35" s="246"/>
      <c r="E35" s="264">
        <f>SUM(E33-E34)</f>
        <v>3320</v>
      </c>
      <c r="F35" s="246"/>
      <c r="G35" s="246"/>
      <c r="M35" s="246"/>
      <c r="N35" s="246"/>
      <c r="O35" s="246"/>
      <c r="P35" s="246"/>
      <c r="Q35" s="246"/>
      <c r="R35" s="246"/>
      <c r="S35" s="246"/>
      <c r="T35" s="246"/>
      <c r="U35" s="246"/>
      <c r="V35" s="246"/>
      <c r="W35" s="246"/>
    </row>
    <row r="36" spans="1:23" x14ac:dyDescent="0.2">
      <c r="A36" s="246"/>
      <c r="B36" s="246"/>
      <c r="C36" s="246"/>
      <c r="D36" s="246"/>
      <c r="E36" s="246"/>
      <c r="F36" s="246"/>
      <c r="G36" s="246"/>
      <c r="M36" s="246"/>
      <c r="N36" s="246"/>
      <c r="O36" s="246"/>
      <c r="P36" s="246"/>
      <c r="Q36" s="246"/>
      <c r="R36" s="246"/>
      <c r="S36" s="246"/>
      <c r="T36" s="246"/>
      <c r="U36" s="246"/>
      <c r="V36" s="246"/>
      <c r="W36" s="246"/>
    </row>
    <row r="37" spans="1:23" x14ac:dyDescent="0.2">
      <c r="A37" s="246"/>
      <c r="B37" s="246"/>
      <c r="C37" s="246"/>
      <c r="D37" s="246"/>
      <c r="E37" s="246"/>
      <c r="F37" s="246"/>
      <c r="G37" s="246"/>
      <c r="M37" s="246"/>
      <c r="N37" s="246"/>
      <c r="O37" s="246"/>
      <c r="P37" s="246"/>
      <c r="Q37" s="246"/>
      <c r="R37" s="246"/>
      <c r="S37" s="246"/>
      <c r="T37" s="246"/>
      <c r="U37" s="246"/>
      <c r="V37" s="246"/>
      <c r="W37" s="246"/>
    </row>
    <row r="38" spans="1:23" x14ac:dyDescent="0.2">
      <c r="A38" s="246"/>
      <c r="B38" s="246"/>
      <c r="C38" s="246"/>
      <c r="D38" s="246"/>
      <c r="E38" s="246"/>
      <c r="F38" s="246"/>
      <c r="G38" s="246"/>
      <c r="M38" s="246"/>
      <c r="N38" s="246"/>
      <c r="O38" s="246"/>
      <c r="P38" s="246"/>
      <c r="Q38" s="246"/>
      <c r="R38" s="246"/>
      <c r="S38" s="246"/>
      <c r="T38" s="246"/>
      <c r="U38" s="246"/>
      <c r="V38" s="246"/>
      <c r="W38" s="246"/>
    </row>
    <row r="39" spans="1:23" x14ac:dyDescent="0.2">
      <c r="A39" s="248" t="s">
        <v>224</v>
      </c>
      <c r="B39" s="246"/>
      <c r="C39" s="246"/>
      <c r="D39" s="246"/>
      <c r="E39" s="246"/>
      <c r="F39" s="246"/>
      <c r="G39" s="246"/>
      <c r="M39" s="246"/>
      <c r="N39" s="246"/>
      <c r="O39" s="246"/>
      <c r="P39" s="246"/>
      <c r="Q39" s="246"/>
      <c r="R39" s="246"/>
      <c r="S39" s="246"/>
      <c r="T39" s="246"/>
      <c r="U39" s="246"/>
      <c r="V39" s="246"/>
      <c r="W39" s="246"/>
    </row>
    <row r="40" spans="1:23" x14ac:dyDescent="0.2">
      <c r="A40" s="248" t="s">
        <v>238</v>
      </c>
      <c r="B40" s="246"/>
      <c r="C40" s="246"/>
      <c r="D40" s="246"/>
      <c r="E40" s="246"/>
      <c r="F40" s="246"/>
      <c r="G40" s="246"/>
      <c r="M40" s="246"/>
      <c r="N40" s="246"/>
      <c r="O40" s="246"/>
      <c r="P40" s="246"/>
      <c r="Q40" s="246"/>
      <c r="R40" s="246"/>
      <c r="S40" s="246"/>
      <c r="T40" s="246"/>
      <c r="U40" s="246"/>
      <c r="V40" s="246"/>
      <c r="W40" s="246"/>
    </row>
    <row r="41" spans="1:23" ht="103.5" x14ac:dyDescent="0.2">
      <c r="A41" s="249" t="s">
        <v>239</v>
      </c>
      <c r="B41" s="249"/>
      <c r="C41" s="249"/>
      <c r="D41" s="249"/>
      <c r="E41" s="249"/>
      <c r="F41" s="223"/>
      <c r="G41" s="223"/>
      <c r="H41" s="224"/>
      <c r="I41" s="224"/>
      <c r="M41" s="246"/>
      <c r="N41" s="246"/>
      <c r="O41" s="246"/>
      <c r="P41" s="246"/>
      <c r="Q41" s="246"/>
      <c r="R41" s="246"/>
      <c r="S41" s="246"/>
      <c r="T41" s="246"/>
      <c r="U41" s="246"/>
      <c r="V41" s="246"/>
      <c r="W41" s="246"/>
    </row>
    <row r="42" spans="1:23" x14ac:dyDescent="0.2">
      <c r="A42" s="327"/>
      <c r="B42" s="327"/>
      <c r="C42" s="327"/>
      <c r="D42" s="327"/>
      <c r="E42" s="327"/>
      <c r="F42" s="223"/>
      <c r="G42" s="223"/>
      <c r="H42" s="224"/>
      <c r="I42" s="224"/>
      <c r="M42" s="246"/>
      <c r="N42" s="246"/>
      <c r="O42" s="246"/>
      <c r="P42" s="246"/>
      <c r="Q42" s="246"/>
      <c r="R42" s="246"/>
      <c r="S42" s="246"/>
      <c r="T42" s="246"/>
      <c r="U42" s="246"/>
      <c r="V42" s="246"/>
      <c r="W42" s="246"/>
    </row>
    <row r="43" spans="1:23" x14ac:dyDescent="0.2">
      <c r="A43" s="327"/>
      <c r="B43" s="327"/>
      <c r="C43" s="327"/>
      <c r="D43" s="327"/>
      <c r="E43" s="327"/>
      <c r="F43" s="246"/>
      <c r="G43" s="246"/>
      <c r="H43" s="246"/>
      <c r="I43" s="246"/>
    </row>
    <row r="44" spans="1:23" x14ac:dyDescent="0.2">
      <c r="A44" s="327"/>
      <c r="B44" s="327"/>
      <c r="C44" s="327"/>
      <c r="D44" s="327"/>
      <c r="E44" s="327"/>
      <c r="F44" s="246"/>
      <c r="G44" s="246"/>
      <c r="H44" s="246"/>
      <c r="I44" s="246"/>
    </row>
    <row r="45" spans="1:23" x14ac:dyDescent="0.2">
      <c r="A45" s="250"/>
      <c r="B45" s="250"/>
      <c r="C45" s="250"/>
      <c r="D45" s="250"/>
      <c r="E45" s="250"/>
      <c r="F45" s="246"/>
      <c r="G45" s="246"/>
      <c r="H45" s="246"/>
      <c r="I45" s="246"/>
    </row>
    <row r="46" spans="1:23" x14ac:dyDescent="0.2">
      <c r="A46" s="246"/>
      <c r="B46" s="246"/>
      <c r="C46" s="246"/>
      <c r="D46" s="246"/>
      <c r="E46" s="246"/>
      <c r="F46" s="246"/>
      <c r="G46" s="246"/>
      <c r="H46" s="246"/>
      <c r="I46" s="246"/>
    </row>
  </sheetData>
  <mergeCells count="3">
    <mergeCell ref="A42:E42"/>
    <mergeCell ref="A43:E43"/>
    <mergeCell ref="A44:E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7"/>
  <sheetViews>
    <sheetView topLeftCell="A20" workbookViewId="0">
      <selection activeCell="A34" sqref="A34"/>
    </sheetView>
  </sheetViews>
  <sheetFormatPr defaultColWidth="8.875" defaultRowHeight="15" x14ac:dyDescent="0.2"/>
  <cols>
    <col min="1" max="1" width="38.47265625" bestFit="1" customWidth="1"/>
    <col min="2" max="2" width="23.5390625" bestFit="1" customWidth="1"/>
  </cols>
  <sheetData>
    <row r="1" spans="1:23" x14ac:dyDescent="0.2">
      <c r="A1" s="228" t="s">
        <v>228</v>
      </c>
      <c r="B1" s="225"/>
      <c r="C1" s="203"/>
      <c r="D1" s="203"/>
      <c r="E1" s="203"/>
      <c r="F1" s="202"/>
      <c r="G1" s="202"/>
      <c r="H1" s="219"/>
      <c r="I1" s="200"/>
      <c r="J1" s="200"/>
      <c r="K1" s="200"/>
      <c r="L1" s="200"/>
      <c r="M1" s="200"/>
      <c r="N1" s="200"/>
      <c r="O1" s="200"/>
      <c r="P1" s="200"/>
      <c r="Q1" s="200"/>
      <c r="R1" s="200"/>
      <c r="S1" s="200"/>
      <c r="T1" s="200"/>
      <c r="U1" s="200"/>
      <c r="V1" s="200"/>
      <c r="W1" s="200"/>
    </row>
    <row r="2" spans="1:23" x14ac:dyDescent="0.2">
      <c r="A2" s="200"/>
      <c r="B2" s="200"/>
      <c r="C2" s="200"/>
      <c r="D2" s="200"/>
      <c r="E2" s="200"/>
      <c r="F2" s="200"/>
      <c r="G2" s="200"/>
      <c r="H2" s="200"/>
      <c r="I2" s="200"/>
      <c r="J2" s="200"/>
      <c r="K2" s="200"/>
      <c r="L2" s="200"/>
      <c r="M2" s="200"/>
      <c r="N2" s="200"/>
      <c r="O2" s="200"/>
      <c r="P2" s="200"/>
      <c r="Q2" s="200"/>
      <c r="R2" s="200"/>
      <c r="S2" s="200"/>
      <c r="T2" s="200"/>
      <c r="U2" s="200"/>
      <c r="V2" s="200"/>
      <c r="W2" s="200"/>
    </row>
    <row r="3" spans="1:23" x14ac:dyDescent="0.2">
      <c r="A3" s="220"/>
      <c r="B3" s="205"/>
      <c r="C3" s="205"/>
      <c r="D3" s="205"/>
      <c r="E3" s="206"/>
      <c r="F3" s="202"/>
      <c r="G3" s="202"/>
      <c r="H3" s="202"/>
      <c r="I3" s="200"/>
      <c r="J3" s="200"/>
      <c r="K3" s="200"/>
      <c r="L3" s="200"/>
      <c r="M3" s="200"/>
      <c r="N3" s="200"/>
      <c r="O3" s="200"/>
      <c r="P3" s="200"/>
      <c r="Q3" s="200"/>
      <c r="R3" s="200"/>
      <c r="S3" s="200"/>
      <c r="T3" s="200"/>
      <c r="U3" s="200"/>
      <c r="V3" s="200"/>
      <c r="W3" s="200"/>
    </row>
    <row r="4" spans="1:23" x14ac:dyDescent="0.2">
      <c r="A4" s="209" t="s">
        <v>74</v>
      </c>
      <c r="B4" s="203"/>
      <c r="C4" s="210" t="s">
        <v>0</v>
      </c>
      <c r="D4" s="210" t="s">
        <v>1</v>
      </c>
      <c r="E4" s="211" t="s">
        <v>2</v>
      </c>
      <c r="F4" s="202"/>
      <c r="G4" s="202"/>
      <c r="H4" s="202"/>
      <c r="I4" s="200"/>
      <c r="J4" s="200"/>
      <c r="K4" s="200"/>
      <c r="L4" s="200"/>
      <c r="M4" s="200"/>
      <c r="N4" s="200"/>
      <c r="O4" s="200"/>
      <c r="P4" s="200"/>
      <c r="Q4" s="200"/>
      <c r="R4" s="200"/>
      <c r="S4" s="200"/>
      <c r="T4" s="200"/>
      <c r="U4" s="200"/>
      <c r="V4" s="200"/>
      <c r="W4" s="200"/>
    </row>
    <row r="5" spans="1:23" x14ac:dyDescent="0.2">
      <c r="A5" s="207" t="s">
        <v>3</v>
      </c>
      <c r="B5" s="226" t="s">
        <v>229</v>
      </c>
      <c r="C5" s="225">
        <v>15</v>
      </c>
      <c r="D5" s="203">
        <v>2000</v>
      </c>
      <c r="E5" s="208">
        <f>SUM(C5*D5)</f>
        <v>30000</v>
      </c>
      <c r="F5" s="202"/>
      <c r="G5" s="202"/>
      <c r="H5" s="202"/>
      <c r="I5" s="200"/>
      <c r="J5" s="200"/>
      <c r="K5" s="200"/>
      <c r="L5" s="200"/>
      <c r="M5" s="200"/>
      <c r="N5" s="200"/>
      <c r="O5" s="200"/>
      <c r="P5" s="200"/>
      <c r="Q5" s="200"/>
      <c r="R5" s="200"/>
      <c r="S5" s="200"/>
      <c r="T5" s="200"/>
      <c r="U5" s="200"/>
      <c r="V5" s="200"/>
      <c r="W5" s="200"/>
    </row>
    <row r="6" spans="1:23" x14ac:dyDescent="0.2">
      <c r="A6" s="207"/>
      <c r="B6" s="217"/>
      <c r="C6" s="203"/>
      <c r="D6" s="203"/>
      <c r="E6" s="235">
        <f t="shared" ref="E6:E10" si="0">SUM(C6*D6)</f>
        <v>0</v>
      </c>
      <c r="F6" s="202"/>
      <c r="G6" s="202"/>
      <c r="H6" s="202"/>
      <c r="I6" s="200"/>
      <c r="J6" s="200"/>
      <c r="K6" s="200"/>
      <c r="L6" s="200"/>
      <c r="M6" s="200"/>
      <c r="N6" s="200"/>
      <c r="O6" s="200"/>
      <c r="P6" s="200"/>
      <c r="Q6" s="200"/>
      <c r="R6" s="200"/>
      <c r="S6" s="200"/>
      <c r="T6" s="200"/>
      <c r="U6" s="200"/>
      <c r="V6" s="200"/>
      <c r="W6" s="200"/>
    </row>
    <row r="7" spans="1:23" x14ac:dyDescent="0.2">
      <c r="A7" s="218" t="s">
        <v>76</v>
      </c>
      <c r="B7" s="226" t="s">
        <v>230</v>
      </c>
      <c r="C7" s="225">
        <v>450</v>
      </c>
      <c r="D7" s="203">
        <v>7</v>
      </c>
      <c r="E7" s="235">
        <f t="shared" si="0"/>
        <v>3150</v>
      </c>
      <c r="F7" s="202"/>
      <c r="G7" s="202"/>
      <c r="H7" s="202"/>
      <c r="I7" s="200"/>
      <c r="J7" s="200"/>
      <c r="K7" s="200"/>
      <c r="L7" s="200"/>
      <c r="M7" s="200"/>
      <c r="N7" s="200"/>
      <c r="O7" s="200"/>
      <c r="P7" s="200"/>
      <c r="Q7" s="200"/>
      <c r="R7" s="200"/>
      <c r="S7" s="200"/>
      <c r="T7" s="200"/>
      <c r="U7" s="200"/>
      <c r="V7" s="200"/>
      <c r="W7" s="200"/>
    </row>
    <row r="8" spans="1:23" x14ac:dyDescent="0.2">
      <c r="A8" s="218" t="s">
        <v>76</v>
      </c>
      <c r="B8" s="226" t="s">
        <v>231</v>
      </c>
      <c r="C8" s="225">
        <v>450</v>
      </c>
      <c r="D8" s="203">
        <v>7</v>
      </c>
      <c r="E8" s="235">
        <f t="shared" si="0"/>
        <v>3150</v>
      </c>
      <c r="F8" s="202"/>
      <c r="G8" s="202"/>
      <c r="H8" s="202"/>
      <c r="I8" s="200"/>
      <c r="J8" s="200"/>
      <c r="K8" s="200"/>
      <c r="L8" s="200"/>
      <c r="M8" s="200"/>
      <c r="N8" s="200"/>
      <c r="O8" s="200"/>
      <c r="P8" s="200"/>
      <c r="Q8" s="200"/>
      <c r="R8" s="200"/>
      <c r="S8" s="200"/>
      <c r="T8" s="200"/>
      <c r="U8" s="200"/>
      <c r="V8" s="200"/>
      <c r="W8" s="200"/>
    </row>
    <row r="9" spans="1:23" x14ac:dyDescent="0.2">
      <c r="A9" s="218" t="s">
        <v>12</v>
      </c>
      <c r="B9" s="226" t="s">
        <v>232</v>
      </c>
      <c r="C9" s="225">
        <v>30</v>
      </c>
      <c r="D9" s="203">
        <v>26</v>
      </c>
      <c r="E9" s="235">
        <f t="shared" si="0"/>
        <v>780</v>
      </c>
      <c r="F9" s="202"/>
      <c r="G9" s="202"/>
      <c r="H9" s="202"/>
      <c r="I9" s="200"/>
      <c r="J9" s="200"/>
      <c r="K9" s="200"/>
      <c r="L9" s="200"/>
      <c r="M9" s="200"/>
      <c r="N9" s="200"/>
      <c r="O9" s="200"/>
      <c r="P9" s="200"/>
      <c r="Q9" s="200"/>
      <c r="R9" s="200"/>
      <c r="S9" s="200"/>
      <c r="T9" s="200"/>
      <c r="U9" s="200"/>
      <c r="V9" s="200"/>
      <c r="W9" s="200"/>
    </row>
    <row r="10" spans="1:23" x14ac:dyDescent="0.2">
      <c r="A10" s="218" t="s">
        <v>12</v>
      </c>
      <c r="B10" s="226" t="s">
        <v>233</v>
      </c>
      <c r="C10" s="226">
        <v>30</v>
      </c>
      <c r="D10" s="203">
        <v>26</v>
      </c>
      <c r="E10" s="235">
        <f t="shared" si="0"/>
        <v>780</v>
      </c>
      <c r="F10" s="202"/>
      <c r="G10" s="202"/>
      <c r="H10" s="202"/>
      <c r="I10" s="200"/>
      <c r="J10" s="200"/>
      <c r="K10" s="200"/>
      <c r="L10" s="200"/>
      <c r="M10" s="200"/>
      <c r="N10" s="200"/>
      <c r="O10" s="200"/>
      <c r="P10" s="200"/>
      <c r="Q10" s="200"/>
      <c r="R10" s="200"/>
      <c r="S10" s="200"/>
      <c r="T10" s="200"/>
      <c r="U10" s="200"/>
      <c r="V10" s="200"/>
      <c r="W10" s="200"/>
    </row>
    <row r="11" spans="1:23" x14ac:dyDescent="0.2">
      <c r="A11" s="218"/>
      <c r="B11" s="217"/>
      <c r="C11" s="203"/>
      <c r="D11" s="203"/>
      <c r="E11" s="208"/>
      <c r="F11" s="202"/>
      <c r="G11" s="202"/>
      <c r="H11" s="202"/>
      <c r="I11" s="200"/>
      <c r="J11" s="200"/>
      <c r="K11" s="200"/>
      <c r="L11" s="200"/>
      <c r="M11" s="200"/>
      <c r="N11" s="200"/>
      <c r="O11" s="200"/>
      <c r="P11" s="200"/>
      <c r="Q11" s="200"/>
      <c r="R11" s="200"/>
      <c r="S11" s="200"/>
      <c r="T11" s="200"/>
      <c r="U11" s="200"/>
      <c r="V11" s="200"/>
      <c r="W11" s="200"/>
    </row>
    <row r="12" spans="1:23" x14ac:dyDescent="0.2">
      <c r="A12" s="212" t="s">
        <v>77</v>
      </c>
      <c r="B12" s="213"/>
      <c r="C12" s="213"/>
      <c r="D12" s="213"/>
      <c r="E12" s="204">
        <f>SUM(E5:E11)</f>
        <v>37860</v>
      </c>
      <c r="F12" s="202"/>
      <c r="G12" s="202"/>
      <c r="H12" s="202"/>
      <c r="I12" s="200"/>
      <c r="J12" s="200"/>
      <c r="K12" s="200"/>
      <c r="L12" s="200"/>
      <c r="M12" s="200"/>
      <c r="N12" s="200"/>
      <c r="O12" s="200"/>
      <c r="P12" s="200"/>
      <c r="Q12" s="200"/>
      <c r="R12" s="200"/>
      <c r="S12" s="200"/>
      <c r="T12" s="200"/>
      <c r="U12" s="200"/>
      <c r="V12" s="200"/>
      <c r="W12" s="200"/>
    </row>
    <row r="13" spans="1:23" x14ac:dyDescent="0.2">
      <c r="A13" s="207"/>
      <c r="B13" s="203"/>
      <c r="C13" s="203"/>
      <c r="D13" s="203"/>
      <c r="E13" s="208"/>
      <c r="F13" s="202"/>
      <c r="G13" s="202"/>
      <c r="H13" s="202"/>
      <c r="I13" s="200"/>
      <c r="J13" s="200"/>
      <c r="K13" s="200"/>
      <c r="L13" s="200"/>
      <c r="M13" s="200"/>
      <c r="N13" s="200"/>
      <c r="O13" s="200"/>
      <c r="P13" s="200"/>
      <c r="Q13" s="200"/>
      <c r="R13" s="200"/>
      <c r="S13" s="200"/>
      <c r="T13" s="200"/>
      <c r="U13" s="200"/>
      <c r="V13" s="200"/>
      <c r="W13" s="200"/>
    </row>
    <row r="14" spans="1:23" x14ac:dyDescent="0.2">
      <c r="A14" s="209" t="s">
        <v>52</v>
      </c>
      <c r="B14" s="203"/>
      <c r="C14" s="203"/>
      <c r="D14" s="203"/>
      <c r="E14" s="208"/>
      <c r="F14" s="202"/>
      <c r="G14" s="202"/>
      <c r="H14" s="202"/>
      <c r="I14" s="200"/>
      <c r="J14" s="200"/>
      <c r="K14" s="200"/>
      <c r="L14" s="200"/>
      <c r="M14" s="200"/>
      <c r="N14" s="200"/>
      <c r="O14" s="200"/>
      <c r="P14" s="200"/>
      <c r="Q14" s="200"/>
      <c r="R14" s="200"/>
      <c r="S14" s="200"/>
      <c r="T14" s="200"/>
      <c r="U14" s="200"/>
      <c r="V14" s="200"/>
      <c r="W14" s="200"/>
    </row>
    <row r="15" spans="1:23" x14ac:dyDescent="0.2">
      <c r="A15" s="207" t="s">
        <v>4</v>
      </c>
      <c r="B15" s="203"/>
      <c r="C15" s="203">
        <v>20</v>
      </c>
      <c r="D15" s="203">
        <v>300</v>
      </c>
      <c r="E15" s="208">
        <f>SUM(C15*D15)</f>
        <v>6000</v>
      </c>
      <c r="F15" s="202"/>
      <c r="G15" s="202"/>
      <c r="H15" s="202"/>
      <c r="I15" s="200"/>
      <c r="J15" s="200"/>
      <c r="K15" s="200"/>
      <c r="L15" s="200"/>
      <c r="M15" s="200"/>
      <c r="N15" s="200"/>
      <c r="O15" s="200"/>
      <c r="P15" s="200"/>
      <c r="Q15" s="200"/>
      <c r="R15" s="200"/>
      <c r="S15" s="200"/>
      <c r="T15" s="200"/>
      <c r="U15" s="200"/>
      <c r="V15" s="200"/>
      <c r="W15" s="200"/>
    </row>
    <row r="16" spans="1:23" x14ac:dyDescent="0.2">
      <c r="A16" s="218" t="s">
        <v>78</v>
      </c>
      <c r="B16" s="203"/>
      <c r="C16" s="203">
        <v>1</v>
      </c>
      <c r="D16" s="203">
        <v>1000</v>
      </c>
      <c r="E16" s="235">
        <f t="shared" ref="E16:E30" si="1">SUM(C16*D16)</f>
        <v>1000</v>
      </c>
      <c r="F16" s="202"/>
      <c r="G16" s="202"/>
      <c r="H16" s="202"/>
      <c r="I16" s="200"/>
      <c r="J16" s="200"/>
      <c r="K16" s="200"/>
      <c r="L16" s="200"/>
      <c r="M16" s="200"/>
      <c r="N16" s="200"/>
      <c r="O16" s="200"/>
      <c r="P16" s="200"/>
      <c r="Q16" s="200"/>
      <c r="R16" s="200"/>
      <c r="S16" s="200"/>
      <c r="T16" s="200"/>
      <c r="U16" s="200"/>
      <c r="V16" s="200"/>
      <c r="W16" s="200"/>
    </row>
    <row r="17" spans="1:23" x14ac:dyDescent="0.2">
      <c r="A17" s="207" t="s">
        <v>79</v>
      </c>
      <c r="B17" s="203"/>
      <c r="C17" s="203">
        <v>2</v>
      </c>
      <c r="D17" s="203">
        <v>2000</v>
      </c>
      <c r="E17" s="235">
        <f t="shared" si="1"/>
        <v>4000</v>
      </c>
      <c r="F17" s="202"/>
      <c r="G17" s="202"/>
      <c r="H17" s="202"/>
      <c r="I17" s="202"/>
      <c r="J17" s="202"/>
      <c r="K17" s="202"/>
      <c r="L17" s="202"/>
      <c r="M17" s="202"/>
      <c r="N17" s="202"/>
      <c r="O17" s="202"/>
      <c r="P17" s="202"/>
      <c r="Q17" s="202"/>
      <c r="R17" s="202"/>
      <c r="S17" s="202"/>
      <c r="T17" s="202"/>
      <c r="U17" s="202"/>
      <c r="V17" s="202"/>
      <c r="W17" s="202"/>
    </row>
    <row r="18" spans="1:23" x14ac:dyDescent="0.2">
      <c r="A18" s="218" t="s">
        <v>16</v>
      </c>
      <c r="B18" s="203"/>
      <c r="C18" s="203">
        <v>1</v>
      </c>
      <c r="D18" s="203">
        <v>500</v>
      </c>
      <c r="E18" s="235">
        <f t="shared" si="1"/>
        <v>500</v>
      </c>
      <c r="F18" s="202"/>
      <c r="G18" s="202"/>
      <c r="H18" s="202"/>
      <c r="I18" s="202"/>
      <c r="J18" s="202"/>
      <c r="K18" s="202"/>
      <c r="L18" s="202"/>
      <c r="M18" s="202"/>
      <c r="N18" s="202"/>
      <c r="O18" s="202"/>
      <c r="P18" s="202"/>
      <c r="Q18" s="202"/>
      <c r="R18" s="202"/>
      <c r="S18" s="202"/>
      <c r="T18" s="202"/>
      <c r="U18" s="202"/>
      <c r="V18" s="202"/>
      <c r="W18" s="202"/>
    </row>
    <row r="19" spans="1:23" x14ac:dyDescent="0.2">
      <c r="A19" s="207" t="s">
        <v>80</v>
      </c>
      <c r="B19" s="203"/>
      <c r="C19" s="203">
        <v>1</v>
      </c>
      <c r="D19" s="203">
        <v>500</v>
      </c>
      <c r="E19" s="235">
        <f t="shared" si="1"/>
        <v>500</v>
      </c>
      <c r="F19" s="202"/>
      <c r="G19" s="202"/>
      <c r="H19" s="202"/>
      <c r="I19" s="202"/>
      <c r="J19" s="202"/>
      <c r="K19" s="202"/>
      <c r="L19" s="202"/>
      <c r="M19" s="202"/>
      <c r="N19" s="202"/>
      <c r="O19" s="202"/>
      <c r="P19" s="202"/>
      <c r="Q19" s="202"/>
      <c r="R19" s="202"/>
      <c r="S19" s="202"/>
      <c r="T19" s="202"/>
      <c r="U19" s="202"/>
      <c r="V19" s="202"/>
      <c r="W19" s="202"/>
    </row>
    <row r="20" spans="1:23" x14ac:dyDescent="0.2">
      <c r="A20" s="218" t="s">
        <v>7</v>
      </c>
      <c r="B20" s="203"/>
      <c r="C20" s="203">
        <v>1</v>
      </c>
      <c r="D20" s="203">
        <v>300</v>
      </c>
      <c r="E20" s="235">
        <f t="shared" si="1"/>
        <v>300</v>
      </c>
      <c r="F20" s="202"/>
      <c r="G20" s="202"/>
      <c r="H20" s="202"/>
      <c r="I20" s="202"/>
      <c r="J20" s="202"/>
      <c r="K20" s="202"/>
      <c r="L20" s="202"/>
      <c r="M20" s="202"/>
      <c r="N20" s="202"/>
      <c r="O20" s="202"/>
      <c r="P20" s="202"/>
      <c r="Q20" s="202"/>
      <c r="R20" s="202"/>
      <c r="S20" s="202"/>
      <c r="T20" s="202"/>
      <c r="U20" s="202"/>
      <c r="V20" s="202"/>
      <c r="W20" s="202"/>
    </row>
    <row r="21" spans="1:23" x14ac:dyDescent="0.2">
      <c r="A21" s="218" t="s">
        <v>250</v>
      </c>
      <c r="B21" s="203"/>
      <c r="C21" s="229">
        <v>4</v>
      </c>
      <c r="D21" s="203">
        <v>1230</v>
      </c>
      <c r="E21" s="235">
        <f t="shared" si="1"/>
        <v>4920</v>
      </c>
      <c r="F21" s="202"/>
      <c r="G21" s="202"/>
      <c r="H21" s="202" t="s">
        <v>234</v>
      </c>
      <c r="I21" s="202"/>
      <c r="J21" s="202"/>
      <c r="K21" s="202"/>
      <c r="L21" s="202"/>
      <c r="M21" s="202"/>
      <c r="N21" s="202"/>
      <c r="O21" s="202"/>
      <c r="P21" s="202"/>
      <c r="Q21" s="202"/>
      <c r="R21" s="202"/>
      <c r="S21" s="202"/>
      <c r="T21" s="202"/>
      <c r="U21" s="202"/>
      <c r="V21" s="202"/>
      <c r="W21" s="202"/>
    </row>
    <row r="22" spans="1:23" s="230" customFormat="1" x14ac:dyDescent="0.2">
      <c r="A22" s="218"/>
      <c r="B22" s="231"/>
      <c r="C22" s="229"/>
      <c r="D22" s="231"/>
      <c r="E22" s="235"/>
    </row>
    <row r="23" spans="1:23" x14ac:dyDescent="0.2">
      <c r="A23" s="218" t="s">
        <v>296</v>
      </c>
      <c r="B23" s="203"/>
      <c r="C23" s="229">
        <v>20</v>
      </c>
      <c r="D23" s="203">
        <v>460</v>
      </c>
      <c r="E23" s="235">
        <f t="shared" si="1"/>
        <v>9200</v>
      </c>
      <c r="F23" s="202"/>
      <c r="G23" s="202"/>
      <c r="H23" s="202" t="s">
        <v>235</v>
      </c>
      <c r="I23" s="202"/>
      <c r="J23" s="202"/>
      <c r="K23" s="202"/>
      <c r="L23" s="202"/>
      <c r="M23" s="202"/>
      <c r="N23" s="202"/>
      <c r="O23" s="202"/>
      <c r="P23" s="202"/>
      <c r="Q23" s="202"/>
      <c r="R23" s="202"/>
      <c r="S23" s="202"/>
      <c r="T23" s="202"/>
      <c r="U23" s="202"/>
      <c r="V23" s="202"/>
      <c r="W23" s="202"/>
    </row>
    <row r="24" spans="1:23" x14ac:dyDescent="0.2">
      <c r="A24" s="218" t="s">
        <v>82</v>
      </c>
      <c r="B24" s="203"/>
      <c r="C24" s="229">
        <v>10</v>
      </c>
      <c r="D24" s="203">
        <v>50</v>
      </c>
      <c r="E24" s="235">
        <f t="shared" si="1"/>
        <v>500</v>
      </c>
      <c r="F24" s="202"/>
      <c r="G24" s="202"/>
      <c r="H24" s="202" t="s">
        <v>236</v>
      </c>
      <c r="I24" s="202"/>
      <c r="J24" s="202"/>
      <c r="K24" s="202"/>
      <c r="L24" s="202"/>
      <c r="M24" s="202"/>
      <c r="N24" s="202"/>
      <c r="O24" s="202"/>
      <c r="P24" s="202"/>
      <c r="Q24" s="202"/>
      <c r="R24" s="202"/>
      <c r="S24" s="202"/>
      <c r="T24" s="202"/>
      <c r="U24" s="202"/>
      <c r="V24" s="202"/>
      <c r="W24" s="202"/>
    </row>
    <row r="25" spans="1:23" x14ac:dyDescent="0.2">
      <c r="A25" s="218" t="s">
        <v>83</v>
      </c>
      <c r="B25" s="217"/>
      <c r="C25" s="288">
        <v>2</v>
      </c>
      <c r="D25" s="217">
        <v>850</v>
      </c>
      <c r="E25" s="235">
        <f t="shared" si="1"/>
        <v>1700</v>
      </c>
      <c r="F25" s="202"/>
      <c r="G25" s="202"/>
      <c r="H25" s="202" t="s">
        <v>237</v>
      </c>
      <c r="I25" s="202"/>
      <c r="J25" s="202"/>
      <c r="K25" s="202"/>
      <c r="L25" s="202"/>
      <c r="M25" s="202"/>
      <c r="N25" s="202"/>
      <c r="O25" s="202"/>
      <c r="P25" s="202"/>
      <c r="Q25" s="202"/>
      <c r="R25" s="202"/>
      <c r="S25" s="202"/>
      <c r="T25" s="202"/>
      <c r="U25" s="202"/>
      <c r="V25" s="202"/>
      <c r="W25" s="202"/>
    </row>
    <row r="26" spans="1:23" x14ac:dyDescent="0.2">
      <c r="A26" s="218" t="s">
        <v>10</v>
      </c>
      <c r="B26" s="217"/>
      <c r="C26" s="288">
        <v>2</v>
      </c>
      <c r="D26" s="217">
        <v>1500</v>
      </c>
      <c r="E26" s="235">
        <f t="shared" si="1"/>
        <v>3000</v>
      </c>
      <c r="F26" s="202"/>
      <c r="G26" s="202"/>
      <c r="H26" s="202" t="s">
        <v>237</v>
      </c>
      <c r="I26" s="202"/>
      <c r="J26" s="202"/>
      <c r="K26" s="202"/>
      <c r="L26" s="202"/>
      <c r="M26" s="202"/>
      <c r="N26" s="202"/>
      <c r="O26" s="202"/>
      <c r="P26" s="202"/>
      <c r="Q26" s="202"/>
      <c r="R26" s="202"/>
      <c r="S26" s="202"/>
      <c r="T26" s="202"/>
      <c r="U26" s="202"/>
      <c r="V26" s="202"/>
      <c r="W26" s="202"/>
    </row>
    <row r="27" spans="1:23" x14ac:dyDescent="0.2">
      <c r="A27" s="218" t="s">
        <v>11</v>
      </c>
      <c r="B27" s="203"/>
      <c r="C27" s="203">
        <v>0</v>
      </c>
      <c r="D27" s="203">
        <v>500</v>
      </c>
      <c r="E27" s="235">
        <f t="shared" si="1"/>
        <v>0</v>
      </c>
      <c r="F27" s="202"/>
      <c r="G27" s="202"/>
      <c r="H27" s="202"/>
      <c r="I27" s="202"/>
      <c r="J27" s="202"/>
      <c r="K27" s="202"/>
      <c r="L27" s="202"/>
      <c r="M27" s="202"/>
      <c r="N27" s="202"/>
      <c r="O27" s="202"/>
      <c r="P27" s="202"/>
      <c r="Q27" s="202"/>
      <c r="R27" s="202"/>
      <c r="S27" s="202"/>
      <c r="T27" s="202"/>
      <c r="U27" s="202"/>
      <c r="V27" s="202"/>
      <c r="W27" s="202"/>
    </row>
    <row r="28" spans="1:23" x14ac:dyDescent="0.2">
      <c r="A28" s="207" t="s">
        <v>84</v>
      </c>
      <c r="B28" s="203"/>
      <c r="C28" s="203">
        <v>1</v>
      </c>
      <c r="D28" s="203">
        <v>500</v>
      </c>
      <c r="E28" s="235">
        <f t="shared" si="1"/>
        <v>500</v>
      </c>
      <c r="F28" s="202"/>
      <c r="G28" s="202"/>
      <c r="H28" s="221"/>
      <c r="I28" s="222"/>
      <c r="J28" s="222"/>
      <c r="K28" s="222"/>
      <c r="L28" s="222"/>
      <c r="M28" s="202"/>
      <c r="N28" s="202"/>
      <c r="O28" s="202"/>
      <c r="P28" s="202"/>
      <c r="Q28" s="202"/>
      <c r="R28" s="202"/>
      <c r="S28" s="202"/>
      <c r="T28" s="202"/>
      <c r="U28" s="202"/>
      <c r="V28" s="202"/>
      <c r="W28" s="202"/>
    </row>
    <row r="29" spans="1:23" x14ac:dyDescent="0.2">
      <c r="A29" s="218" t="s">
        <v>8</v>
      </c>
      <c r="B29" s="203"/>
      <c r="C29" s="203">
        <v>0</v>
      </c>
      <c r="D29" s="203">
        <v>2000</v>
      </c>
      <c r="E29" s="235">
        <f t="shared" si="1"/>
        <v>0</v>
      </c>
      <c r="F29" s="202"/>
      <c r="G29" s="202"/>
      <c r="H29" s="221"/>
      <c r="I29" s="222"/>
      <c r="J29" s="222"/>
      <c r="K29" s="222"/>
      <c r="L29" s="222"/>
      <c r="M29" s="221"/>
      <c r="N29" s="202"/>
      <c r="O29" s="202"/>
      <c r="P29" s="202"/>
      <c r="Q29" s="202"/>
      <c r="R29" s="202"/>
      <c r="S29" s="202"/>
      <c r="T29" s="202"/>
      <c r="U29" s="202"/>
      <c r="V29" s="202"/>
      <c r="W29" s="202"/>
    </row>
    <row r="30" spans="1:23" x14ac:dyDescent="0.2">
      <c r="A30" s="207" t="s">
        <v>286</v>
      </c>
      <c r="B30" s="203"/>
      <c r="C30" s="203">
        <v>12</v>
      </c>
      <c r="D30" s="203">
        <v>165</v>
      </c>
      <c r="E30" s="208">
        <f t="shared" si="1"/>
        <v>1980</v>
      </c>
      <c r="F30" s="202"/>
      <c r="G30" s="202"/>
      <c r="H30" s="221"/>
      <c r="I30" s="222"/>
      <c r="J30" s="222"/>
      <c r="K30" s="222"/>
      <c r="L30" s="221"/>
      <c r="M30" s="221"/>
      <c r="N30" s="202"/>
      <c r="O30" s="202"/>
      <c r="P30" s="202"/>
      <c r="Q30" s="202"/>
      <c r="R30" s="202"/>
      <c r="S30" s="202"/>
      <c r="T30" s="202"/>
      <c r="U30" s="202"/>
      <c r="V30" s="202"/>
      <c r="W30" s="202"/>
    </row>
    <row r="31" spans="1:23" x14ac:dyDescent="0.2">
      <c r="A31" s="214" t="s">
        <v>77</v>
      </c>
      <c r="B31" s="215"/>
      <c r="C31" s="215"/>
      <c r="D31" s="215"/>
      <c r="E31" s="216">
        <f>SUM(E15:E30)</f>
        <v>34100</v>
      </c>
      <c r="F31" s="202"/>
      <c r="G31" s="202"/>
      <c r="H31" s="221"/>
      <c r="I31" s="222"/>
      <c r="J31" s="222"/>
      <c r="K31" s="222"/>
      <c r="L31" s="222"/>
      <c r="M31" s="221"/>
      <c r="N31" s="202"/>
      <c r="O31" s="202"/>
      <c r="P31" s="202"/>
      <c r="Q31" s="202"/>
      <c r="R31" s="202"/>
      <c r="S31" s="202"/>
      <c r="T31" s="202"/>
      <c r="U31" s="202"/>
      <c r="V31" s="202"/>
      <c r="W31" s="202"/>
    </row>
    <row r="32" spans="1:23" x14ac:dyDescent="0.2">
      <c r="A32" s="202"/>
      <c r="B32" s="202"/>
      <c r="C32" s="202"/>
      <c r="D32" s="202"/>
      <c r="E32" s="202"/>
      <c r="F32" s="202"/>
      <c r="G32" s="202"/>
      <c r="H32" s="222"/>
      <c r="I32" s="222"/>
      <c r="J32" s="222"/>
      <c r="K32" s="222"/>
      <c r="L32" s="222"/>
      <c r="M32" s="221"/>
      <c r="N32" s="202"/>
      <c r="O32" s="202"/>
      <c r="P32" s="202"/>
      <c r="Q32" s="202"/>
      <c r="R32" s="202"/>
      <c r="S32" s="202"/>
      <c r="T32" s="202"/>
      <c r="U32" s="202"/>
      <c r="V32" s="202"/>
      <c r="W32" s="202"/>
    </row>
    <row r="33" spans="1:23" x14ac:dyDescent="0.2">
      <c r="A33" s="221" t="s">
        <v>13</v>
      </c>
      <c r="B33" s="222"/>
      <c r="C33" s="222"/>
      <c r="D33" s="222"/>
      <c r="E33" s="222"/>
      <c r="F33" s="222"/>
      <c r="G33" s="222"/>
      <c r="H33" s="222"/>
      <c r="I33" s="222"/>
      <c r="J33" s="222"/>
      <c r="K33" s="222"/>
      <c r="L33" s="222"/>
      <c r="M33" s="222"/>
      <c r="N33" s="222"/>
      <c r="O33" s="222"/>
      <c r="P33" s="222"/>
      <c r="Q33" s="222"/>
      <c r="R33" s="222"/>
      <c r="S33" s="222"/>
      <c r="T33" s="222"/>
      <c r="U33" s="222"/>
      <c r="V33" s="222"/>
      <c r="W33" s="222"/>
    </row>
    <row r="34" spans="1:23" x14ac:dyDescent="0.2">
      <c r="A34" s="221" t="s">
        <v>14</v>
      </c>
      <c r="B34" s="222"/>
      <c r="C34" s="222"/>
      <c r="D34" s="222"/>
      <c r="E34" s="222">
        <f>SUM(E12)</f>
        <v>37860</v>
      </c>
      <c r="F34" s="222"/>
      <c r="G34" s="222"/>
      <c r="H34" s="222"/>
      <c r="I34" s="222"/>
      <c r="J34" s="222"/>
      <c r="K34" s="222"/>
      <c r="L34" s="222"/>
      <c r="M34" s="221"/>
      <c r="N34" s="222"/>
      <c r="O34" s="222"/>
      <c r="P34" s="222"/>
      <c r="Q34" s="222"/>
      <c r="R34" s="222"/>
      <c r="S34" s="222"/>
      <c r="T34" s="222"/>
      <c r="U34" s="222"/>
      <c r="V34" s="222"/>
      <c r="W34" s="222"/>
    </row>
    <row r="35" spans="1:23" x14ac:dyDescent="0.2">
      <c r="A35" s="221" t="s">
        <v>44</v>
      </c>
      <c r="B35" s="222"/>
      <c r="C35" s="222"/>
      <c r="D35" s="222"/>
      <c r="E35" s="222">
        <f>SUM(E31)</f>
        <v>34100</v>
      </c>
      <c r="F35" s="222"/>
      <c r="G35" s="222"/>
      <c r="H35" s="202"/>
      <c r="I35" s="202"/>
      <c r="J35" s="202"/>
      <c r="K35" s="202"/>
      <c r="L35" s="202"/>
      <c r="M35" s="222"/>
      <c r="N35" s="222"/>
      <c r="O35" s="222"/>
      <c r="P35" s="222"/>
      <c r="Q35" s="222"/>
      <c r="R35" s="222"/>
      <c r="S35" s="222"/>
      <c r="T35" s="222"/>
      <c r="U35" s="222"/>
      <c r="V35" s="222"/>
      <c r="W35" s="222"/>
    </row>
    <row r="36" spans="1:23" x14ac:dyDescent="0.2">
      <c r="A36" s="221" t="s">
        <v>15</v>
      </c>
      <c r="B36" s="222"/>
      <c r="C36" s="222"/>
      <c r="D36" s="222"/>
      <c r="E36" s="264">
        <f>SUM(E34-E35)</f>
        <v>3760</v>
      </c>
      <c r="F36" s="222"/>
      <c r="G36" s="222"/>
      <c r="H36" s="202"/>
      <c r="I36" s="202"/>
      <c r="J36" s="202"/>
      <c r="K36" s="202"/>
      <c r="L36" s="202"/>
      <c r="M36" s="222"/>
      <c r="N36" s="222"/>
      <c r="O36" s="222"/>
      <c r="P36" s="222"/>
      <c r="Q36" s="222"/>
      <c r="R36" s="222"/>
      <c r="S36" s="222"/>
      <c r="T36" s="222"/>
      <c r="U36" s="222"/>
      <c r="V36" s="222"/>
      <c r="W36" s="222"/>
    </row>
    <row r="37" spans="1:23" x14ac:dyDescent="0.2">
      <c r="A37" s="222"/>
      <c r="B37" s="222"/>
      <c r="C37" s="222"/>
      <c r="D37" s="222"/>
      <c r="E37" s="222"/>
      <c r="F37" s="222"/>
      <c r="G37" s="222"/>
      <c r="H37" s="202"/>
      <c r="I37" s="202"/>
      <c r="J37" s="202"/>
      <c r="K37" s="202"/>
      <c r="L37" s="202"/>
      <c r="M37" s="222"/>
      <c r="N37" s="222"/>
      <c r="O37" s="222"/>
      <c r="P37" s="222"/>
      <c r="Q37" s="222"/>
      <c r="R37" s="222"/>
      <c r="S37" s="222"/>
      <c r="T37" s="222"/>
      <c r="U37" s="222"/>
      <c r="V37" s="222"/>
      <c r="W37" s="222"/>
    </row>
    <row r="38" spans="1:23" x14ac:dyDescent="0.2">
      <c r="A38" s="222"/>
      <c r="B38" s="222"/>
      <c r="C38" s="222"/>
      <c r="D38" s="222"/>
      <c r="E38" s="222"/>
      <c r="F38" s="222"/>
      <c r="G38" s="222"/>
      <c r="H38" s="202"/>
      <c r="I38" s="202"/>
      <c r="J38" s="202"/>
      <c r="K38" s="202"/>
      <c r="L38" s="202"/>
      <c r="M38" s="222"/>
      <c r="N38" s="222"/>
      <c r="O38" s="222"/>
      <c r="P38" s="222"/>
      <c r="Q38" s="222"/>
      <c r="R38" s="222"/>
      <c r="S38" s="222"/>
      <c r="T38" s="222"/>
      <c r="U38" s="222"/>
      <c r="V38" s="222"/>
      <c r="W38" s="222"/>
    </row>
    <row r="39" spans="1:23" x14ac:dyDescent="0.2">
      <c r="A39" s="222"/>
      <c r="B39" s="222"/>
      <c r="C39" s="222"/>
      <c r="D39" s="222"/>
      <c r="E39" s="222"/>
      <c r="F39" s="222"/>
      <c r="G39" s="222"/>
      <c r="H39" s="202"/>
      <c r="I39" s="202"/>
      <c r="J39" s="202"/>
      <c r="K39" s="202"/>
      <c r="L39" s="202"/>
      <c r="M39" s="222"/>
      <c r="N39" s="222"/>
      <c r="O39" s="222"/>
      <c r="P39" s="222"/>
      <c r="Q39" s="222"/>
      <c r="R39" s="222"/>
      <c r="S39" s="222"/>
      <c r="T39" s="222"/>
      <c r="U39" s="222"/>
      <c r="V39" s="222"/>
      <c r="W39" s="222"/>
    </row>
    <row r="40" spans="1:23" x14ac:dyDescent="0.2">
      <c r="A40" s="227" t="s">
        <v>224</v>
      </c>
      <c r="B40" s="222"/>
      <c r="C40" s="222"/>
      <c r="D40" s="222"/>
      <c r="E40" s="222"/>
      <c r="F40" s="222"/>
      <c r="G40" s="222"/>
      <c r="H40" s="202"/>
      <c r="I40" s="202"/>
      <c r="J40" s="202"/>
      <c r="K40" s="202"/>
      <c r="L40" s="202"/>
      <c r="M40" s="222"/>
      <c r="N40" s="222"/>
      <c r="O40" s="222"/>
      <c r="P40" s="222"/>
      <c r="Q40" s="222"/>
      <c r="R40" s="222"/>
      <c r="S40" s="222"/>
      <c r="T40" s="222"/>
      <c r="U40" s="222"/>
      <c r="V40" s="222"/>
      <c r="W40" s="222"/>
    </row>
    <row r="41" spans="1:23" x14ac:dyDescent="0.2">
      <c r="A41" s="227" t="s">
        <v>238</v>
      </c>
      <c r="B41" s="222"/>
      <c r="C41" s="222"/>
      <c r="D41" s="222"/>
      <c r="E41" s="222"/>
      <c r="F41" s="222"/>
      <c r="G41" s="222"/>
      <c r="H41" s="202"/>
      <c r="I41" s="202"/>
      <c r="J41" s="202"/>
      <c r="K41" s="202"/>
      <c r="L41" s="202"/>
      <c r="M41" s="222"/>
      <c r="N41" s="222"/>
      <c r="O41" s="222"/>
      <c r="P41" s="222"/>
      <c r="Q41" s="222"/>
      <c r="R41" s="222"/>
      <c r="S41" s="222"/>
      <c r="T41" s="222"/>
      <c r="U41" s="222"/>
      <c r="V41" s="222"/>
      <c r="W41" s="222"/>
    </row>
    <row r="42" spans="1:23" ht="103.5" x14ac:dyDescent="0.2">
      <c r="A42" s="201" t="s">
        <v>239</v>
      </c>
      <c r="B42" s="201"/>
      <c r="C42" s="201"/>
      <c r="D42" s="201"/>
      <c r="E42" s="201"/>
      <c r="F42" s="223"/>
      <c r="G42" s="223"/>
      <c r="H42" s="224"/>
      <c r="I42" s="224"/>
      <c r="J42" s="202"/>
      <c r="K42" s="202"/>
      <c r="L42" s="202"/>
      <c r="M42" s="222"/>
      <c r="N42" s="222"/>
      <c r="O42" s="222"/>
      <c r="P42" s="222"/>
      <c r="Q42" s="222"/>
      <c r="R42" s="222"/>
      <c r="S42" s="222"/>
      <c r="T42" s="222"/>
      <c r="U42" s="222"/>
      <c r="V42" s="222"/>
      <c r="W42" s="222"/>
    </row>
    <row r="43" spans="1:23" x14ac:dyDescent="0.2">
      <c r="A43" s="327"/>
      <c r="B43" s="327"/>
      <c r="C43" s="327"/>
      <c r="D43" s="327"/>
      <c r="E43" s="327"/>
      <c r="F43" s="223"/>
      <c r="G43" s="223"/>
      <c r="H43" s="224"/>
      <c r="I43" s="224"/>
      <c r="J43" s="202"/>
      <c r="K43" s="202"/>
      <c r="L43" s="202"/>
      <c r="M43" s="222"/>
      <c r="N43" s="222"/>
      <c r="O43" s="222"/>
      <c r="P43" s="222"/>
      <c r="Q43" s="222"/>
      <c r="R43" s="222"/>
      <c r="S43" s="222"/>
      <c r="T43" s="222"/>
      <c r="U43" s="222"/>
      <c r="V43" s="222"/>
      <c r="W43" s="222"/>
    </row>
    <row r="44" spans="1:23" x14ac:dyDescent="0.2">
      <c r="A44" s="327"/>
      <c r="B44" s="327"/>
      <c r="C44" s="327"/>
      <c r="D44" s="327"/>
      <c r="E44" s="327"/>
      <c r="F44" s="222"/>
      <c r="G44" s="222"/>
      <c r="H44" s="222"/>
      <c r="I44" s="222"/>
      <c r="J44" s="202"/>
      <c r="K44" s="202"/>
      <c r="L44" s="202"/>
      <c r="M44" s="202"/>
      <c r="N44" s="202"/>
      <c r="O44" s="202"/>
      <c r="P44" s="202"/>
      <c r="Q44" s="202"/>
      <c r="R44" s="202"/>
      <c r="S44" s="202"/>
      <c r="T44" s="202"/>
      <c r="U44" s="202"/>
      <c r="V44" s="202"/>
      <c r="W44" s="202"/>
    </row>
    <row r="45" spans="1:23" x14ac:dyDescent="0.2">
      <c r="A45" s="327"/>
      <c r="B45" s="327"/>
      <c r="C45" s="327"/>
      <c r="D45" s="327"/>
      <c r="E45" s="327"/>
      <c r="F45" s="222"/>
      <c r="G45" s="222"/>
      <c r="H45" s="222"/>
      <c r="I45" s="222"/>
      <c r="J45" s="202"/>
      <c r="K45" s="202"/>
      <c r="L45" s="202"/>
      <c r="M45" s="202"/>
      <c r="N45" s="202"/>
      <c r="O45" s="202"/>
      <c r="P45" s="202"/>
      <c r="Q45" s="202"/>
      <c r="R45" s="202"/>
      <c r="S45" s="202"/>
      <c r="T45" s="202"/>
      <c r="U45" s="202"/>
      <c r="V45" s="202"/>
      <c r="W45" s="202"/>
    </row>
    <row r="46" spans="1:23" x14ac:dyDescent="0.2">
      <c r="A46" s="250"/>
      <c r="B46" s="250"/>
      <c r="C46" s="250"/>
      <c r="D46" s="250"/>
      <c r="E46" s="250"/>
      <c r="F46" s="222"/>
      <c r="G46" s="222"/>
      <c r="H46" s="222"/>
      <c r="I46" s="222"/>
      <c r="J46" s="202"/>
      <c r="K46" s="202"/>
      <c r="L46" s="202"/>
      <c r="M46" s="202"/>
      <c r="N46" s="202"/>
      <c r="O46" s="202"/>
      <c r="P46" s="202"/>
      <c r="Q46" s="202"/>
      <c r="R46" s="202"/>
      <c r="S46" s="202"/>
      <c r="T46" s="202"/>
      <c r="U46" s="202"/>
      <c r="V46" s="202"/>
      <c r="W46" s="202"/>
    </row>
    <row r="47" spans="1:23" x14ac:dyDescent="0.2">
      <c r="A47" s="222"/>
      <c r="B47" s="222"/>
      <c r="C47" s="222"/>
      <c r="D47" s="222"/>
      <c r="E47" s="222"/>
      <c r="F47" s="222"/>
      <c r="G47" s="222"/>
      <c r="H47" s="222"/>
      <c r="I47" s="222"/>
      <c r="J47" s="202"/>
      <c r="K47" s="202"/>
      <c r="L47" s="202"/>
      <c r="M47" s="202"/>
      <c r="N47" s="202"/>
      <c r="O47" s="202"/>
      <c r="P47" s="202"/>
      <c r="Q47" s="202"/>
      <c r="R47" s="202"/>
      <c r="S47" s="202"/>
      <c r="T47" s="202"/>
      <c r="U47" s="202"/>
      <c r="V47" s="202"/>
      <c r="W47" s="202"/>
    </row>
  </sheetData>
  <mergeCells count="3">
    <mergeCell ref="A44:E44"/>
    <mergeCell ref="A45:E45"/>
    <mergeCell ref="A43:E43"/>
  </mergeCells>
  <pageMargins left="0.7" right="0.7" top="0.75" bottom="0.75" header="0.3" footer="0.3"/>
  <pageSetup paperSize="9" scale="85"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topLeftCell="A21" workbookViewId="0">
      <selection activeCell="C28" sqref="C28"/>
    </sheetView>
  </sheetViews>
  <sheetFormatPr defaultColWidth="11.43359375" defaultRowHeight="15" x14ac:dyDescent="0.2"/>
  <cols>
    <col min="1" max="1" width="50.84765625" style="230" customWidth="1"/>
    <col min="2" max="2" width="23" style="230" bestFit="1" customWidth="1"/>
    <col min="3" max="3" width="7.12890625" style="230" customWidth="1"/>
    <col min="4" max="4" width="8.875" style="230" customWidth="1"/>
    <col min="5" max="5" width="14.52734375" style="230" customWidth="1"/>
    <col min="6" max="6" width="11.43359375" style="230"/>
    <col min="7" max="7" width="18.5625" style="230" customWidth="1"/>
    <col min="8" max="8" width="15.46875" style="230" customWidth="1"/>
    <col min="9" max="16384" width="11.43359375" style="230"/>
  </cols>
  <sheetData>
    <row r="1" spans="1:11" x14ac:dyDescent="0.2">
      <c r="A1" s="243" t="s">
        <v>242</v>
      </c>
      <c r="B1" s="231"/>
      <c r="C1" s="231"/>
      <c r="D1" s="231"/>
      <c r="E1" s="231"/>
      <c r="G1" s="243"/>
      <c r="H1" s="231"/>
      <c r="I1" s="231"/>
      <c r="J1" s="231"/>
      <c r="K1" s="231"/>
    </row>
    <row r="3" spans="1:11" x14ac:dyDescent="0.2">
      <c r="A3" s="244"/>
      <c r="B3" s="232"/>
      <c r="C3" s="232"/>
      <c r="D3" s="232"/>
      <c r="E3" s="233"/>
      <c r="G3" s="231"/>
      <c r="H3" s="231"/>
      <c r="I3" s="231"/>
      <c r="J3" s="231"/>
      <c r="K3" s="231"/>
    </row>
    <row r="4" spans="1:11" x14ac:dyDescent="0.2">
      <c r="A4" s="236" t="s">
        <v>74</v>
      </c>
      <c r="B4" s="231"/>
      <c r="C4" s="237" t="s">
        <v>0</v>
      </c>
      <c r="D4" s="237" t="s">
        <v>1</v>
      </c>
      <c r="E4" s="238" t="s">
        <v>2</v>
      </c>
      <c r="G4" s="237"/>
      <c r="H4" s="231"/>
      <c r="I4" s="237"/>
      <c r="J4" s="237"/>
      <c r="K4" s="237"/>
    </row>
    <row r="5" spans="1:11" x14ac:dyDescent="0.2">
      <c r="A5" s="234" t="s">
        <v>3</v>
      </c>
      <c r="B5" s="231" t="s">
        <v>243</v>
      </c>
      <c r="C5" s="231">
        <v>26</v>
      </c>
      <c r="D5" s="231">
        <v>2000</v>
      </c>
      <c r="E5" s="254">
        <f t="shared" ref="E5:E10" si="0">C5*D5</f>
        <v>52000</v>
      </c>
      <c r="G5" s="231"/>
      <c r="H5" s="231"/>
      <c r="I5" s="231"/>
      <c r="J5" s="231"/>
      <c r="K5" s="231"/>
    </row>
    <row r="6" spans="1:11" x14ac:dyDescent="0.2">
      <c r="A6" s="234"/>
      <c r="B6" s="231"/>
      <c r="C6" s="231"/>
      <c r="D6" s="231"/>
      <c r="E6" s="254"/>
      <c r="G6" s="231"/>
      <c r="H6" s="231"/>
      <c r="I6" s="231"/>
      <c r="J6" s="231"/>
      <c r="K6" s="231"/>
    </row>
    <row r="7" spans="1:11" x14ac:dyDescent="0.2">
      <c r="A7" s="234" t="s">
        <v>76</v>
      </c>
      <c r="B7" s="231" t="s">
        <v>281</v>
      </c>
      <c r="C7" s="231">
        <v>600</v>
      </c>
      <c r="D7" s="231">
        <v>7</v>
      </c>
      <c r="E7" s="254">
        <f t="shared" si="0"/>
        <v>4200</v>
      </c>
      <c r="G7" s="231"/>
      <c r="H7" s="231"/>
      <c r="I7" s="231"/>
      <c r="J7" s="231"/>
      <c r="K7" s="231"/>
    </row>
    <row r="8" spans="1:11" x14ac:dyDescent="0.2">
      <c r="A8" s="234" t="s">
        <v>76</v>
      </c>
      <c r="B8" s="231" t="s">
        <v>282</v>
      </c>
      <c r="C8" s="231">
        <v>600</v>
      </c>
      <c r="D8" s="231">
        <v>7</v>
      </c>
      <c r="E8" s="254">
        <f t="shared" si="0"/>
        <v>4200</v>
      </c>
      <c r="G8" s="231"/>
      <c r="H8" s="231"/>
      <c r="I8" s="231"/>
      <c r="J8" s="231"/>
      <c r="K8" s="231"/>
    </row>
    <row r="9" spans="1:11" x14ac:dyDescent="0.2">
      <c r="A9" s="234" t="s">
        <v>12</v>
      </c>
      <c r="B9" s="231" t="s">
        <v>244</v>
      </c>
      <c r="C9" s="231">
        <v>30</v>
      </c>
      <c r="D9" s="231">
        <v>26</v>
      </c>
      <c r="E9" s="254">
        <f t="shared" si="0"/>
        <v>780</v>
      </c>
      <c r="G9" s="231"/>
      <c r="H9" s="231"/>
      <c r="I9" s="231"/>
      <c r="J9" s="231"/>
      <c r="K9" s="231"/>
    </row>
    <row r="10" spans="1:11" x14ac:dyDescent="0.2">
      <c r="A10" s="234" t="s">
        <v>12</v>
      </c>
      <c r="B10" s="231" t="s">
        <v>245</v>
      </c>
      <c r="C10" s="231">
        <v>30</v>
      </c>
      <c r="D10" s="231">
        <v>26</v>
      </c>
      <c r="E10" s="254">
        <f t="shared" si="0"/>
        <v>780</v>
      </c>
      <c r="G10" s="231"/>
      <c r="H10" s="231"/>
      <c r="I10" s="231"/>
      <c r="J10" s="231"/>
      <c r="K10" s="231"/>
    </row>
    <row r="11" spans="1:11" x14ac:dyDescent="0.2">
      <c r="A11" s="234"/>
      <c r="B11" s="231"/>
      <c r="C11" s="231"/>
      <c r="D11" s="231"/>
      <c r="E11" s="254"/>
      <c r="G11" s="231"/>
      <c r="H11" s="231"/>
      <c r="I11" s="231"/>
      <c r="J11" s="231"/>
      <c r="K11" s="231"/>
    </row>
    <row r="12" spans="1:11" x14ac:dyDescent="0.2">
      <c r="A12" s="239" t="s">
        <v>77</v>
      </c>
      <c r="B12" s="240"/>
      <c r="C12" s="240"/>
      <c r="D12" s="240"/>
      <c r="E12" s="255">
        <f>SUM(E5:E10)</f>
        <v>61960</v>
      </c>
      <c r="G12" s="240"/>
      <c r="H12" s="240"/>
      <c r="I12" s="240"/>
      <c r="J12" s="240"/>
      <c r="K12" s="240"/>
    </row>
    <row r="13" spans="1:11" x14ac:dyDescent="0.2">
      <c r="A13" s="234"/>
      <c r="B13" s="231"/>
      <c r="C13" s="231"/>
      <c r="D13" s="231"/>
      <c r="E13" s="254"/>
      <c r="G13" s="231"/>
      <c r="H13" s="231"/>
      <c r="I13" s="231"/>
      <c r="J13" s="231"/>
      <c r="K13" s="231"/>
    </row>
    <row r="14" spans="1:11" x14ac:dyDescent="0.2">
      <c r="A14" s="236" t="s">
        <v>52</v>
      </c>
      <c r="B14" s="231"/>
      <c r="C14" s="231"/>
      <c r="D14" s="231"/>
      <c r="E14" s="254"/>
      <c r="G14" s="237"/>
      <c r="H14" s="231"/>
      <c r="I14" s="231"/>
      <c r="J14" s="231"/>
      <c r="K14" s="231"/>
    </row>
    <row r="15" spans="1:11" x14ac:dyDescent="0.2">
      <c r="A15" s="234" t="s">
        <v>4</v>
      </c>
      <c r="B15" s="231"/>
      <c r="C15" s="231">
        <v>15</v>
      </c>
      <c r="D15" s="231">
        <v>300</v>
      </c>
      <c r="E15" s="254">
        <f>C15*D15</f>
        <v>4500</v>
      </c>
      <c r="G15" s="231"/>
      <c r="H15" s="231"/>
      <c r="I15" s="231"/>
      <c r="J15" s="231"/>
      <c r="K15" s="231"/>
    </row>
    <row r="16" spans="1:11" x14ac:dyDescent="0.2">
      <c r="A16" s="278" t="s">
        <v>78</v>
      </c>
      <c r="B16" s="279"/>
      <c r="C16" s="279"/>
      <c r="D16" s="279">
        <v>1000</v>
      </c>
      <c r="E16" s="254">
        <f t="shared" ref="E16:E32" si="1">C16*D16</f>
        <v>0</v>
      </c>
      <c r="G16" s="231"/>
      <c r="H16" s="231"/>
      <c r="I16" s="231"/>
      <c r="J16" s="231"/>
      <c r="K16" s="231"/>
    </row>
    <row r="17" spans="1:11" x14ac:dyDescent="0.2">
      <c r="A17" s="234" t="s">
        <v>79</v>
      </c>
      <c r="B17" s="231"/>
      <c r="C17" s="231">
        <v>2</v>
      </c>
      <c r="D17" s="231">
        <v>2000</v>
      </c>
      <c r="E17" s="254">
        <f t="shared" si="1"/>
        <v>4000</v>
      </c>
      <c r="G17" s="231"/>
      <c r="H17" s="231"/>
      <c r="I17" s="231"/>
      <c r="J17" s="231"/>
      <c r="K17" s="231"/>
    </row>
    <row r="18" spans="1:11" x14ac:dyDescent="0.2">
      <c r="A18" s="234" t="s">
        <v>16</v>
      </c>
      <c r="B18" s="231"/>
      <c r="C18" s="231">
        <v>1</v>
      </c>
      <c r="D18" s="231">
        <v>500</v>
      </c>
      <c r="E18" s="254">
        <f t="shared" si="1"/>
        <v>500</v>
      </c>
      <c r="G18" s="231"/>
      <c r="H18" s="231"/>
      <c r="I18" s="231"/>
      <c r="J18" s="231"/>
      <c r="K18" s="231"/>
    </row>
    <row r="19" spans="1:11" x14ac:dyDescent="0.2">
      <c r="A19" s="234" t="s">
        <v>80</v>
      </c>
      <c r="B19" s="231"/>
      <c r="C19" s="231">
        <v>2</v>
      </c>
      <c r="D19" s="231">
        <v>500</v>
      </c>
      <c r="E19" s="254">
        <f t="shared" si="1"/>
        <v>1000</v>
      </c>
      <c r="G19" s="231"/>
      <c r="H19" s="231"/>
      <c r="I19" s="231"/>
      <c r="J19" s="231"/>
      <c r="K19" s="231"/>
    </row>
    <row r="20" spans="1:11" x14ac:dyDescent="0.2">
      <c r="A20" s="234" t="s">
        <v>7</v>
      </c>
      <c r="B20" s="231"/>
      <c r="C20" s="231">
        <v>2</v>
      </c>
      <c r="D20" s="231">
        <v>300</v>
      </c>
      <c r="E20" s="254">
        <f t="shared" si="1"/>
        <v>600</v>
      </c>
      <c r="G20" s="231"/>
      <c r="H20" s="231"/>
      <c r="I20" s="231"/>
      <c r="J20" s="231"/>
      <c r="K20" s="231"/>
    </row>
    <row r="21" spans="1:11" x14ac:dyDescent="0.2">
      <c r="A21" s="259" t="s">
        <v>275</v>
      </c>
      <c r="B21" s="247"/>
      <c r="C21" s="247">
        <v>17</v>
      </c>
      <c r="D21" s="247">
        <v>515</v>
      </c>
      <c r="E21" s="260">
        <f t="shared" si="1"/>
        <v>8755</v>
      </c>
      <c r="G21" s="231"/>
      <c r="H21" s="231"/>
      <c r="I21" s="231"/>
      <c r="J21" s="231"/>
      <c r="K21" s="231"/>
    </row>
    <row r="22" spans="1:11" x14ac:dyDescent="0.2">
      <c r="A22" s="259" t="s">
        <v>283</v>
      </c>
      <c r="B22" s="247"/>
      <c r="C22" s="247">
        <v>20</v>
      </c>
      <c r="D22" s="247">
        <v>460</v>
      </c>
      <c r="E22" s="260">
        <f t="shared" si="1"/>
        <v>9200</v>
      </c>
      <c r="G22" s="231"/>
      <c r="H22" s="231"/>
      <c r="I22" s="231"/>
      <c r="J22" s="231"/>
      <c r="K22" s="231"/>
    </row>
    <row r="23" spans="1:11" x14ac:dyDescent="0.2">
      <c r="A23" s="259" t="s">
        <v>280</v>
      </c>
      <c r="B23" s="247"/>
      <c r="C23" s="247">
        <v>5</v>
      </c>
      <c r="D23" s="247">
        <v>1230</v>
      </c>
      <c r="E23" s="260">
        <f t="shared" si="1"/>
        <v>6150</v>
      </c>
      <c r="G23" s="231"/>
      <c r="H23" s="231"/>
      <c r="I23" s="231"/>
      <c r="J23" s="231"/>
      <c r="K23" s="231"/>
    </row>
    <row r="24" spans="1:11" x14ac:dyDescent="0.2">
      <c r="A24" s="293" t="s">
        <v>290</v>
      </c>
      <c r="B24" s="247"/>
      <c r="C24" s="247">
        <v>26</v>
      </c>
      <c r="D24" s="247">
        <v>355</v>
      </c>
      <c r="E24" s="260">
        <f t="shared" si="1"/>
        <v>9230</v>
      </c>
      <c r="G24" s="231"/>
      <c r="H24" s="231"/>
      <c r="I24" s="231"/>
      <c r="J24" s="231"/>
      <c r="K24" s="231"/>
    </row>
    <row r="25" spans="1:11" x14ac:dyDescent="0.2">
      <c r="A25" s="234" t="s">
        <v>82</v>
      </c>
      <c r="B25" s="231"/>
      <c r="C25" s="231">
        <v>26</v>
      </c>
      <c r="D25" s="231">
        <v>30</v>
      </c>
      <c r="E25" s="254">
        <f t="shared" si="1"/>
        <v>780</v>
      </c>
      <c r="G25" s="231"/>
      <c r="H25" s="231"/>
      <c r="I25" s="231"/>
      <c r="J25" s="231"/>
      <c r="K25" s="231"/>
    </row>
    <row r="26" spans="1:11" x14ac:dyDescent="0.2">
      <c r="A26" s="234" t="s">
        <v>30</v>
      </c>
      <c r="B26" s="231"/>
      <c r="C26" s="231">
        <v>1</v>
      </c>
      <c r="D26" s="231">
        <v>1800</v>
      </c>
      <c r="E26" s="254">
        <f t="shared" si="1"/>
        <v>1800</v>
      </c>
      <c r="G26" s="231"/>
      <c r="H26" s="231"/>
      <c r="I26" s="231"/>
      <c r="J26" s="231"/>
      <c r="K26" s="231"/>
    </row>
    <row r="27" spans="1:11" x14ac:dyDescent="0.2">
      <c r="A27" s="234" t="s">
        <v>83</v>
      </c>
      <c r="B27" s="231"/>
      <c r="C27" s="231">
        <v>2</v>
      </c>
      <c r="D27" s="231">
        <v>850</v>
      </c>
      <c r="E27" s="254">
        <f t="shared" si="1"/>
        <v>1700</v>
      </c>
      <c r="G27" s="231"/>
      <c r="H27" s="231"/>
      <c r="I27" s="231"/>
      <c r="J27" s="231"/>
      <c r="K27" s="231"/>
    </row>
    <row r="28" spans="1:11" x14ac:dyDescent="0.2">
      <c r="A28" s="234" t="s">
        <v>276</v>
      </c>
      <c r="B28" s="231"/>
      <c r="C28" s="231">
        <v>20</v>
      </c>
      <c r="D28" s="231">
        <v>330</v>
      </c>
      <c r="E28" s="254">
        <f t="shared" si="1"/>
        <v>6600</v>
      </c>
      <c r="G28" s="231"/>
      <c r="H28" s="231"/>
      <c r="I28" s="231"/>
      <c r="J28" s="231"/>
      <c r="K28" s="231"/>
    </row>
    <row r="29" spans="1:11" x14ac:dyDescent="0.2">
      <c r="A29" s="234" t="s">
        <v>10</v>
      </c>
      <c r="B29" s="231"/>
      <c r="C29" s="231">
        <v>2</v>
      </c>
      <c r="D29" s="231">
        <v>1500</v>
      </c>
      <c r="E29" s="254">
        <f t="shared" si="1"/>
        <v>3000</v>
      </c>
      <c r="G29" s="231"/>
      <c r="H29" s="231"/>
      <c r="I29" s="231"/>
      <c r="J29" s="231"/>
      <c r="K29" s="231"/>
    </row>
    <row r="30" spans="1:11" x14ac:dyDescent="0.2">
      <c r="A30" s="234" t="s">
        <v>11</v>
      </c>
      <c r="B30" s="231"/>
      <c r="C30" s="231">
        <v>6</v>
      </c>
      <c r="D30" s="231">
        <v>500</v>
      </c>
      <c r="E30" s="254">
        <f t="shared" si="1"/>
        <v>3000</v>
      </c>
      <c r="G30" s="231"/>
      <c r="H30" s="231"/>
      <c r="I30" s="231"/>
      <c r="J30" s="231"/>
      <c r="K30" s="231"/>
    </row>
    <row r="31" spans="1:11" x14ac:dyDescent="0.2">
      <c r="A31" s="234" t="s">
        <v>84</v>
      </c>
      <c r="B31" s="231"/>
      <c r="C31" s="231">
        <v>1</v>
      </c>
      <c r="D31" s="231">
        <v>500</v>
      </c>
      <c r="E31" s="254">
        <f t="shared" si="1"/>
        <v>500</v>
      </c>
      <c r="G31" s="231"/>
      <c r="H31" s="231"/>
      <c r="I31" s="231"/>
      <c r="J31" s="231"/>
      <c r="K31" s="231"/>
    </row>
    <row r="32" spans="1:11" x14ac:dyDescent="0.2">
      <c r="A32" s="234" t="s">
        <v>8</v>
      </c>
      <c r="B32" s="231"/>
      <c r="C32" s="231"/>
      <c r="D32" s="231">
        <v>2000</v>
      </c>
      <c r="E32" s="254">
        <f t="shared" si="1"/>
        <v>0</v>
      </c>
      <c r="G32" s="231"/>
      <c r="H32" s="231"/>
      <c r="I32" s="231"/>
      <c r="J32" s="231"/>
      <c r="K32" s="231"/>
    </row>
    <row r="33" spans="1:14" x14ac:dyDescent="0.2">
      <c r="A33" s="234"/>
      <c r="B33" s="231"/>
      <c r="C33" s="231"/>
      <c r="D33" s="231"/>
      <c r="E33" s="254"/>
      <c r="F33" s="245"/>
      <c r="G33" s="231"/>
      <c r="H33" s="231"/>
      <c r="I33" s="231"/>
      <c r="J33" s="231"/>
      <c r="K33" s="231"/>
    </row>
    <row r="34" spans="1:14" x14ac:dyDescent="0.2">
      <c r="A34" s="241" t="s">
        <v>77</v>
      </c>
      <c r="B34" s="242"/>
      <c r="C34" s="242"/>
      <c r="D34" s="242"/>
      <c r="E34" s="256">
        <f>SUM(E15:E33)</f>
        <v>61315</v>
      </c>
      <c r="F34" s="245"/>
      <c r="G34" s="231"/>
      <c r="H34" s="231"/>
      <c r="I34" s="231"/>
      <c r="J34" s="231"/>
      <c r="K34" s="231"/>
    </row>
    <row r="35" spans="1:14" x14ac:dyDescent="0.2">
      <c r="E35" s="153"/>
      <c r="F35" s="245"/>
      <c r="G35" s="240"/>
      <c r="H35" s="240"/>
      <c r="I35" s="240"/>
      <c r="J35" s="240"/>
      <c r="K35" s="240"/>
    </row>
    <row r="36" spans="1:14" x14ac:dyDescent="0.2">
      <c r="A36" s="245" t="s">
        <v>13</v>
      </c>
      <c r="B36" s="246"/>
      <c r="C36" s="246"/>
      <c r="D36" s="246"/>
      <c r="E36" s="257"/>
      <c r="F36" s="245"/>
    </row>
    <row r="37" spans="1:14" x14ac:dyDescent="0.2">
      <c r="A37" s="248" t="s">
        <v>14</v>
      </c>
      <c r="B37" s="262"/>
      <c r="C37" s="262"/>
      <c r="D37" s="262"/>
      <c r="E37" s="263">
        <f>E12</f>
        <v>61960</v>
      </c>
      <c r="F37" s="246"/>
      <c r="G37" s="245"/>
      <c r="H37" s="246"/>
      <c r="I37" s="246"/>
      <c r="J37" s="246"/>
      <c r="K37" s="246"/>
      <c r="L37" s="246"/>
      <c r="M37" s="246"/>
      <c r="N37" s="246"/>
    </row>
    <row r="38" spans="1:14" x14ac:dyDescent="0.2">
      <c r="A38" s="248" t="s">
        <v>44</v>
      </c>
      <c r="B38" s="262"/>
      <c r="C38" s="262"/>
      <c r="D38" s="262"/>
      <c r="E38" s="263">
        <f>E34</f>
        <v>61315</v>
      </c>
      <c r="F38" s="245"/>
      <c r="G38" s="245"/>
      <c r="H38" s="246"/>
      <c r="I38" s="246"/>
      <c r="J38" s="246"/>
      <c r="K38" s="246"/>
      <c r="L38" s="246"/>
      <c r="M38" s="246"/>
      <c r="N38" s="246"/>
    </row>
    <row r="39" spans="1:14" x14ac:dyDescent="0.2">
      <c r="A39" s="245" t="s">
        <v>15</v>
      </c>
      <c r="B39" s="246"/>
      <c r="C39" s="246"/>
      <c r="D39" s="246"/>
      <c r="E39" s="261">
        <f>E37-E38</f>
        <v>645</v>
      </c>
      <c r="F39" s="246"/>
      <c r="G39" s="245"/>
      <c r="H39" s="246"/>
      <c r="I39" s="246"/>
      <c r="J39" s="246"/>
      <c r="K39" s="246"/>
      <c r="L39" s="246"/>
      <c r="M39" s="246"/>
      <c r="N39" s="246"/>
    </row>
    <row r="40" spans="1:14" x14ac:dyDescent="0.2">
      <c r="A40" s="246"/>
      <c r="B40" s="246"/>
      <c r="C40" s="246"/>
      <c r="D40" s="246"/>
      <c r="E40" s="246"/>
      <c r="F40" s="246"/>
      <c r="G40" s="245"/>
      <c r="H40" s="246"/>
      <c r="I40" s="246"/>
      <c r="J40" s="246"/>
      <c r="K40" s="245"/>
      <c r="L40" s="246"/>
      <c r="M40" s="246"/>
      <c r="N40" s="246"/>
    </row>
    <row r="41" spans="1:14" x14ac:dyDescent="0.2">
      <c r="A41" s="246"/>
      <c r="B41" s="246"/>
      <c r="C41" s="246"/>
      <c r="D41" s="246"/>
      <c r="E41" s="246"/>
      <c r="F41" s="246"/>
      <c r="G41" s="246"/>
      <c r="H41" s="246"/>
      <c r="I41" s="246"/>
      <c r="J41" s="246"/>
      <c r="K41" s="246"/>
      <c r="L41" s="246"/>
      <c r="M41" s="246"/>
      <c r="N41" s="246"/>
    </row>
    <row r="42" spans="1:14" x14ac:dyDescent="0.2">
      <c r="A42" s="246"/>
      <c r="B42" s="246"/>
      <c r="C42" s="246"/>
      <c r="D42" s="246"/>
      <c r="E42" s="246"/>
      <c r="F42" s="246"/>
      <c r="G42" s="246"/>
      <c r="H42" s="246"/>
      <c r="I42" s="246"/>
      <c r="J42" s="246"/>
      <c r="K42" s="246"/>
      <c r="L42" s="246"/>
      <c r="M42" s="246"/>
      <c r="N42" s="246"/>
    </row>
    <row r="43" spans="1:14" x14ac:dyDescent="0.2">
      <c r="A43" s="245" t="s">
        <v>224</v>
      </c>
      <c r="B43" s="246"/>
      <c r="C43" s="246"/>
      <c r="D43" s="246"/>
      <c r="E43" s="246"/>
      <c r="F43" s="246"/>
      <c r="G43" s="246"/>
      <c r="H43" s="246"/>
      <c r="I43" s="246"/>
      <c r="J43" s="246"/>
      <c r="K43" s="246"/>
      <c r="L43" s="246"/>
      <c r="M43" s="246"/>
      <c r="N43" s="246"/>
    </row>
    <row r="44" spans="1:14" x14ac:dyDescent="0.2">
      <c r="A44" s="245" t="s">
        <v>246</v>
      </c>
      <c r="B44" s="246"/>
      <c r="C44" s="246"/>
      <c r="D44" s="246"/>
      <c r="E44" s="246"/>
      <c r="F44" s="246"/>
      <c r="G44" s="246"/>
      <c r="H44" s="246"/>
      <c r="I44" s="246"/>
      <c r="J44" s="246"/>
      <c r="K44" s="246"/>
      <c r="L44" s="246"/>
      <c r="M44" s="246"/>
      <c r="N44" s="246"/>
    </row>
    <row r="45" spans="1:14" x14ac:dyDescent="0.2">
      <c r="A45" s="258" t="s">
        <v>247</v>
      </c>
      <c r="B45" s="246"/>
      <c r="C45" s="246"/>
      <c r="D45" s="246"/>
      <c r="E45" s="246"/>
      <c r="F45" s="246"/>
      <c r="G45" s="246"/>
      <c r="H45" s="246"/>
      <c r="I45" s="246"/>
      <c r="J45" s="246"/>
      <c r="K45" s="246"/>
      <c r="L45" s="246"/>
      <c r="M45" s="246"/>
      <c r="N45" s="246"/>
    </row>
    <row r="46" spans="1:14" x14ac:dyDescent="0.2">
      <c r="A46" s="258" t="s">
        <v>248</v>
      </c>
      <c r="B46" s="246"/>
      <c r="C46" s="246"/>
      <c r="D46" s="246"/>
      <c r="E46" s="246"/>
      <c r="F46" s="246"/>
      <c r="G46" s="246"/>
      <c r="H46" s="246"/>
      <c r="I46" s="246"/>
      <c r="J46" s="246"/>
      <c r="K46" s="246"/>
      <c r="L46" s="246"/>
      <c r="M46" s="246"/>
      <c r="N46" s="246"/>
    </row>
    <row r="47" spans="1:14" x14ac:dyDescent="0.2">
      <c r="A47" s="258" t="s">
        <v>249</v>
      </c>
      <c r="B47" s="246"/>
      <c r="C47" s="246"/>
      <c r="D47" s="246"/>
      <c r="E47" s="246"/>
      <c r="F47" s="246"/>
      <c r="G47" s="246"/>
      <c r="H47" s="246"/>
      <c r="I47" s="246"/>
      <c r="J47" s="246"/>
      <c r="K47" s="246"/>
      <c r="L47" s="246"/>
      <c r="M47" s="246"/>
      <c r="N47" s="246"/>
    </row>
    <row r="48" spans="1:14" x14ac:dyDescent="0.2">
      <c r="A48" s="246"/>
      <c r="B48" s="246"/>
      <c r="C48" s="246"/>
      <c r="D48" s="246"/>
      <c r="E48" s="246"/>
      <c r="F48" s="246"/>
      <c r="G48" s="246"/>
      <c r="H48" s="246"/>
      <c r="I48" s="246"/>
      <c r="J48" s="246"/>
      <c r="K48" s="246"/>
      <c r="L48" s="246"/>
      <c r="M48" s="246"/>
      <c r="N48" s="246"/>
    </row>
    <row r="49" spans="1:14" x14ac:dyDescent="0.2">
      <c r="A49" s="246"/>
      <c r="B49" s="246"/>
      <c r="C49" s="246"/>
      <c r="D49" s="246"/>
      <c r="E49" s="246"/>
      <c r="F49" s="246"/>
      <c r="G49" s="246"/>
      <c r="H49" s="246"/>
      <c r="I49" s="246"/>
      <c r="J49" s="246"/>
      <c r="K49" s="246"/>
      <c r="L49" s="246"/>
      <c r="M49" s="246"/>
      <c r="N49" s="246"/>
    </row>
    <row r="50" spans="1:14" x14ac:dyDescent="0.2">
      <c r="H50" s="246"/>
      <c r="I50" s="246"/>
      <c r="J50" s="246"/>
      <c r="K50" s="246"/>
      <c r="L50" s="246"/>
      <c r="M50" s="246"/>
      <c r="N50" s="246"/>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topLeftCell="A13" workbookViewId="0">
      <selection activeCell="A17" sqref="A17"/>
    </sheetView>
  </sheetViews>
  <sheetFormatPr defaultColWidth="8.875" defaultRowHeight="15" x14ac:dyDescent="0.2"/>
  <cols>
    <col min="1" max="1" width="47.21484375" bestFit="1" customWidth="1"/>
    <col min="2" max="2" width="18.96484375" bestFit="1" customWidth="1"/>
    <col min="7" max="7" width="35.51171875" bestFit="1" customWidth="1"/>
    <col min="8" max="8" width="18.96484375" bestFit="1" customWidth="1"/>
  </cols>
  <sheetData>
    <row r="1" spans="1:11" x14ac:dyDescent="0.2">
      <c r="A1" t="s">
        <v>184</v>
      </c>
    </row>
    <row r="3" spans="1:11" x14ac:dyDescent="0.2">
      <c r="A3" s="251" t="s">
        <v>210</v>
      </c>
      <c r="B3" s="251"/>
      <c r="C3" s="251"/>
      <c r="D3" s="251"/>
      <c r="E3" s="251"/>
      <c r="F3" s="251"/>
      <c r="G3" s="251" t="s">
        <v>185</v>
      </c>
      <c r="H3" s="251"/>
      <c r="I3" s="251"/>
      <c r="J3" s="251"/>
      <c r="K3" s="251"/>
    </row>
    <row r="4" spans="1:11" x14ac:dyDescent="0.2">
      <c r="A4" s="251" t="s">
        <v>14</v>
      </c>
      <c r="B4" s="251"/>
      <c r="C4" s="251" t="s">
        <v>186</v>
      </c>
      <c r="D4" s="251" t="s">
        <v>187</v>
      </c>
      <c r="E4" s="251" t="s">
        <v>77</v>
      </c>
      <c r="F4" s="251"/>
      <c r="G4" s="251" t="s">
        <v>14</v>
      </c>
      <c r="H4" s="251"/>
      <c r="I4" s="251" t="s">
        <v>186</v>
      </c>
      <c r="J4" s="251" t="s">
        <v>188</v>
      </c>
      <c r="K4" s="251" t="s">
        <v>77</v>
      </c>
    </row>
    <row r="5" spans="1:11" x14ac:dyDescent="0.2">
      <c r="A5" s="251" t="s">
        <v>3</v>
      </c>
      <c r="B5" s="251" t="s">
        <v>211</v>
      </c>
      <c r="C5" s="251">
        <v>20</v>
      </c>
      <c r="D5" s="251">
        <v>2000</v>
      </c>
      <c r="E5" s="251">
        <f>SUM(C5*D5)</f>
        <v>40000</v>
      </c>
      <c r="F5" s="251"/>
      <c r="G5" s="251" t="s">
        <v>3</v>
      </c>
      <c r="H5" s="251" t="s">
        <v>211</v>
      </c>
      <c r="I5" s="251">
        <v>0</v>
      </c>
      <c r="J5" s="251">
        <v>2000</v>
      </c>
      <c r="K5" s="251">
        <f>SUM(I5*J5)</f>
        <v>0</v>
      </c>
    </row>
    <row r="6" spans="1:11" x14ac:dyDescent="0.2">
      <c r="A6" s="251" t="s">
        <v>31</v>
      </c>
      <c r="B6" s="251" t="s">
        <v>205</v>
      </c>
      <c r="C6" s="251">
        <v>16</v>
      </c>
      <c r="D6" s="251">
        <v>7</v>
      </c>
      <c r="E6" s="251">
        <f t="shared" ref="E6:E9" si="0">SUM(C6*D6)</f>
        <v>112</v>
      </c>
      <c r="F6" s="251"/>
      <c r="G6" s="251" t="s">
        <v>31</v>
      </c>
      <c r="H6" s="251" t="s">
        <v>205</v>
      </c>
      <c r="I6" s="251">
        <v>16</v>
      </c>
      <c r="J6" s="251">
        <v>7</v>
      </c>
      <c r="K6" s="251">
        <f t="shared" ref="K6:K9" si="1">SUM(I6*J6)</f>
        <v>112</v>
      </c>
    </row>
    <row r="7" spans="1:11" x14ac:dyDescent="0.2">
      <c r="A7" s="251" t="s">
        <v>31</v>
      </c>
      <c r="B7" s="251" t="s">
        <v>206</v>
      </c>
      <c r="C7" s="251">
        <v>16</v>
      </c>
      <c r="D7" s="251">
        <v>7</v>
      </c>
      <c r="E7" s="251">
        <f t="shared" si="0"/>
        <v>112</v>
      </c>
      <c r="F7" s="251"/>
      <c r="G7" s="251" t="s">
        <v>31</v>
      </c>
      <c r="H7" s="251" t="s">
        <v>206</v>
      </c>
      <c r="I7" s="251">
        <v>16</v>
      </c>
      <c r="J7" s="251">
        <v>7</v>
      </c>
      <c r="K7" s="251">
        <f t="shared" si="1"/>
        <v>112</v>
      </c>
    </row>
    <row r="8" spans="1:11" x14ac:dyDescent="0.2">
      <c r="A8" s="251" t="s">
        <v>12</v>
      </c>
      <c r="B8" s="251" t="s">
        <v>207</v>
      </c>
      <c r="C8" s="251">
        <v>16</v>
      </c>
      <c r="D8" s="251">
        <v>26</v>
      </c>
      <c r="E8" s="251">
        <f t="shared" si="0"/>
        <v>416</v>
      </c>
      <c r="F8" s="251"/>
      <c r="G8" s="251" t="s">
        <v>12</v>
      </c>
      <c r="H8" s="251" t="s">
        <v>207</v>
      </c>
      <c r="I8" s="251">
        <v>16</v>
      </c>
      <c r="J8" s="251">
        <v>26</v>
      </c>
      <c r="K8" s="251">
        <f t="shared" si="1"/>
        <v>416</v>
      </c>
    </row>
    <row r="9" spans="1:11" x14ac:dyDescent="0.2">
      <c r="A9" s="251" t="s">
        <v>12</v>
      </c>
      <c r="B9" s="251" t="s">
        <v>208</v>
      </c>
      <c r="C9" s="251">
        <v>16</v>
      </c>
      <c r="D9" s="251">
        <v>26</v>
      </c>
      <c r="E9" s="251">
        <f t="shared" si="0"/>
        <v>416</v>
      </c>
      <c r="F9" s="251"/>
      <c r="G9" s="251" t="s">
        <v>12</v>
      </c>
      <c r="H9" s="251" t="s">
        <v>208</v>
      </c>
      <c r="I9" s="251">
        <v>16</v>
      </c>
      <c r="J9" s="251">
        <v>26</v>
      </c>
      <c r="K9" s="251">
        <f t="shared" si="1"/>
        <v>416</v>
      </c>
    </row>
    <row r="10" spans="1:11" x14ac:dyDescent="0.2">
      <c r="A10" s="251" t="s">
        <v>25</v>
      </c>
      <c r="B10" s="251"/>
      <c r="C10" s="251"/>
      <c r="D10" s="251"/>
      <c r="E10" s="251">
        <v>0</v>
      </c>
      <c r="F10" s="251"/>
      <c r="G10" s="251" t="s">
        <v>197</v>
      </c>
      <c r="H10" s="251"/>
      <c r="I10" s="251"/>
      <c r="J10" s="251"/>
      <c r="K10" s="251">
        <v>0</v>
      </c>
    </row>
    <row r="11" spans="1:11" x14ac:dyDescent="0.2">
      <c r="A11" s="251" t="s">
        <v>197</v>
      </c>
      <c r="B11" s="251"/>
      <c r="C11" s="251"/>
      <c r="D11" s="251"/>
      <c r="E11" s="251">
        <v>0</v>
      </c>
      <c r="F11" s="251"/>
      <c r="G11" s="251" t="s">
        <v>197</v>
      </c>
      <c r="H11" s="251"/>
      <c r="I11" s="251"/>
      <c r="J11" s="251"/>
      <c r="K11" s="251">
        <v>0</v>
      </c>
    </row>
    <row r="12" spans="1:11" x14ac:dyDescent="0.2">
      <c r="A12" s="252" t="s">
        <v>20</v>
      </c>
      <c r="B12" s="252"/>
      <c r="C12" s="252"/>
      <c r="D12" s="252"/>
      <c r="E12" s="252">
        <f>SUM(E5:E11)</f>
        <v>41056</v>
      </c>
      <c r="F12" s="252"/>
      <c r="G12" s="252" t="s">
        <v>20</v>
      </c>
      <c r="H12" s="252"/>
      <c r="I12" s="252"/>
      <c r="J12" s="252"/>
      <c r="K12" s="252">
        <f>SUM(K5:K11)</f>
        <v>1056</v>
      </c>
    </row>
    <row r="13" spans="1:11" x14ac:dyDescent="0.2">
      <c r="A13" s="251"/>
      <c r="B13" s="251"/>
      <c r="C13" s="251"/>
      <c r="D13" s="251"/>
      <c r="E13" s="251"/>
      <c r="F13" s="251"/>
      <c r="G13" s="251"/>
      <c r="H13" s="251"/>
      <c r="I13" s="251"/>
      <c r="J13" s="251"/>
      <c r="K13" s="251"/>
    </row>
    <row r="14" spans="1:11" x14ac:dyDescent="0.2">
      <c r="A14" s="251" t="s">
        <v>21</v>
      </c>
      <c r="B14" s="251"/>
      <c r="C14" s="251" t="s">
        <v>186</v>
      </c>
      <c r="D14" s="251" t="s">
        <v>187</v>
      </c>
      <c r="E14" s="251" t="s">
        <v>77</v>
      </c>
      <c r="F14" s="251"/>
      <c r="G14" s="251" t="s">
        <v>21</v>
      </c>
      <c r="H14" s="251"/>
      <c r="I14" s="251" t="s">
        <v>186</v>
      </c>
      <c r="J14" s="251" t="s">
        <v>188</v>
      </c>
      <c r="K14" s="251" t="s">
        <v>77</v>
      </c>
    </row>
    <row r="15" spans="1:11" x14ac:dyDescent="0.2">
      <c r="A15" s="251" t="s">
        <v>189</v>
      </c>
      <c r="B15" s="251"/>
      <c r="C15" s="251">
        <v>5</v>
      </c>
      <c r="D15" s="251">
        <v>225</v>
      </c>
      <c r="E15" s="251">
        <f>SUM(C15*D15)</f>
        <v>1125</v>
      </c>
      <c r="F15" s="251"/>
      <c r="G15" s="251" t="s">
        <v>189</v>
      </c>
      <c r="H15" s="251"/>
      <c r="I15" s="251">
        <v>3</v>
      </c>
      <c r="J15" s="251">
        <v>225</v>
      </c>
      <c r="K15" s="251">
        <f>SUM(I15*J15)</f>
        <v>675</v>
      </c>
    </row>
    <row r="16" spans="1:11" x14ac:dyDescent="0.2">
      <c r="A16" s="251" t="s">
        <v>209</v>
      </c>
      <c r="B16" s="251"/>
      <c r="C16" s="251">
        <v>1</v>
      </c>
      <c r="D16" s="251">
        <v>1000</v>
      </c>
      <c r="E16" s="251">
        <f t="shared" ref="E16:E28" si="2">SUM(C16*D16)</f>
        <v>1000</v>
      </c>
      <c r="F16" s="251"/>
      <c r="G16" s="253" t="s">
        <v>200</v>
      </c>
      <c r="H16" s="253"/>
      <c r="I16" s="253"/>
      <c r="J16" s="253">
        <v>2000</v>
      </c>
      <c r="K16" s="251">
        <f t="shared" ref="K16:K20" si="3">SUM(I16*J16)</f>
        <v>0</v>
      </c>
    </row>
    <row r="17" spans="1:11" x14ac:dyDescent="0.2">
      <c r="A17" s="251" t="s">
        <v>198</v>
      </c>
      <c r="B17" s="251"/>
      <c r="C17" s="251">
        <v>1</v>
      </c>
      <c r="D17" s="251">
        <v>2000</v>
      </c>
      <c r="E17" s="251">
        <f t="shared" si="2"/>
        <v>2000</v>
      </c>
      <c r="F17" s="251"/>
      <c r="G17" s="251" t="s">
        <v>191</v>
      </c>
      <c r="H17" s="251"/>
      <c r="I17" s="251"/>
      <c r="J17" s="251">
        <v>500</v>
      </c>
      <c r="K17" s="251">
        <f t="shared" si="3"/>
        <v>0</v>
      </c>
    </row>
    <row r="18" spans="1:11" x14ac:dyDescent="0.2">
      <c r="A18" s="251" t="s">
        <v>190</v>
      </c>
      <c r="B18" s="251"/>
      <c r="C18" s="251">
        <v>2</v>
      </c>
      <c r="D18" s="251">
        <v>500</v>
      </c>
      <c r="E18" s="251">
        <f t="shared" si="2"/>
        <v>1000</v>
      </c>
      <c r="F18" s="251"/>
      <c r="G18" s="251" t="s">
        <v>195</v>
      </c>
      <c r="H18" s="251"/>
      <c r="I18" s="251">
        <v>10</v>
      </c>
      <c r="J18" s="251">
        <v>330</v>
      </c>
      <c r="K18" s="251">
        <f t="shared" si="3"/>
        <v>3300</v>
      </c>
    </row>
    <row r="19" spans="1:11" x14ac:dyDescent="0.2">
      <c r="A19" s="251" t="s">
        <v>191</v>
      </c>
      <c r="B19" s="251"/>
      <c r="C19" s="251">
        <v>1</v>
      </c>
      <c r="D19" s="251">
        <v>500</v>
      </c>
      <c r="E19" s="251">
        <f t="shared" si="2"/>
        <v>500</v>
      </c>
      <c r="F19" s="251"/>
      <c r="G19" s="251"/>
      <c r="H19" s="251"/>
      <c r="I19" s="251"/>
      <c r="J19" s="251"/>
      <c r="K19" s="251">
        <f t="shared" si="3"/>
        <v>0</v>
      </c>
    </row>
    <row r="20" spans="1:11" x14ac:dyDescent="0.2">
      <c r="A20" s="289" t="s">
        <v>192</v>
      </c>
      <c r="B20" s="289"/>
      <c r="C20" s="289">
        <v>18</v>
      </c>
      <c r="D20" s="289">
        <v>515</v>
      </c>
      <c r="E20" s="251">
        <f t="shared" si="2"/>
        <v>9270</v>
      </c>
      <c r="F20" s="251"/>
      <c r="G20" s="251"/>
      <c r="H20" s="251"/>
      <c r="I20" s="251"/>
      <c r="J20" s="251"/>
      <c r="K20" s="251">
        <f t="shared" si="3"/>
        <v>0</v>
      </c>
    </row>
    <row r="21" spans="1:11" x14ac:dyDescent="0.2">
      <c r="A21" s="253" t="s">
        <v>194</v>
      </c>
      <c r="B21" s="253"/>
      <c r="C21" s="253">
        <v>20</v>
      </c>
      <c r="D21" s="253">
        <v>355</v>
      </c>
      <c r="E21" s="253">
        <f t="shared" si="2"/>
        <v>7100</v>
      </c>
      <c r="F21" s="251"/>
      <c r="G21" s="251"/>
      <c r="H21" s="251"/>
      <c r="I21" s="251"/>
      <c r="J21" s="251"/>
      <c r="K21" s="251">
        <v>0</v>
      </c>
    </row>
    <row r="22" spans="1:11" s="230" customFormat="1" x14ac:dyDescent="0.2">
      <c r="A22" s="251" t="s">
        <v>284</v>
      </c>
      <c r="B22" s="251"/>
      <c r="C22" s="251">
        <v>20</v>
      </c>
      <c r="D22" s="251">
        <v>460</v>
      </c>
      <c r="E22" s="251">
        <f t="shared" si="2"/>
        <v>9200</v>
      </c>
      <c r="F22" s="251"/>
      <c r="G22" s="251"/>
      <c r="H22" s="251"/>
      <c r="I22" s="251"/>
      <c r="J22" s="251"/>
      <c r="K22" s="251"/>
    </row>
    <row r="23" spans="1:11" s="230" customFormat="1" x14ac:dyDescent="0.2">
      <c r="A23" s="251" t="s">
        <v>285</v>
      </c>
      <c r="B23" s="251"/>
      <c r="C23" s="251">
        <v>4</v>
      </c>
      <c r="D23" s="251">
        <v>1230</v>
      </c>
      <c r="E23" s="251">
        <f t="shared" si="2"/>
        <v>4920</v>
      </c>
      <c r="F23" s="251"/>
      <c r="G23" s="251"/>
      <c r="H23" s="251"/>
      <c r="I23" s="251"/>
      <c r="J23" s="251"/>
      <c r="K23" s="251"/>
    </row>
    <row r="24" spans="1:11" x14ac:dyDescent="0.2">
      <c r="A24" s="251" t="s">
        <v>193</v>
      </c>
      <c r="B24" s="251"/>
      <c r="C24" s="251">
        <v>2</v>
      </c>
      <c r="D24" s="251">
        <v>1800</v>
      </c>
      <c r="E24" s="251">
        <f t="shared" si="2"/>
        <v>3600</v>
      </c>
      <c r="F24" s="251"/>
      <c r="G24" s="251"/>
      <c r="H24" s="251"/>
      <c r="I24" s="251"/>
      <c r="J24" s="251"/>
      <c r="K24" s="251">
        <v>0</v>
      </c>
    </row>
    <row r="25" spans="1:11" x14ac:dyDescent="0.2">
      <c r="A25" s="251" t="s">
        <v>196</v>
      </c>
      <c r="B25" s="251"/>
      <c r="C25" s="251">
        <v>1</v>
      </c>
      <c r="D25" s="251">
        <v>1200</v>
      </c>
      <c r="E25" s="251">
        <f t="shared" si="2"/>
        <v>1200</v>
      </c>
      <c r="F25" s="251"/>
      <c r="G25" s="251"/>
      <c r="H25" s="251"/>
      <c r="I25" s="251"/>
      <c r="J25" s="251"/>
      <c r="K25" s="251">
        <v>0</v>
      </c>
    </row>
    <row r="26" spans="1:11" x14ac:dyDescent="0.2">
      <c r="A26" s="251" t="s">
        <v>195</v>
      </c>
      <c r="B26" s="251"/>
      <c r="C26" s="251">
        <v>10</v>
      </c>
      <c r="D26" s="251">
        <v>330</v>
      </c>
      <c r="E26" s="251">
        <f t="shared" si="2"/>
        <v>3300</v>
      </c>
      <c r="F26" s="251"/>
      <c r="G26" s="251"/>
      <c r="H26" s="251"/>
      <c r="I26" s="251"/>
      <c r="J26" s="251"/>
      <c r="K26" s="251">
        <v>0</v>
      </c>
    </row>
    <row r="27" spans="1:11" x14ac:dyDescent="0.2">
      <c r="A27" s="253" t="s">
        <v>199</v>
      </c>
      <c r="B27" s="253"/>
      <c r="C27" s="253"/>
      <c r="D27" s="251">
        <v>2000</v>
      </c>
      <c r="E27" s="251">
        <f t="shared" si="2"/>
        <v>0</v>
      </c>
      <c r="F27" s="251"/>
      <c r="G27" s="251"/>
      <c r="H27" s="251"/>
      <c r="I27" s="251"/>
      <c r="J27" s="251"/>
      <c r="K27" s="251">
        <v>0</v>
      </c>
    </row>
    <row r="28" spans="1:11" x14ac:dyDescent="0.2">
      <c r="A28" s="251" t="s">
        <v>212</v>
      </c>
      <c r="B28" s="251"/>
      <c r="C28" s="251"/>
      <c r="D28" s="251"/>
      <c r="E28" s="251">
        <f t="shared" si="2"/>
        <v>0</v>
      </c>
      <c r="F28" s="251"/>
      <c r="G28" s="251"/>
      <c r="H28" s="251"/>
      <c r="I28" s="251"/>
      <c r="J28" s="251"/>
      <c r="K28" s="251">
        <v>0</v>
      </c>
    </row>
    <row r="29" spans="1:11" x14ac:dyDescent="0.2">
      <c r="A29" s="251"/>
      <c r="B29" s="251"/>
      <c r="C29" s="251"/>
      <c r="D29" s="251"/>
      <c r="E29" s="251">
        <v>0</v>
      </c>
      <c r="F29" s="251"/>
      <c r="G29" s="251"/>
      <c r="H29" s="251"/>
      <c r="I29" s="251"/>
      <c r="J29" s="251"/>
      <c r="K29" s="251">
        <v>0</v>
      </c>
    </row>
    <row r="30" spans="1:11" x14ac:dyDescent="0.2">
      <c r="A30" s="252" t="s">
        <v>22</v>
      </c>
      <c r="B30" s="252"/>
      <c r="C30" s="252"/>
      <c r="D30" s="252"/>
      <c r="E30" s="252">
        <f>SUM(E15:E29)</f>
        <v>44215</v>
      </c>
      <c r="F30" s="252"/>
      <c r="G30" s="252" t="s">
        <v>22</v>
      </c>
      <c r="H30" s="252"/>
      <c r="I30" s="252"/>
      <c r="J30" s="252"/>
      <c r="K30" s="252">
        <f>SUM(K15:K29)</f>
        <v>3975</v>
      </c>
    </row>
    <row r="31" spans="1:11" x14ac:dyDescent="0.2">
      <c r="A31" s="251"/>
      <c r="B31" s="251"/>
      <c r="C31" s="251"/>
      <c r="D31" s="251"/>
      <c r="E31" s="251"/>
      <c r="F31" s="251"/>
      <c r="G31" s="251"/>
      <c r="H31" s="251"/>
      <c r="I31" s="251"/>
      <c r="J31" s="251"/>
      <c r="K31" s="251"/>
    </row>
    <row r="32" spans="1:11" x14ac:dyDescent="0.2">
      <c r="A32" s="251" t="s">
        <v>19</v>
      </c>
      <c r="B32" s="251"/>
      <c r="C32" s="251"/>
      <c r="D32" s="251"/>
      <c r="E32" s="253">
        <f>SUM(E12-E30)</f>
        <v>-3159</v>
      </c>
      <c r="F32" s="251"/>
      <c r="G32" s="251" t="s">
        <v>18</v>
      </c>
      <c r="H32" s="251"/>
      <c r="I32" s="251"/>
      <c r="J32" s="251"/>
      <c r="K32" s="253">
        <f>SUM(K12-K30)</f>
        <v>-2919</v>
      </c>
    </row>
    <row r="34" spans="1:10" x14ac:dyDescent="0.2">
      <c r="A34" t="s">
        <v>202</v>
      </c>
      <c r="E34">
        <f>SUM(E12+K12)</f>
        <v>42112</v>
      </c>
    </row>
    <row r="35" spans="1:10" x14ac:dyDescent="0.2">
      <c r="A35" t="s">
        <v>203</v>
      </c>
      <c r="E35">
        <f>SUM(K30+E30)</f>
        <v>48190</v>
      </c>
    </row>
    <row r="36" spans="1:10" x14ac:dyDescent="0.2">
      <c r="A36" t="s">
        <v>201</v>
      </c>
      <c r="E36" s="149">
        <f>SUM(E34-E35)</f>
        <v>-6078</v>
      </c>
    </row>
    <row r="38" spans="1:10" x14ac:dyDescent="0.2">
      <c r="J38" t="s">
        <v>6</v>
      </c>
    </row>
  </sheetData>
  <pageMargins left="0.7" right="0.7" top="0.75" bottom="0.75" header="0.3" footer="0.3"/>
  <pageSetup paperSize="9" scale="7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8"/>
  <sheetViews>
    <sheetView topLeftCell="A7" zoomScale="90" zoomScaleNormal="90" workbookViewId="0">
      <selection sqref="A1:XFD1048576"/>
    </sheetView>
  </sheetViews>
  <sheetFormatPr defaultColWidth="8.875" defaultRowHeight="15" x14ac:dyDescent="0.2"/>
  <cols>
    <col min="1" max="1" width="32.5546875" style="156" customWidth="1"/>
    <col min="2" max="2" width="20.04296875" style="156" bestFit="1" customWidth="1"/>
    <col min="3" max="3" width="5.6484375" style="156" bestFit="1" customWidth="1"/>
    <col min="4" max="4" width="6.05078125" style="156" bestFit="1" customWidth="1"/>
    <col min="5" max="5" width="7.53125" style="156" bestFit="1" customWidth="1"/>
    <col min="6" max="6" width="3.359375" style="156" bestFit="1" customWidth="1"/>
    <col min="7" max="7" width="35.51171875" style="156" bestFit="1" customWidth="1"/>
    <col min="8" max="8" width="20.04296875" style="156" bestFit="1" customWidth="1"/>
    <col min="9" max="9" width="5.6484375" style="156" bestFit="1" customWidth="1"/>
    <col min="10" max="10" width="6.05078125" style="156" bestFit="1" customWidth="1"/>
    <col min="11" max="11" width="7.53125" style="156" bestFit="1" customWidth="1"/>
    <col min="12" max="16384" width="8.875" style="156"/>
  </cols>
  <sheetData>
    <row r="1" spans="1:11" x14ac:dyDescent="0.2">
      <c r="A1" s="155" t="s">
        <v>184</v>
      </c>
      <c r="F1" s="176">
        <v>16</v>
      </c>
      <c r="G1" s="156" t="s">
        <v>204</v>
      </c>
    </row>
    <row r="2" spans="1:11" ht="6.75" customHeight="1" x14ac:dyDescent="0.2"/>
    <row r="3" spans="1:11" x14ac:dyDescent="0.2">
      <c r="A3" s="155" t="s">
        <v>210</v>
      </c>
      <c r="B3" s="155"/>
      <c r="C3" s="155"/>
      <c r="D3" s="155"/>
      <c r="E3" s="155"/>
      <c r="G3" s="155" t="s">
        <v>185</v>
      </c>
      <c r="H3" s="155"/>
      <c r="I3" s="155"/>
      <c r="J3" s="155"/>
      <c r="K3" s="155"/>
    </row>
    <row r="4" spans="1:11" x14ac:dyDescent="0.2">
      <c r="A4" s="169" t="s">
        <v>14</v>
      </c>
      <c r="B4" s="170"/>
      <c r="C4" s="191" t="s">
        <v>186</v>
      </c>
      <c r="D4" s="191" t="s">
        <v>187</v>
      </c>
      <c r="E4" s="184" t="s">
        <v>77</v>
      </c>
      <c r="G4" s="169" t="s">
        <v>14</v>
      </c>
      <c r="H4" s="170"/>
      <c r="I4" s="191" t="s">
        <v>186</v>
      </c>
      <c r="J4" s="191" t="s">
        <v>188</v>
      </c>
      <c r="K4" s="184" t="s">
        <v>77</v>
      </c>
    </row>
    <row r="5" spans="1:11" x14ac:dyDescent="0.2">
      <c r="A5" s="157" t="s">
        <v>3</v>
      </c>
      <c r="B5" s="158" t="s">
        <v>211</v>
      </c>
      <c r="C5" s="192">
        <v>20</v>
      </c>
      <c r="D5" s="192">
        <v>2000</v>
      </c>
      <c r="E5" s="185">
        <f>C5*D5</f>
        <v>40000</v>
      </c>
      <c r="G5" s="157" t="s">
        <v>3</v>
      </c>
      <c r="H5" s="158" t="s">
        <v>211</v>
      </c>
      <c r="I5" s="192">
        <v>0</v>
      </c>
      <c r="J5" s="192">
        <v>2000</v>
      </c>
      <c r="K5" s="185">
        <f>I5*J5</f>
        <v>0</v>
      </c>
    </row>
    <row r="6" spans="1:11" x14ac:dyDescent="0.2">
      <c r="A6" s="157" t="s">
        <v>31</v>
      </c>
      <c r="B6" s="158" t="s">
        <v>205</v>
      </c>
      <c r="C6" s="192">
        <v>16</v>
      </c>
      <c r="D6" s="192">
        <v>7</v>
      </c>
      <c r="E6" s="185">
        <f>(C6*D6)*$F$1</f>
        <v>1792</v>
      </c>
      <c r="F6" s="175"/>
      <c r="G6" s="157" t="s">
        <v>31</v>
      </c>
      <c r="H6" s="158" t="s">
        <v>205</v>
      </c>
      <c r="I6" s="192">
        <v>16</v>
      </c>
      <c r="J6" s="192">
        <v>7</v>
      </c>
      <c r="K6" s="185">
        <f>(I6*J6)*$F$1</f>
        <v>1792</v>
      </c>
    </row>
    <row r="7" spans="1:11" x14ac:dyDescent="0.2">
      <c r="A7" s="157" t="s">
        <v>31</v>
      </c>
      <c r="B7" s="158" t="s">
        <v>206</v>
      </c>
      <c r="C7" s="192">
        <v>16</v>
      </c>
      <c r="D7" s="192">
        <v>7</v>
      </c>
      <c r="E7" s="185">
        <f t="shared" ref="E7:E10" si="0">(C7*D7)*$F$1</f>
        <v>1792</v>
      </c>
      <c r="F7" s="175"/>
      <c r="G7" s="157" t="s">
        <v>31</v>
      </c>
      <c r="H7" s="158" t="s">
        <v>206</v>
      </c>
      <c r="I7" s="192">
        <v>16</v>
      </c>
      <c r="J7" s="192">
        <v>7</v>
      </c>
      <c r="K7" s="185">
        <f t="shared" ref="K7:K10" si="1">(I7*J7)*$F$1</f>
        <v>1792</v>
      </c>
    </row>
    <row r="8" spans="1:11" x14ac:dyDescent="0.2">
      <c r="A8" s="157" t="s">
        <v>12</v>
      </c>
      <c r="B8" s="158" t="s">
        <v>207</v>
      </c>
      <c r="C8" s="192">
        <v>2</v>
      </c>
      <c r="D8" s="192">
        <v>28</v>
      </c>
      <c r="E8" s="185">
        <f t="shared" si="0"/>
        <v>896</v>
      </c>
      <c r="F8" s="175"/>
      <c r="G8" s="157" t="s">
        <v>12</v>
      </c>
      <c r="H8" s="158" t="s">
        <v>207</v>
      </c>
      <c r="I8" s="192">
        <v>2</v>
      </c>
      <c r="J8" s="192">
        <v>28</v>
      </c>
      <c r="K8" s="185">
        <f t="shared" si="1"/>
        <v>896</v>
      </c>
    </row>
    <row r="9" spans="1:11" x14ac:dyDescent="0.2">
      <c r="A9" s="157" t="s">
        <v>12</v>
      </c>
      <c r="B9" s="158" t="s">
        <v>208</v>
      </c>
      <c r="C9" s="192">
        <v>3</v>
      </c>
      <c r="D9" s="192">
        <v>28</v>
      </c>
      <c r="E9" s="185">
        <f t="shared" si="0"/>
        <v>1344</v>
      </c>
      <c r="F9" s="175"/>
      <c r="G9" s="157" t="s">
        <v>12</v>
      </c>
      <c r="H9" s="158" t="s">
        <v>208</v>
      </c>
      <c r="I9" s="192">
        <v>3</v>
      </c>
      <c r="J9" s="192">
        <v>28</v>
      </c>
      <c r="K9" s="185">
        <f t="shared" si="1"/>
        <v>1344</v>
      </c>
    </row>
    <row r="10" spans="1:11" x14ac:dyDescent="0.2">
      <c r="A10" s="171" t="s">
        <v>25</v>
      </c>
      <c r="B10" s="183"/>
      <c r="C10" s="193"/>
      <c r="D10" s="193"/>
      <c r="E10" s="186">
        <f t="shared" si="0"/>
        <v>0</v>
      </c>
      <c r="F10" s="175"/>
      <c r="G10" s="171" t="s">
        <v>197</v>
      </c>
      <c r="H10" s="183"/>
      <c r="I10" s="193"/>
      <c r="J10" s="193"/>
      <c r="K10" s="186">
        <f t="shared" si="1"/>
        <v>0</v>
      </c>
    </row>
    <row r="11" spans="1:11" x14ac:dyDescent="0.2">
      <c r="A11" s="173" t="s">
        <v>197</v>
      </c>
      <c r="B11" s="174"/>
      <c r="C11" s="194"/>
      <c r="D11" s="194"/>
      <c r="E11" s="187">
        <f t="shared" ref="E11" si="2">C11*D11</f>
        <v>0</v>
      </c>
      <c r="F11" s="175"/>
      <c r="G11" s="173" t="s">
        <v>197</v>
      </c>
      <c r="H11" s="174"/>
      <c r="I11" s="194"/>
      <c r="J11" s="194"/>
      <c r="K11" s="187">
        <f t="shared" ref="K11" si="3">I11*J11</f>
        <v>0</v>
      </c>
    </row>
    <row r="12" spans="1:11" x14ac:dyDescent="0.2">
      <c r="A12" s="169" t="s">
        <v>20</v>
      </c>
      <c r="B12" s="170"/>
      <c r="C12" s="191"/>
      <c r="D12" s="191"/>
      <c r="E12" s="184">
        <f>SUM(E5:E11)</f>
        <v>45824</v>
      </c>
      <c r="F12" s="175"/>
      <c r="G12" s="177" t="s">
        <v>20</v>
      </c>
      <c r="H12" s="178"/>
      <c r="I12" s="197"/>
      <c r="J12" s="197"/>
      <c r="K12" s="188">
        <f>SUM(K5:K11)</f>
        <v>5824</v>
      </c>
    </row>
    <row r="13" spans="1:11" x14ac:dyDescent="0.2">
      <c r="A13" s="158"/>
      <c r="B13" s="158"/>
      <c r="C13" s="192"/>
      <c r="D13" s="192"/>
      <c r="E13" s="158"/>
      <c r="F13" s="175"/>
      <c r="G13" s="158"/>
      <c r="H13" s="158"/>
      <c r="I13" s="192"/>
      <c r="J13" s="192"/>
      <c r="K13" s="158"/>
    </row>
    <row r="14" spans="1:11" x14ac:dyDescent="0.2">
      <c r="A14" s="169" t="s">
        <v>21</v>
      </c>
      <c r="B14" s="170"/>
      <c r="C14" s="191" t="s">
        <v>186</v>
      </c>
      <c r="D14" s="191" t="s">
        <v>187</v>
      </c>
      <c r="E14" s="184" t="s">
        <v>77</v>
      </c>
      <c r="G14" s="169" t="s">
        <v>21</v>
      </c>
      <c r="H14" s="170"/>
      <c r="I14" s="191" t="s">
        <v>186</v>
      </c>
      <c r="J14" s="191" t="s">
        <v>188</v>
      </c>
      <c r="K14" s="184" t="s">
        <v>77</v>
      </c>
    </row>
    <row r="15" spans="1:11" x14ac:dyDescent="0.2">
      <c r="A15" s="157" t="s">
        <v>189</v>
      </c>
      <c r="B15" s="161"/>
      <c r="C15" s="195">
        <v>5</v>
      </c>
      <c r="D15" s="195">
        <v>225</v>
      </c>
      <c r="E15" s="185">
        <f>C15*D15</f>
        <v>1125</v>
      </c>
      <c r="G15" s="157" t="s">
        <v>189</v>
      </c>
      <c r="H15" s="161"/>
      <c r="I15" s="195">
        <v>3</v>
      </c>
      <c r="J15" s="195">
        <v>225</v>
      </c>
      <c r="K15" s="185">
        <f>I15*J15</f>
        <v>675</v>
      </c>
    </row>
    <row r="16" spans="1:11" x14ac:dyDescent="0.2">
      <c r="A16" s="157" t="s">
        <v>209</v>
      </c>
      <c r="B16" s="161"/>
      <c r="C16" s="195">
        <v>1</v>
      </c>
      <c r="D16" s="195">
        <v>1000</v>
      </c>
      <c r="E16" s="185">
        <f>C16*D16</f>
        <v>1000</v>
      </c>
      <c r="G16" s="157" t="s">
        <v>200</v>
      </c>
      <c r="H16" s="161"/>
      <c r="I16" s="195">
        <v>2</v>
      </c>
      <c r="J16" s="195">
        <v>2000</v>
      </c>
      <c r="K16" s="185">
        <f>I16*J16</f>
        <v>4000</v>
      </c>
    </row>
    <row r="17" spans="1:11" x14ac:dyDescent="0.2">
      <c r="A17" s="157" t="s">
        <v>198</v>
      </c>
      <c r="B17" s="161"/>
      <c r="C17" s="195">
        <v>1</v>
      </c>
      <c r="D17" s="195">
        <v>2000</v>
      </c>
      <c r="E17" s="185">
        <f t="shared" ref="E17:E21" si="4">C17*D17</f>
        <v>2000</v>
      </c>
      <c r="G17" s="157" t="s">
        <v>191</v>
      </c>
      <c r="H17" s="161"/>
      <c r="I17" s="195">
        <v>1</v>
      </c>
      <c r="J17" s="195">
        <v>500</v>
      </c>
      <c r="K17" s="185">
        <f t="shared" ref="K17" si="5">I17*J17</f>
        <v>500</v>
      </c>
    </row>
    <row r="18" spans="1:11" x14ac:dyDescent="0.2">
      <c r="A18" s="157" t="s">
        <v>190</v>
      </c>
      <c r="B18" s="161"/>
      <c r="C18" s="195">
        <v>2</v>
      </c>
      <c r="D18" s="195">
        <v>500</v>
      </c>
      <c r="E18" s="185">
        <f t="shared" si="4"/>
        <v>1000</v>
      </c>
      <c r="G18" s="157" t="s">
        <v>195</v>
      </c>
      <c r="H18" s="161"/>
      <c r="I18" s="195">
        <v>20</v>
      </c>
      <c r="J18" s="195">
        <v>145</v>
      </c>
      <c r="K18" s="185">
        <f>I18*J18</f>
        <v>2900</v>
      </c>
    </row>
    <row r="19" spans="1:11" x14ac:dyDescent="0.2">
      <c r="A19" s="157" t="s">
        <v>191</v>
      </c>
      <c r="B19" s="161"/>
      <c r="C19" s="195">
        <v>1</v>
      </c>
      <c r="D19" s="195">
        <v>900</v>
      </c>
      <c r="E19" s="185">
        <f t="shared" si="4"/>
        <v>900</v>
      </c>
      <c r="G19" s="171"/>
      <c r="H19" s="183"/>
      <c r="I19" s="193"/>
      <c r="J19" s="193"/>
      <c r="K19" s="185">
        <f t="shared" ref="K19:K27" si="6">I19*J19</f>
        <v>0</v>
      </c>
    </row>
    <row r="20" spans="1:11" x14ac:dyDescent="0.2">
      <c r="A20" s="157" t="s">
        <v>192</v>
      </c>
      <c r="B20" s="161"/>
      <c r="C20" s="195">
        <v>20</v>
      </c>
      <c r="D20" s="195">
        <v>500</v>
      </c>
      <c r="E20" s="185">
        <f t="shared" si="4"/>
        <v>10000</v>
      </c>
      <c r="G20" s="171"/>
      <c r="H20" s="183"/>
      <c r="I20" s="193"/>
      <c r="J20" s="193"/>
      <c r="K20" s="185">
        <f t="shared" si="6"/>
        <v>0</v>
      </c>
    </row>
    <row r="21" spans="1:11" x14ac:dyDescent="0.2">
      <c r="A21" s="157" t="s">
        <v>194</v>
      </c>
      <c r="B21" s="161"/>
      <c r="C21" s="195">
        <v>20</v>
      </c>
      <c r="D21" s="195">
        <v>500</v>
      </c>
      <c r="E21" s="185">
        <f t="shared" si="4"/>
        <v>10000</v>
      </c>
      <c r="G21" s="171"/>
      <c r="H21" s="183"/>
      <c r="I21" s="193"/>
      <c r="J21" s="193"/>
      <c r="K21" s="185">
        <f t="shared" si="6"/>
        <v>0</v>
      </c>
    </row>
    <row r="22" spans="1:11" x14ac:dyDescent="0.2">
      <c r="A22" s="157" t="s">
        <v>193</v>
      </c>
      <c r="B22" s="161"/>
      <c r="C22" s="195">
        <v>2</v>
      </c>
      <c r="D22" s="195">
        <v>1800</v>
      </c>
      <c r="E22" s="185">
        <f>C22*D22</f>
        <v>3600</v>
      </c>
      <c r="G22" s="171"/>
      <c r="H22" s="183"/>
      <c r="I22" s="193"/>
      <c r="J22" s="193"/>
      <c r="K22" s="185">
        <f t="shared" si="6"/>
        <v>0</v>
      </c>
    </row>
    <row r="23" spans="1:11" x14ac:dyDescent="0.2">
      <c r="A23" s="157" t="s">
        <v>196</v>
      </c>
      <c r="B23" s="161"/>
      <c r="C23" s="195">
        <v>1</v>
      </c>
      <c r="D23" s="195">
        <v>1200</v>
      </c>
      <c r="E23" s="185">
        <f>C23*D23</f>
        <v>1200</v>
      </c>
      <c r="G23" s="157"/>
      <c r="H23" s="158"/>
      <c r="I23" s="192"/>
      <c r="J23" s="192"/>
      <c r="K23" s="185">
        <f t="shared" si="6"/>
        <v>0</v>
      </c>
    </row>
    <row r="24" spans="1:11" x14ac:dyDescent="0.2">
      <c r="A24" s="157" t="s">
        <v>195</v>
      </c>
      <c r="B24" s="161"/>
      <c r="C24" s="195">
        <v>20</v>
      </c>
      <c r="D24" s="195">
        <v>145</v>
      </c>
      <c r="E24" s="185">
        <f>C24*D24</f>
        <v>2900</v>
      </c>
      <c r="G24" s="157"/>
      <c r="H24" s="158"/>
      <c r="I24" s="192"/>
      <c r="J24" s="192"/>
      <c r="K24" s="185">
        <f t="shared" si="6"/>
        <v>0</v>
      </c>
    </row>
    <row r="25" spans="1:11" x14ac:dyDescent="0.2">
      <c r="A25" s="157" t="s">
        <v>199</v>
      </c>
      <c r="B25" s="161"/>
      <c r="C25" s="195">
        <v>2</v>
      </c>
      <c r="D25" s="195">
        <v>2000</v>
      </c>
      <c r="E25" s="185">
        <f>C25*D25</f>
        <v>4000</v>
      </c>
      <c r="G25" s="157"/>
      <c r="H25" s="158"/>
      <c r="I25" s="192"/>
      <c r="J25" s="192"/>
      <c r="K25" s="185">
        <f t="shared" si="6"/>
        <v>0</v>
      </c>
    </row>
    <row r="26" spans="1:11" x14ac:dyDescent="0.2">
      <c r="A26" s="171" t="s">
        <v>212</v>
      </c>
      <c r="B26" s="172"/>
      <c r="C26" s="196"/>
      <c r="D26" s="196"/>
      <c r="E26" s="186">
        <f t="shared" ref="E26:E27" si="7">C26*D26</f>
        <v>0</v>
      </c>
      <c r="G26" s="157"/>
      <c r="H26" s="158"/>
      <c r="I26" s="192"/>
      <c r="J26" s="192"/>
      <c r="K26" s="185">
        <f t="shared" si="6"/>
        <v>0</v>
      </c>
    </row>
    <row r="27" spans="1:11" x14ac:dyDescent="0.2">
      <c r="A27" s="173"/>
      <c r="B27" s="174"/>
      <c r="C27" s="194"/>
      <c r="D27" s="194"/>
      <c r="E27" s="187">
        <f t="shared" si="7"/>
        <v>0</v>
      </c>
      <c r="G27" s="159"/>
      <c r="H27" s="160"/>
      <c r="I27" s="198"/>
      <c r="J27" s="198"/>
      <c r="K27" s="189">
        <f t="shared" si="6"/>
        <v>0</v>
      </c>
    </row>
    <row r="28" spans="1:11" x14ac:dyDescent="0.2">
      <c r="A28" s="177" t="s">
        <v>22</v>
      </c>
      <c r="B28" s="178"/>
      <c r="C28" s="197"/>
      <c r="D28" s="197"/>
      <c r="E28" s="188">
        <f>SUM(E15:E27)</f>
        <v>37725</v>
      </c>
      <c r="G28" s="177" t="s">
        <v>22</v>
      </c>
      <c r="H28" s="178"/>
      <c r="I28" s="197"/>
      <c r="J28" s="197"/>
      <c r="K28" s="188">
        <f>SUM(K15:K27)</f>
        <v>8075</v>
      </c>
    </row>
    <row r="29" spans="1:11" x14ac:dyDescent="0.2">
      <c r="A29" s="162"/>
    </row>
    <row r="30" spans="1:11" x14ac:dyDescent="0.2">
      <c r="A30" s="182" t="s">
        <v>19</v>
      </c>
      <c r="B30" s="190"/>
      <c r="C30" s="190"/>
      <c r="D30" s="190"/>
      <c r="E30" s="181">
        <f>E12-E28</f>
        <v>8099</v>
      </c>
      <c r="F30" s="155"/>
      <c r="G30" s="182" t="s">
        <v>18</v>
      </c>
      <c r="H30" s="190"/>
      <c r="I30" s="190"/>
      <c r="J30" s="190"/>
      <c r="K30" s="181">
        <f>K11-K28</f>
        <v>-8075</v>
      </c>
    </row>
    <row r="31" spans="1:11" x14ac:dyDescent="0.2">
      <c r="A31" s="162"/>
    </row>
    <row r="32" spans="1:11" x14ac:dyDescent="0.2">
      <c r="A32" s="163" t="s">
        <v>202</v>
      </c>
      <c r="B32" s="164"/>
      <c r="C32" s="164"/>
      <c r="D32" s="164"/>
      <c r="E32" s="165">
        <f>E12+K11</f>
        <v>45824</v>
      </c>
    </row>
    <row r="33" spans="1:10" x14ac:dyDescent="0.2">
      <c r="A33" s="166" t="s">
        <v>203</v>
      </c>
      <c r="B33" s="167"/>
      <c r="C33" s="167"/>
      <c r="D33" s="167"/>
      <c r="E33" s="168">
        <f>E28+K28</f>
        <v>45800</v>
      </c>
    </row>
    <row r="34" spans="1:10" x14ac:dyDescent="0.2">
      <c r="A34" s="179" t="s">
        <v>201</v>
      </c>
      <c r="B34" s="180"/>
      <c r="C34" s="180"/>
      <c r="D34" s="180"/>
      <c r="E34" s="181">
        <f>E32-E33</f>
        <v>24</v>
      </c>
    </row>
    <row r="36" spans="1:10" x14ac:dyDescent="0.2">
      <c r="J36" s="156" t="s">
        <v>6</v>
      </c>
    </row>
    <row r="67" spans="1:1" x14ac:dyDescent="0.2">
      <c r="A67" s="155"/>
    </row>
    <row r="68" spans="1:1" x14ac:dyDescent="0.2">
      <c r="A68" s="155"/>
    </row>
  </sheetData>
  <pageMargins left="0.7" right="0.7" top="0.75" bottom="0.75" header="0.3" footer="0.3"/>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0"/>
  <sheetViews>
    <sheetView workbookViewId="0">
      <selection activeCell="A23" sqref="A23"/>
    </sheetView>
  </sheetViews>
  <sheetFormatPr defaultColWidth="8.875" defaultRowHeight="15" x14ac:dyDescent="0.2"/>
  <cols>
    <col min="1" max="1" width="32.5546875" style="2" customWidth="1"/>
    <col min="2" max="2" width="17.21875" style="2" bestFit="1" customWidth="1"/>
    <col min="3" max="16384" width="8.875" style="2"/>
  </cols>
  <sheetData>
    <row r="1" spans="1:11" x14ac:dyDescent="0.2">
      <c r="A1" s="1" t="s">
        <v>26</v>
      </c>
    </row>
    <row r="3" spans="1:11" x14ac:dyDescent="0.2">
      <c r="A3" s="1" t="s">
        <v>177</v>
      </c>
    </row>
    <row r="5" spans="1:11" x14ac:dyDescent="0.2">
      <c r="A5" s="3"/>
      <c r="B5" s="4"/>
      <c r="C5" s="4"/>
      <c r="D5" s="4"/>
      <c r="E5" s="5"/>
    </row>
    <row r="6" spans="1:11" x14ac:dyDescent="0.2">
      <c r="A6" s="6" t="s">
        <v>14</v>
      </c>
      <c r="B6" s="7"/>
      <c r="C6" s="8" t="s">
        <v>0</v>
      </c>
      <c r="D6" s="8" t="s">
        <v>1</v>
      </c>
      <c r="E6" s="9" t="s">
        <v>2</v>
      </c>
    </row>
    <row r="7" spans="1:11" x14ac:dyDescent="0.2">
      <c r="A7" s="10" t="s">
        <v>3</v>
      </c>
      <c r="B7" s="7" t="s">
        <v>5</v>
      </c>
      <c r="C7" s="7">
        <v>12</v>
      </c>
      <c r="D7" s="7">
        <v>2000</v>
      </c>
      <c r="E7" s="11">
        <f>C7*D7</f>
        <v>24000</v>
      </c>
    </row>
    <row r="8" spans="1:11" x14ac:dyDescent="0.2">
      <c r="A8" s="10" t="s">
        <v>31</v>
      </c>
      <c r="B8" s="7" t="s">
        <v>27</v>
      </c>
      <c r="C8" s="7">
        <v>12</v>
      </c>
      <c r="D8" s="7">
        <v>7</v>
      </c>
      <c r="E8" s="11">
        <f t="shared" ref="E8:E11" si="0">C8*D8</f>
        <v>84</v>
      </c>
      <c r="K8" s="2" t="s">
        <v>6</v>
      </c>
    </row>
    <row r="9" spans="1:11" x14ac:dyDescent="0.2">
      <c r="A9" s="10" t="s">
        <v>31</v>
      </c>
      <c r="B9" s="7" t="s">
        <v>28</v>
      </c>
      <c r="C9" s="7">
        <v>12</v>
      </c>
      <c r="D9" s="7">
        <v>7</v>
      </c>
      <c r="E9" s="11">
        <f t="shared" si="0"/>
        <v>84</v>
      </c>
    </row>
    <row r="10" spans="1:11" x14ac:dyDescent="0.2">
      <c r="A10" s="10" t="s">
        <v>12</v>
      </c>
      <c r="B10" s="7" t="s">
        <v>17</v>
      </c>
      <c r="C10" s="7">
        <v>2</v>
      </c>
      <c r="D10" s="7">
        <v>28</v>
      </c>
      <c r="E10" s="11">
        <f t="shared" si="0"/>
        <v>56</v>
      </c>
      <c r="K10" s="2" t="s">
        <v>6</v>
      </c>
    </row>
    <row r="11" spans="1:11" x14ac:dyDescent="0.2">
      <c r="A11" s="10" t="s">
        <v>12</v>
      </c>
      <c r="B11" s="7" t="s">
        <v>32</v>
      </c>
      <c r="C11" s="7">
        <v>2</v>
      </c>
      <c r="D11" s="7">
        <v>28</v>
      </c>
      <c r="E11" s="11">
        <f t="shared" si="0"/>
        <v>56</v>
      </c>
    </row>
    <row r="12" spans="1:11" x14ac:dyDescent="0.2">
      <c r="A12" s="10" t="s">
        <v>25</v>
      </c>
      <c r="B12" s="7"/>
      <c r="C12" s="7">
        <v>0</v>
      </c>
      <c r="D12" s="7">
        <v>0</v>
      </c>
      <c r="E12" s="11">
        <f t="shared" ref="E12" si="1">C12*D12</f>
        <v>0</v>
      </c>
    </row>
    <row r="13" spans="1:11" x14ac:dyDescent="0.2">
      <c r="A13" s="12" t="s">
        <v>20</v>
      </c>
      <c r="B13" s="13"/>
      <c r="C13" s="13"/>
      <c r="D13" s="13"/>
      <c r="E13" s="14">
        <f>SUM(E7:E12)</f>
        <v>24280</v>
      </c>
    </row>
    <row r="14" spans="1:11" x14ac:dyDescent="0.2">
      <c r="A14" s="15"/>
      <c r="B14" s="4"/>
      <c r="C14" s="4"/>
      <c r="D14" s="4"/>
      <c r="E14" s="5"/>
    </row>
    <row r="15" spans="1:11" x14ac:dyDescent="0.2">
      <c r="A15" s="16"/>
      <c r="B15" s="17"/>
      <c r="C15" s="17"/>
      <c r="D15" s="17"/>
      <c r="E15" s="18"/>
    </row>
    <row r="16" spans="1:11" x14ac:dyDescent="0.2">
      <c r="A16" s="6" t="s">
        <v>21</v>
      </c>
      <c r="B16" s="7"/>
      <c r="C16" s="7"/>
      <c r="D16" s="7"/>
      <c r="E16" s="11"/>
    </row>
    <row r="17" spans="1:5" x14ac:dyDescent="0.2">
      <c r="A17" s="10" t="s">
        <v>4</v>
      </c>
      <c r="B17" s="7"/>
      <c r="C17" s="7">
        <v>5</v>
      </c>
      <c r="D17" s="7">
        <v>225</v>
      </c>
      <c r="E17" s="11">
        <f>C17*D17</f>
        <v>1125</v>
      </c>
    </row>
    <row r="18" spans="1:5" x14ac:dyDescent="0.2">
      <c r="A18" s="10" t="s">
        <v>33</v>
      </c>
      <c r="B18" s="7"/>
      <c r="C18" s="7">
        <v>1</v>
      </c>
      <c r="D18" s="7">
        <v>1000</v>
      </c>
      <c r="E18" s="11">
        <f>C18*D18</f>
        <v>1000</v>
      </c>
    </row>
    <row r="19" spans="1:5" x14ac:dyDescent="0.2">
      <c r="A19" s="10" t="s">
        <v>29</v>
      </c>
      <c r="B19" s="7"/>
      <c r="C19" s="7">
        <v>1</v>
      </c>
      <c r="D19" s="7">
        <v>8000</v>
      </c>
      <c r="E19" s="11">
        <f t="shared" ref="E19:E28" si="2">C19*D19</f>
        <v>8000</v>
      </c>
    </row>
    <row r="20" spans="1:5" x14ac:dyDescent="0.2">
      <c r="A20" s="10" t="s">
        <v>16</v>
      </c>
      <c r="B20" s="7"/>
      <c r="C20" s="7">
        <v>2</v>
      </c>
      <c r="D20" s="7">
        <v>500</v>
      </c>
      <c r="E20" s="11">
        <f t="shared" si="2"/>
        <v>1000</v>
      </c>
    </row>
    <row r="21" spans="1:5" x14ac:dyDescent="0.2">
      <c r="A21" s="10" t="s">
        <v>7</v>
      </c>
      <c r="B21" s="7"/>
      <c r="C21" s="7">
        <v>1</v>
      </c>
      <c r="D21" s="7">
        <v>500</v>
      </c>
      <c r="E21" s="11">
        <f t="shared" si="2"/>
        <v>500</v>
      </c>
    </row>
    <row r="22" spans="1:5" x14ac:dyDescent="0.2">
      <c r="A22" s="10" t="s">
        <v>24</v>
      </c>
      <c r="B22" s="7"/>
      <c r="C22" s="7"/>
      <c r="D22" s="7">
        <v>400</v>
      </c>
      <c r="E22" s="11">
        <f t="shared" si="2"/>
        <v>0</v>
      </c>
    </row>
    <row r="23" spans="1:5" x14ac:dyDescent="0.2">
      <c r="A23" s="10" t="s">
        <v>174</v>
      </c>
      <c r="B23" s="7"/>
      <c r="C23" s="7">
        <v>12</v>
      </c>
      <c r="D23" s="7">
        <v>369</v>
      </c>
      <c r="E23" s="11">
        <f t="shared" si="2"/>
        <v>4428</v>
      </c>
    </row>
    <row r="24" spans="1:5" x14ac:dyDescent="0.2">
      <c r="A24" s="10" t="s">
        <v>118</v>
      </c>
      <c r="B24" s="7"/>
      <c r="C24" s="7">
        <v>1</v>
      </c>
      <c r="D24" s="7">
        <v>500</v>
      </c>
      <c r="E24" s="11">
        <f t="shared" si="2"/>
        <v>500</v>
      </c>
    </row>
    <row r="25" spans="1:5" x14ac:dyDescent="0.2">
      <c r="A25" s="10" t="s">
        <v>172</v>
      </c>
      <c r="B25" s="7"/>
      <c r="C25" s="7">
        <v>1</v>
      </c>
      <c r="D25" s="7">
        <v>850</v>
      </c>
      <c r="E25" s="11">
        <f t="shared" si="2"/>
        <v>850</v>
      </c>
    </row>
    <row r="26" spans="1:5" x14ac:dyDescent="0.2">
      <c r="A26" s="10" t="s">
        <v>10</v>
      </c>
      <c r="B26" s="7"/>
      <c r="C26" s="7">
        <v>2</v>
      </c>
      <c r="D26" s="7">
        <v>1500</v>
      </c>
      <c r="E26" s="11">
        <f t="shared" si="2"/>
        <v>3000</v>
      </c>
    </row>
    <row r="27" spans="1:5" x14ac:dyDescent="0.2">
      <c r="A27" s="10" t="s">
        <v>11</v>
      </c>
      <c r="B27" s="7"/>
      <c r="C27" s="7"/>
      <c r="D27" s="7">
        <v>500</v>
      </c>
      <c r="E27" s="11">
        <f t="shared" si="2"/>
        <v>0</v>
      </c>
    </row>
    <row r="28" spans="1:5" x14ac:dyDescent="0.2">
      <c r="A28" s="10" t="s">
        <v>35</v>
      </c>
      <c r="B28" s="7"/>
      <c r="C28" s="7">
        <v>10</v>
      </c>
      <c r="D28" s="7">
        <v>145</v>
      </c>
      <c r="E28" s="11">
        <f t="shared" si="2"/>
        <v>1450</v>
      </c>
    </row>
    <row r="29" spans="1:5" x14ac:dyDescent="0.2">
      <c r="A29" s="12" t="s">
        <v>22</v>
      </c>
      <c r="B29" s="13"/>
      <c r="C29" s="13"/>
      <c r="D29" s="13"/>
      <c r="E29" s="14">
        <f>SUM(E17:E28)</f>
        <v>21853</v>
      </c>
    </row>
    <row r="30" spans="1:5" x14ac:dyDescent="0.2">
      <c r="A30" s="19" t="s">
        <v>19</v>
      </c>
      <c r="B30" s="20"/>
      <c r="C30" s="20"/>
      <c r="D30" s="20"/>
      <c r="E30" s="21">
        <f>E13-E29</f>
        <v>2427</v>
      </c>
    </row>
    <row r="31" spans="1:5" x14ac:dyDescent="0.2">
      <c r="A31" s="22"/>
    </row>
    <row r="33" spans="1:10" x14ac:dyDescent="0.2">
      <c r="A33" s="1" t="s">
        <v>176</v>
      </c>
      <c r="B33" s="7"/>
      <c r="C33" s="7"/>
      <c r="D33" s="7"/>
      <c r="E33" s="7"/>
    </row>
    <row r="35" spans="1:10" x14ac:dyDescent="0.2">
      <c r="A35" s="3"/>
      <c r="B35" s="4"/>
      <c r="C35" s="4"/>
      <c r="D35" s="4"/>
      <c r="E35" s="5"/>
    </row>
    <row r="36" spans="1:10" x14ac:dyDescent="0.2">
      <c r="A36" s="6" t="s">
        <v>14</v>
      </c>
      <c r="B36" s="7"/>
      <c r="C36" s="8" t="s">
        <v>0</v>
      </c>
      <c r="D36" s="8" t="s">
        <v>1</v>
      </c>
      <c r="E36" s="9" t="s">
        <v>2</v>
      </c>
    </row>
    <row r="37" spans="1:10" x14ac:dyDescent="0.2">
      <c r="A37" s="10" t="s">
        <v>3</v>
      </c>
      <c r="B37" s="7" t="s">
        <v>5</v>
      </c>
      <c r="C37" s="7">
        <v>2</v>
      </c>
      <c r="D37" s="7">
        <v>2000</v>
      </c>
      <c r="E37" s="11">
        <f t="shared" ref="E37" si="3">C37*D37</f>
        <v>4000</v>
      </c>
    </row>
    <row r="38" spans="1:10" x14ac:dyDescent="0.2">
      <c r="A38" s="10" t="s">
        <v>31</v>
      </c>
      <c r="B38" s="7" t="s">
        <v>27</v>
      </c>
      <c r="C38" s="7">
        <v>14</v>
      </c>
      <c r="D38" s="7">
        <v>7</v>
      </c>
      <c r="E38" s="11">
        <f t="shared" ref="E38:E41" si="4">C38*D38</f>
        <v>98</v>
      </c>
      <c r="J38" s="2" t="s">
        <v>6</v>
      </c>
    </row>
    <row r="39" spans="1:10" x14ac:dyDescent="0.2">
      <c r="A39" s="10" t="s">
        <v>31</v>
      </c>
      <c r="B39" s="7" t="s">
        <v>28</v>
      </c>
      <c r="C39" s="7">
        <v>14</v>
      </c>
      <c r="D39" s="7">
        <v>7</v>
      </c>
      <c r="E39" s="11">
        <f t="shared" si="4"/>
        <v>98</v>
      </c>
    </row>
    <row r="40" spans="1:10" x14ac:dyDescent="0.2">
      <c r="A40" s="10" t="s">
        <v>12</v>
      </c>
      <c r="B40" s="7" t="s">
        <v>17</v>
      </c>
      <c r="C40" s="7">
        <v>2</v>
      </c>
      <c r="D40" s="7">
        <v>28</v>
      </c>
      <c r="E40" s="11">
        <f t="shared" si="4"/>
        <v>56</v>
      </c>
    </row>
    <row r="41" spans="1:10" x14ac:dyDescent="0.2">
      <c r="A41" s="10" t="s">
        <v>12</v>
      </c>
      <c r="B41" s="7" t="s">
        <v>32</v>
      </c>
      <c r="C41" s="7">
        <v>2</v>
      </c>
      <c r="D41" s="7">
        <v>28</v>
      </c>
      <c r="E41" s="11">
        <f t="shared" si="4"/>
        <v>56</v>
      </c>
    </row>
    <row r="42" spans="1:10" x14ac:dyDescent="0.2">
      <c r="A42" s="23" t="s">
        <v>20</v>
      </c>
      <c r="B42" s="22"/>
      <c r="C42" s="22"/>
      <c r="D42" s="22"/>
      <c r="E42" s="24">
        <f>SUM(E37:E41)</f>
        <v>4308</v>
      </c>
    </row>
    <row r="43" spans="1:10" x14ac:dyDescent="0.2">
      <c r="A43" s="16"/>
      <c r="B43" s="17"/>
      <c r="C43" s="17"/>
      <c r="D43" s="17"/>
      <c r="E43" s="18"/>
    </row>
    <row r="44" spans="1:10" x14ac:dyDescent="0.2">
      <c r="A44" s="15"/>
      <c r="B44" s="4"/>
      <c r="C44" s="4"/>
      <c r="D44" s="4"/>
      <c r="E44" s="5"/>
    </row>
    <row r="45" spans="1:10" x14ac:dyDescent="0.2">
      <c r="A45" s="16"/>
      <c r="B45" s="17"/>
      <c r="C45" s="17"/>
      <c r="D45" s="17"/>
      <c r="E45" s="18"/>
    </row>
    <row r="46" spans="1:10" x14ac:dyDescent="0.2">
      <c r="A46" s="6" t="s">
        <v>21</v>
      </c>
      <c r="B46" s="7"/>
      <c r="C46" s="7"/>
      <c r="D46" s="7"/>
      <c r="E46" s="11"/>
    </row>
    <row r="47" spans="1:10" x14ac:dyDescent="0.2">
      <c r="A47" s="10" t="s">
        <v>4</v>
      </c>
      <c r="B47" s="7"/>
      <c r="C47" s="7">
        <v>5</v>
      </c>
      <c r="D47" s="7">
        <v>225</v>
      </c>
      <c r="E47" s="11">
        <f>C47*D47</f>
        <v>1125</v>
      </c>
    </row>
    <row r="48" spans="1:10" x14ac:dyDescent="0.2">
      <c r="A48" s="10" t="s">
        <v>33</v>
      </c>
      <c r="B48" s="7"/>
      <c r="C48" s="7"/>
      <c r="D48" s="7">
        <v>1000</v>
      </c>
      <c r="E48" s="11">
        <f t="shared" ref="E48:E53" si="5">C48*D48</f>
        <v>0</v>
      </c>
    </row>
    <row r="49" spans="1:5" x14ac:dyDescent="0.2">
      <c r="A49" s="10" t="s">
        <v>29</v>
      </c>
      <c r="B49" s="7"/>
      <c r="C49" s="7">
        <v>0</v>
      </c>
      <c r="D49" s="7">
        <v>8000</v>
      </c>
      <c r="E49" s="11">
        <f t="shared" si="5"/>
        <v>0</v>
      </c>
    </row>
    <row r="50" spans="1:5" x14ac:dyDescent="0.2">
      <c r="A50" s="10" t="s">
        <v>16</v>
      </c>
      <c r="B50" s="7"/>
      <c r="C50" s="7">
        <v>0</v>
      </c>
      <c r="D50" s="7">
        <v>500</v>
      </c>
      <c r="E50" s="11">
        <f t="shared" si="5"/>
        <v>0</v>
      </c>
    </row>
    <row r="51" spans="1:5" x14ac:dyDescent="0.2">
      <c r="A51" s="10" t="s">
        <v>30</v>
      </c>
      <c r="B51" s="7" t="s">
        <v>9</v>
      </c>
      <c r="C51" s="7">
        <v>0</v>
      </c>
      <c r="D51" s="7">
        <v>850</v>
      </c>
      <c r="E51" s="11">
        <f t="shared" si="5"/>
        <v>0</v>
      </c>
    </row>
    <row r="52" spans="1:5" x14ac:dyDescent="0.2">
      <c r="A52" s="10" t="s">
        <v>34</v>
      </c>
      <c r="B52" s="7" t="s">
        <v>9</v>
      </c>
      <c r="C52" s="7">
        <v>2</v>
      </c>
      <c r="D52" s="7">
        <v>1500</v>
      </c>
      <c r="E52" s="11">
        <f t="shared" si="5"/>
        <v>3000</v>
      </c>
    </row>
    <row r="53" spans="1:5" x14ac:dyDescent="0.2">
      <c r="A53" s="10" t="s">
        <v>23</v>
      </c>
      <c r="B53" s="7" t="s">
        <v>9</v>
      </c>
      <c r="C53" s="7">
        <v>1</v>
      </c>
      <c r="D53" s="7">
        <v>1500</v>
      </c>
      <c r="E53" s="11">
        <f t="shared" si="5"/>
        <v>1500</v>
      </c>
    </row>
    <row r="54" spans="1:5" x14ac:dyDescent="0.2">
      <c r="A54" s="10" t="s">
        <v>11</v>
      </c>
      <c r="B54" s="7"/>
      <c r="C54" s="7">
        <v>0</v>
      </c>
      <c r="D54" s="7">
        <v>500</v>
      </c>
      <c r="E54" s="11">
        <f>C54*D54</f>
        <v>0</v>
      </c>
    </row>
    <row r="55" spans="1:5" x14ac:dyDescent="0.2">
      <c r="A55" s="10" t="s">
        <v>36</v>
      </c>
      <c r="B55" s="7"/>
      <c r="C55" s="7">
        <v>0</v>
      </c>
      <c r="D55" s="7">
        <v>145</v>
      </c>
      <c r="E55" s="11">
        <f>C55*D55</f>
        <v>0</v>
      </c>
    </row>
    <row r="57" spans="1:5" x14ac:dyDescent="0.2">
      <c r="A57" s="10"/>
      <c r="B57" s="7"/>
      <c r="C57" s="7"/>
      <c r="D57" s="7"/>
      <c r="E57" s="11"/>
    </row>
    <row r="58" spans="1:5" x14ac:dyDescent="0.2">
      <c r="A58" s="12" t="s">
        <v>22</v>
      </c>
      <c r="B58" s="13"/>
      <c r="C58" s="13"/>
      <c r="D58" s="13"/>
      <c r="E58" s="14">
        <f>SUM(E47:E57)</f>
        <v>5625</v>
      </c>
    </row>
    <row r="59" spans="1:5" x14ac:dyDescent="0.2">
      <c r="A59" s="19" t="s">
        <v>18</v>
      </c>
      <c r="B59" s="20"/>
      <c r="C59" s="20"/>
      <c r="D59" s="20"/>
      <c r="E59" s="25">
        <f>E42-E58</f>
        <v>-1317</v>
      </c>
    </row>
    <row r="62" spans="1:5" x14ac:dyDescent="0.2">
      <c r="A62" s="26" t="s">
        <v>13</v>
      </c>
      <c r="B62" s="27"/>
      <c r="C62" s="27"/>
      <c r="D62" s="27"/>
      <c r="E62" s="28"/>
    </row>
    <row r="63" spans="1:5" x14ac:dyDescent="0.2">
      <c r="A63" s="26" t="s">
        <v>14</v>
      </c>
      <c r="B63" s="27"/>
      <c r="C63" s="27"/>
      <c r="D63" s="27"/>
      <c r="E63" s="28">
        <f>E13+E42</f>
        <v>28588</v>
      </c>
    </row>
    <row r="64" spans="1:5" x14ac:dyDescent="0.2">
      <c r="A64" s="29" t="s">
        <v>21</v>
      </c>
      <c r="B64" s="30"/>
      <c r="C64" s="30"/>
      <c r="D64" s="30"/>
      <c r="E64" s="31">
        <f>E29+E58</f>
        <v>27478</v>
      </c>
    </row>
    <row r="65" spans="1:5" x14ac:dyDescent="0.2">
      <c r="A65" s="32" t="s">
        <v>15</v>
      </c>
      <c r="E65" s="33">
        <f>E63-E64</f>
        <v>1110</v>
      </c>
    </row>
    <row r="66" spans="1:5" x14ac:dyDescent="0.2">
      <c r="A66" s="34"/>
      <c r="B66" s="30"/>
      <c r="C66" s="30"/>
      <c r="D66" s="30"/>
      <c r="E66" s="31"/>
    </row>
    <row r="69" spans="1:5" x14ac:dyDescent="0.2">
      <c r="A69" s="1"/>
    </row>
    <row r="70" spans="1:5" x14ac:dyDescent="0.2">
      <c r="A70" s="1"/>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7"/>
  <sheetViews>
    <sheetView workbookViewId="0">
      <selection activeCell="H31" sqref="H31"/>
    </sheetView>
  </sheetViews>
  <sheetFormatPr defaultColWidth="11.43359375" defaultRowHeight="15" x14ac:dyDescent="0.2"/>
  <cols>
    <col min="1" max="1" width="50.84765625" style="141" customWidth="1"/>
    <col min="2" max="2" width="23" style="141" bestFit="1" customWidth="1"/>
    <col min="3" max="3" width="7.12890625" style="141" customWidth="1"/>
    <col min="4" max="4" width="8.875" style="141" customWidth="1"/>
    <col min="5" max="5" width="14.66015625" style="141" customWidth="1"/>
    <col min="6" max="7" width="11.43359375" style="141"/>
    <col min="8" max="8" width="18.29296875" style="141" customWidth="1"/>
    <col min="9" max="9" width="15.46875" style="141" customWidth="1"/>
    <col min="10" max="16384" width="11.43359375" style="141"/>
  </cols>
  <sheetData>
    <row r="1" spans="1:12" x14ac:dyDescent="0.2">
      <c r="A1" s="146" t="s">
        <v>164</v>
      </c>
      <c r="B1" s="56"/>
      <c r="C1" s="56"/>
      <c r="D1" s="56"/>
      <c r="E1" s="56"/>
      <c r="H1" s="139"/>
      <c r="I1" s="140"/>
      <c r="J1" s="140"/>
      <c r="K1" s="140"/>
      <c r="L1" s="140"/>
    </row>
    <row r="2" spans="1:12" x14ac:dyDescent="0.2">
      <c r="A2"/>
      <c r="B2"/>
      <c r="C2"/>
      <c r="D2"/>
      <c r="E2"/>
      <c r="F2" s="141" t="s">
        <v>183</v>
      </c>
    </row>
    <row r="3" spans="1:12" x14ac:dyDescent="0.2">
      <c r="A3" s="52"/>
      <c r="B3" s="53"/>
      <c r="C3" s="53"/>
      <c r="D3" s="53"/>
      <c r="E3" s="54"/>
      <c r="H3" s="140"/>
      <c r="I3" s="140"/>
      <c r="J3" s="140"/>
      <c r="K3" s="140"/>
      <c r="L3" s="140"/>
    </row>
    <row r="4" spans="1:12" x14ac:dyDescent="0.2">
      <c r="A4" s="55" t="s">
        <v>74</v>
      </c>
      <c r="B4" s="56"/>
      <c r="C4" s="57" t="s">
        <v>0</v>
      </c>
      <c r="D4" s="57" t="s">
        <v>1</v>
      </c>
      <c r="E4" s="58" t="s">
        <v>2</v>
      </c>
      <c r="H4" s="142"/>
      <c r="I4" s="140"/>
      <c r="J4" s="142"/>
      <c r="K4" s="142"/>
      <c r="L4" s="142"/>
    </row>
    <row r="5" spans="1:12" x14ac:dyDescent="0.2">
      <c r="A5" s="59" t="s">
        <v>3</v>
      </c>
      <c r="B5" s="147" t="s">
        <v>75</v>
      </c>
      <c r="C5" s="56">
        <v>19</v>
      </c>
      <c r="D5" s="56">
        <v>2000</v>
      </c>
      <c r="E5" s="60">
        <f t="shared" ref="E5:E10" si="0">C5*D5</f>
        <v>38000</v>
      </c>
      <c r="F5" s="141">
        <v>4200</v>
      </c>
      <c r="H5" s="140"/>
      <c r="I5" s="143"/>
      <c r="J5" s="140"/>
      <c r="K5" s="140"/>
      <c r="L5" s="140"/>
    </row>
    <row r="6" spans="1:12" x14ac:dyDescent="0.2">
      <c r="A6" s="59"/>
      <c r="B6" s="147"/>
      <c r="C6" s="56"/>
      <c r="D6" s="56"/>
      <c r="E6" s="60"/>
      <c r="H6" s="140"/>
      <c r="I6" s="143"/>
      <c r="J6" s="140"/>
      <c r="K6" s="140"/>
      <c r="L6" s="140"/>
    </row>
    <row r="7" spans="1:12" x14ac:dyDescent="0.2">
      <c r="A7" s="148" t="s">
        <v>76</v>
      </c>
      <c r="B7" s="147" t="s">
        <v>165</v>
      </c>
      <c r="C7" s="56">
        <f>19*30</f>
        <v>570</v>
      </c>
      <c r="D7" s="56">
        <v>7</v>
      </c>
      <c r="E7" s="60">
        <f>C7*D7</f>
        <v>3990</v>
      </c>
      <c r="H7" s="143"/>
      <c r="I7" s="143"/>
      <c r="J7" s="140"/>
      <c r="K7" s="140"/>
      <c r="L7" s="140"/>
    </row>
    <row r="8" spans="1:12" x14ac:dyDescent="0.2">
      <c r="A8" s="148" t="s">
        <v>76</v>
      </c>
      <c r="B8" s="147" t="s">
        <v>166</v>
      </c>
      <c r="C8" s="56">
        <f>19*30</f>
        <v>570</v>
      </c>
      <c r="D8" s="56">
        <v>7</v>
      </c>
      <c r="E8" s="60">
        <f t="shared" si="0"/>
        <v>3990</v>
      </c>
      <c r="H8" s="143"/>
      <c r="I8" s="143"/>
      <c r="J8" s="140"/>
      <c r="K8" s="140"/>
      <c r="L8" s="140"/>
    </row>
    <row r="9" spans="1:12" x14ac:dyDescent="0.2">
      <c r="A9" s="148" t="s">
        <v>12</v>
      </c>
      <c r="B9" s="147" t="s">
        <v>167</v>
      </c>
      <c r="C9" s="56">
        <f>4*30</f>
        <v>120</v>
      </c>
      <c r="D9" s="56">
        <v>11</v>
      </c>
      <c r="E9" s="60">
        <f t="shared" si="0"/>
        <v>1320</v>
      </c>
      <c r="H9" s="143"/>
      <c r="I9" s="143"/>
      <c r="J9" s="140"/>
      <c r="K9" s="140"/>
      <c r="L9" s="140"/>
    </row>
    <row r="10" spans="1:12" x14ac:dyDescent="0.2">
      <c r="A10" s="148" t="s">
        <v>12</v>
      </c>
      <c r="B10" s="147" t="s">
        <v>168</v>
      </c>
      <c r="C10" s="147">
        <f>4*30</f>
        <v>120</v>
      </c>
      <c r="D10" s="56">
        <v>11</v>
      </c>
      <c r="E10" s="60">
        <f t="shared" si="0"/>
        <v>1320</v>
      </c>
      <c r="H10" s="143"/>
      <c r="I10" s="143"/>
      <c r="J10" s="140"/>
      <c r="K10" s="140"/>
      <c r="L10" s="140"/>
    </row>
    <row r="11" spans="1:12" x14ac:dyDescent="0.2">
      <c r="A11" s="148"/>
      <c r="B11" s="147"/>
      <c r="C11" s="56"/>
      <c r="D11" s="56"/>
      <c r="E11" s="60"/>
      <c r="H11" s="143"/>
      <c r="I11" s="143"/>
      <c r="J11" s="140"/>
      <c r="K11" s="140"/>
      <c r="L11" s="140"/>
    </row>
    <row r="12" spans="1:12" x14ac:dyDescent="0.2">
      <c r="A12" s="61" t="s">
        <v>77</v>
      </c>
      <c r="B12" s="62"/>
      <c r="C12" s="62"/>
      <c r="D12" s="62"/>
      <c r="E12" s="63">
        <f>SUM(E5:E10)</f>
        <v>48620</v>
      </c>
      <c r="F12" s="141">
        <v>42000</v>
      </c>
      <c r="H12" s="144"/>
      <c r="I12" s="144"/>
      <c r="J12" s="144"/>
      <c r="K12" s="144"/>
      <c r="L12" s="144"/>
    </row>
    <row r="13" spans="1:12" x14ac:dyDescent="0.2">
      <c r="A13" s="59"/>
      <c r="B13" s="56"/>
      <c r="C13" s="56"/>
      <c r="D13" s="56"/>
      <c r="E13" s="60"/>
      <c r="H13" s="140"/>
      <c r="I13" s="140"/>
      <c r="J13" s="140"/>
      <c r="K13" s="140"/>
      <c r="L13" s="140"/>
    </row>
    <row r="14" spans="1:12" x14ac:dyDescent="0.2">
      <c r="A14" s="55" t="s">
        <v>52</v>
      </c>
      <c r="B14" s="56"/>
      <c r="C14" s="56"/>
      <c r="D14" s="56"/>
      <c r="E14" s="60"/>
      <c r="H14" s="142"/>
      <c r="I14" s="140"/>
      <c r="J14" s="140"/>
      <c r="K14" s="140"/>
      <c r="L14" s="140"/>
    </row>
    <row r="15" spans="1:12" x14ac:dyDescent="0.2">
      <c r="A15" s="59" t="s">
        <v>4</v>
      </c>
      <c r="B15" s="56"/>
      <c r="C15" s="56">
        <v>25</v>
      </c>
      <c r="D15" s="56">
        <v>300</v>
      </c>
      <c r="E15" s="60">
        <f>C15*D15</f>
        <v>7500</v>
      </c>
      <c r="H15" s="140"/>
      <c r="I15" s="140"/>
      <c r="J15" s="140"/>
      <c r="K15" s="140"/>
      <c r="L15" s="140"/>
    </row>
    <row r="16" spans="1:12" x14ac:dyDescent="0.2">
      <c r="A16" s="148" t="s">
        <v>78</v>
      </c>
      <c r="B16" s="56"/>
      <c r="C16" s="56">
        <v>1</v>
      </c>
      <c r="D16" s="56">
        <v>1000</v>
      </c>
      <c r="E16" s="60">
        <f t="shared" ref="E16:E28" si="1">C16*D16</f>
        <v>1000</v>
      </c>
      <c r="F16" s="141">
        <v>7200</v>
      </c>
      <c r="H16" s="143"/>
      <c r="I16" s="140"/>
      <c r="J16" s="140"/>
      <c r="K16" s="140"/>
      <c r="L16" s="140"/>
    </row>
    <row r="17" spans="1:12" x14ac:dyDescent="0.2">
      <c r="A17" s="59" t="s">
        <v>79</v>
      </c>
      <c r="B17" s="56"/>
      <c r="C17" s="56">
        <v>2</v>
      </c>
      <c r="D17" s="56">
        <v>2000</v>
      </c>
      <c r="E17" s="60">
        <f t="shared" si="1"/>
        <v>4000</v>
      </c>
      <c r="H17" s="140"/>
      <c r="I17" s="140"/>
      <c r="J17" s="140"/>
      <c r="K17" s="140"/>
      <c r="L17" s="140"/>
    </row>
    <row r="18" spans="1:12" x14ac:dyDescent="0.2">
      <c r="A18" s="148" t="s">
        <v>16</v>
      </c>
      <c r="B18" s="56"/>
      <c r="C18" s="56">
        <v>1</v>
      </c>
      <c r="D18" s="56">
        <v>500</v>
      </c>
      <c r="E18" s="60">
        <f t="shared" si="1"/>
        <v>500</v>
      </c>
      <c r="H18" s="143"/>
      <c r="I18" s="140"/>
      <c r="J18" s="140"/>
      <c r="K18" s="140"/>
      <c r="L18" s="140"/>
    </row>
    <row r="19" spans="1:12" x14ac:dyDescent="0.2">
      <c r="A19" s="59" t="s">
        <v>80</v>
      </c>
      <c r="B19" s="56"/>
      <c r="C19" s="56">
        <v>1</v>
      </c>
      <c r="D19" s="56">
        <v>500</v>
      </c>
      <c r="E19" s="60">
        <f t="shared" si="1"/>
        <v>500</v>
      </c>
      <c r="H19" s="140"/>
      <c r="I19" s="140"/>
      <c r="J19" s="140"/>
      <c r="K19" s="140"/>
      <c r="L19" s="140"/>
    </row>
    <row r="20" spans="1:12" x14ac:dyDescent="0.2">
      <c r="A20" s="148" t="s">
        <v>7</v>
      </c>
      <c r="B20" s="56"/>
      <c r="C20" s="56">
        <v>1</v>
      </c>
      <c r="D20" s="56">
        <v>300</v>
      </c>
      <c r="E20" s="60">
        <f t="shared" si="1"/>
        <v>300</v>
      </c>
      <c r="H20" s="143"/>
      <c r="I20" s="140"/>
      <c r="J20" s="140"/>
      <c r="K20" s="140"/>
      <c r="L20" s="140"/>
    </row>
    <row r="21" spans="1:12" x14ac:dyDescent="0.2">
      <c r="A21" s="148" t="s">
        <v>81</v>
      </c>
      <c r="B21" s="56"/>
      <c r="C21" s="56">
        <v>5</v>
      </c>
      <c r="D21" s="56">
        <v>750</v>
      </c>
      <c r="E21" s="60">
        <f t="shared" si="1"/>
        <v>3750</v>
      </c>
      <c r="H21" s="143"/>
      <c r="I21" s="140"/>
      <c r="J21" s="140"/>
      <c r="K21" s="140"/>
      <c r="L21" s="140"/>
    </row>
    <row r="22" spans="1:12" x14ac:dyDescent="0.2">
      <c r="A22" s="148" t="s">
        <v>169</v>
      </c>
      <c r="B22" s="56"/>
      <c r="C22" s="56">
        <v>23</v>
      </c>
      <c r="D22" s="56">
        <v>369</v>
      </c>
      <c r="E22" s="60">
        <f t="shared" si="1"/>
        <v>8487</v>
      </c>
      <c r="F22" s="141">
        <v>13367</v>
      </c>
      <c r="H22" s="143"/>
      <c r="I22" s="140"/>
      <c r="J22" s="140"/>
      <c r="K22" s="140"/>
      <c r="L22" s="140"/>
    </row>
    <row r="23" spans="1:12" x14ac:dyDescent="0.2">
      <c r="A23" s="148" t="s">
        <v>82</v>
      </c>
      <c r="B23" s="56"/>
      <c r="C23" s="56">
        <v>0</v>
      </c>
      <c r="D23" s="56">
        <v>100</v>
      </c>
      <c r="E23" s="60">
        <f t="shared" si="1"/>
        <v>0</v>
      </c>
      <c r="H23" s="143"/>
      <c r="I23" s="143"/>
      <c r="J23" s="143"/>
      <c r="K23" s="143"/>
      <c r="L23" s="140"/>
    </row>
    <row r="24" spans="1:12" x14ac:dyDescent="0.2">
      <c r="A24" s="148" t="s">
        <v>83</v>
      </c>
      <c r="B24" s="147"/>
      <c r="C24" s="147">
        <v>6</v>
      </c>
      <c r="D24" s="147">
        <v>850</v>
      </c>
      <c r="E24" s="60">
        <f t="shared" si="1"/>
        <v>5100</v>
      </c>
      <c r="F24" s="141">
        <v>3400</v>
      </c>
      <c r="H24" s="143"/>
      <c r="I24" s="143"/>
      <c r="J24" s="143"/>
      <c r="K24" s="143"/>
      <c r="L24" s="140"/>
    </row>
    <row r="25" spans="1:12" x14ac:dyDescent="0.2">
      <c r="A25" s="148" t="s">
        <v>10</v>
      </c>
      <c r="B25" s="147"/>
      <c r="C25" s="147">
        <v>4</v>
      </c>
      <c r="D25" s="147">
        <v>1500</v>
      </c>
      <c r="E25" s="60">
        <f t="shared" si="1"/>
        <v>6000</v>
      </c>
      <c r="H25" s="143"/>
      <c r="I25" s="143"/>
      <c r="J25" s="143"/>
      <c r="K25" s="143"/>
      <c r="L25" s="140"/>
    </row>
    <row r="26" spans="1:12" x14ac:dyDescent="0.2">
      <c r="A26" s="148" t="s">
        <v>11</v>
      </c>
      <c r="B26" s="56"/>
      <c r="C26" s="56">
        <v>0</v>
      </c>
      <c r="D26" s="56">
        <v>500</v>
      </c>
      <c r="E26" s="60">
        <f t="shared" si="1"/>
        <v>0</v>
      </c>
      <c r="H26" s="143"/>
      <c r="I26" s="140"/>
      <c r="J26" s="140"/>
      <c r="K26" s="140"/>
      <c r="L26" s="140"/>
    </row>
    <row r="27" spans="1:12" x14ac:dyDescent="0.2">
      <c r="A27" s="59" t="s">
        <v>84</v>
      </c>
      <c r="B27" s="56"/>
      <c r="C27" s="56">
        <v>0</v>
      </c>
      <c r="D27" s="56">
        <v>500</v>
      </c>
      <c r="E27" s="60">
        <f t="shared" si="1"/>
        <v>0</v>
      </c>
      <c r="H27" s="140"/>
      <c r="I27" s="140"/>
      <c r="J27" s="140"/>
      <c r="K27" s="140"/>
      <c r="L27" s="140"/>
    </row>
    <row r="28" spans="1:12" x14ac:dyDescent="0.2">
      <c r="A28" s="148" t="s">
        <v>8</v>
      </c>
      <c r="B28" s="56"/>
      <c r="C28" s="56">
        <v>0</v>
      </c>
      <c r="D28" s="56">
        <v>2000</v>
      </c>
      <c r="E28" s="60">
        <f t="shared" si="1"/>
        <v>0</v>
      </c>
      <c r="F28" s="141">
        <v>3034</v>
      </c>
      <c r="H28" s="143"/>
      <c r="I28" s="140"/>
      <c r="J28" s="140"/>
      <c r="K28" s="140"/>
      <c r="L28" s="140"/>
    </row>
    <row r="29" spans="1:12" x14ac:dyDescent="0.2">
      <c r="A29" s="59"/>
      <c r="B29" s="56"/>
      <c r="C29" s="56"/>
      <c r="D29" s="56"/>
      <c r="E29" s="60"/>
      <c r="G29" s="136"/>
      <c r="H29" s="143"/>
      <c r="I29" s="140"/>
      <c r="J29" s="140"/>
      <c r="K29" s="140"/>
      <c r="L29" s="140"/>
    </row>
    <row r="30" spans="1:12" x14ac:dyDescent="0.2">
      <c r="A30" s="64" t="s">
        <v>77</v>
      </c>
      <c r="B30" s="65"/>
      <c r="C30" s="65"/>
      <c r="D30" s="65"/>
      <c r="E30" s="66">
        <f>SUM(E15:E29)</f>
        <v>37137</v>
      </c>
      <c r="F30" s="141">
        <v>27501</v>
      </c>
      <c r="G30" s="136"/>
      <c r="H30" s="143"/>
      <c r="I30" s="140"/>
      <c r="J30" s="140"/>
      <c r="K30" s="140"/>
      <c r="L30" s="140"/>
    </row>
    <row r="31" spans="1:12" x14ac:dyDescent="0.2">
      <c r="A31"/>
      <c r="B31"/>
      <c r="C31"/>
      <c r="D31"/>
      <c r="E31"/>
      <c r="G31" s="136"/>
      <c r="H31" s="144"/>
      <c r="I31" s="144"/>
      <c r="J31" s="144"/>
      <c r="K31" s="144"/>
      <c r="L31" s="144"/>
    </row>
    <row r="32" spans="1:12" x14ac:dyDescent="0.2">
      <c r="A32" s="35" t="s">
        <v>13</v>
      </c>
      <c r="B32" s="51"/>
      <c r="C32" s="51"/>
      <c r="D32" s="51"/>
      <c r="E32" s="51"/>
      <c r="G32" s="136"/>
    </row>
    <row r="33" spans="1:15" x14ac:dyDescent="0.2">
      <c r="A33" s="35" t="s">
        <v>14</v>
      </c>
      <c r="B33" s="51"/>
      <c r="C33" s="51"/>
      <c r="D33" s="51"/>
      <c r="E33" s="51">
        <f>E12</f>
        <v>48620</v>
      </c>
      <c r="F33" s="145"/>
      <c r="G33" s="145"/>
      <c r="H33" s="136"/>
      <c r="I33" s="145"/>
      <c r="J33" s="145"/>
      <c r="K33" s="145"/>
      <c r="L33" s="145"/>
      <c r="M33" s="145"/>
      <c r="N33" s="145"/>
      <c r="O33" s="145"/>
    </row>
    <row r="34" spans="1:15" x14ac:dyDescent="0.2">
      <c r="A34" s="35" t="s">
        <v>44</v>
      </c>
      <c r="B34" s="51"/>
      <c r="C34" s="51"/>
      <c r="D34" s="51"/>
      <c r="E34" s="51">
        <f>E30</f>
        <v>37137</v>
      </c>
      <c r="F34" s="145"/>
      <c r="G34" s="136"/>
      <c r="H34" s="136"/>
      <c r="I34" s="145"/>
      <c r="J34" s="145"/>
      <c r="K34" s="145"/>
      <c r="L34" s="145"/>
      <c r="M34" s="145"/>
      <c r="N34" s="145"/>
      <c r="O34" s="145"/>
    </row>
    <row r="35" spans="1:15" x14ac:dyDescent="0.2">
      <c r="A35" s="35" t="s">
        <v>15</v>
      </c>
      <c r="B35" s="51"/>
      <c r="C35" s="51"/>
      <c r="D35" s="51"/>
      <c r="E35" s="35">
        <f>E33-E34</f>
        <v>11483</v>
      </c>
      <c r="F35" s="145"/>
      <c r="G35" s="145"/>
      <c r="H35" s="136"/>
      <c r="I35" s="145"/>
      <c r="J35" s="145"/>
      <c r="K35" s="145"/>
      <c r="L35" s="145"/>
      <c r="M35" s="145"/>
      <c r="N35" s="145"/>
      <c r="O35" s="145"/>
    </row>
    <row r="36" spans="1:15" x14ac:dyDescent="0.2">
      <c r="A36" s="51"/>
      <c r="B36" s="51"/>
      <c r="C36" s="51"/>
      <c r="D36" s="51"/>
      <c r="E36" s="51"/>
      <c r="F36" s="145"/>
      <c r="G36" s="145"/>
      <c r="H36" s="136"/>
      <c r="I36" s="145"/>
      <c r="J36" s="145"/>
      <c r="K36" s="145"/>
      <c r="L36" s="136"/>
      <c r="M36" s="145"/>
      <c r="N36" s="145"/>
      <c r="O36" s="145"/>
    </row>
    <row r="37" spans="1:15" x14ac:dyDescent="0.2">
      <c r="A37" s="51"/>
      <c r="B37" s="51"/>
      <c r="C37" s="51"/>
      <c r="D37" s="51"/>
      <c r="E37" s="51"/>
      <c r="F37" s="145"/>
      <c r="G37" s="145"/>
      <c r="H37" s="145"/>
      <c r="I37" s="145"/>
      <c r="J37" s="145"/>
      <c r="K37" s="145"/>
      <c r="L37" s="145"/>
      <c r="M37" s="145"/>
      <c r="N37" s="145"/>
      <c r="O37" s="145"/>
    </row>
    <row r="38" spans="1:15" x14ac:dyDescent="0.2">
      <c r="A38" s="51"/>
      <c r="B38" s="51"/>
      <c r="C38" s="51"/>
      <c r="D38" s="51"/>
      <c r="E38" s="51"/>
      <c r="F38" s="145"/>
      <c r="G38" s="145"/>
      <c r="H38" s="145"/>
      <c r="I38" s="145"/>
      <c r="J38" s="145"/>
      <c r="K38" s="145"/>
      <c r="L38" s="145"/>
      <c r="M38" s="145"/>
      <c r="N38" s="145"/>
      <c r="O38" s="145"/>
    </row>
    <row r="39" spans="1:15" x14ac:dyDescent="0.2">
      <c r="A39" s="35" t="s">
        <v>127</v>
      </c>
      <c r="B39" s="51"/>
      <c r="C39" s="51"/>
      <c r="D39" s="51"/>
      <c r="E39" s="51"/>
      <c r="F39" s="145"/>
      <c r="G39" s="145"/>
      <c r="H39" s="145"/>
      <c r="I39" s="145"/>
      <c r="J39" s="145"/>
      <c r="K39" s="145"/>
      <c r="L39" s="145"/>
      <c r="M39" s="145"/>
      <c r="N39" s="145"/>
      <c r="O39" s="145"/>
    </row>
    <row r="40" spans="1:15" x14ac:dyDescent="0.2">
      <c r="A40" s="35" t="s">
        <v>85</v>
      </c>
      <c r="B40" s="51"/>
      <c r="C40" s="51"/>
      <c r="D40" s="51"/>
      <c r="E40" s="51"/>
      <c r="F40" s="145"/>
      <c r="G40" s="145"/>
      <c r="H40" s="145"/>
      <c r="I40" s="145"/>
      <c r="J40" s="145"/>
      <c r="K40" s="145"/>
      <c r="L40" s="145"/>
      <c r="M40" s="145"/>
      <c r="N40" s="145"/>
      <c r="O40" s="145"/>
    </row>
    <row r="41" spans="1:15" x14ac:dyDescent="0.2">
      <c r="A41" s="328" t="s">
        <v>170</v>
      </c>
      <c r="B41" s="328"/>
      <c r="C41" s="328"/>
      <c r="D41" s="328"/>
      <c r="E41" s="328"/>
      <c r="F41" s="145"/>
      <c r="G41" s="145"/>
      <c r="H41" s="145"/>
      <c r="I41" s="145"/>
      <c r="J41" s="145"/>
      <c r="K41" s="145"/>
      <c r="L41" s="145"/>
      <c r="M41" s="145"/>
      <c r="N41" s="145"/>
      <c r="O41" s="145"/>
    </row>
    <row r="42" spans="1:15" x14ac:dyDescent="0.2">
      <c r="A42" s="145"/>
      <c r="B42" s="145"/>
      <c r="C42" s="145"/>
      <c r="D42" s="145"/>
      <c r="E42" s="145"/>
      <c r="F42" s="145"/>
      <c r="G42" s="145"/>
      <c r="H42" s="145"/>
      <c r="I42" s="145"/>
      <c r="J42" s="145"/>
      <c r="K42" s="145"/>
      <c r="L42" s="145"/>
      <c r="M42" s="145"/>
      <c r="N42" s="145"/>
      <c r="O42" s="145"/>
    </row>
    <row r="43" spans="1:15" x14ac:dyDescent="0.2">
      <c r="A43" s="145"/>
      <c r="B43" s="145"/>
      <c r="C43" s="145"/>
      <c r="D43" s="145"/>
      <c r="E43" s="145"/>
      <c r="F43" s="145"/>
      <c r="G43" s="145"/>
      <c r="H43" s="145"/>
      <c r="I43" s="145"/>
      <c r="J43" s="145"/>
      <c r="K43" s="145"/>
      <c r="L43" s="145"/>
      <c r="M43" s="145"/>
      <c r="N43" s="145"/>
      <c r="O43" s="145"/>
    </row>
    <row r="44" spans="1:15" x14ac:dyDescent="0.2">
      <c r="A44" s="145"/>
      <c r="B44" s="145"/>
      <c r="C44" s="145"/>
      <c r="D44" s="145"/>
      <c r="E44" s="145"/>
      <c r="F44" s="145"/>
      <c r="G44" s="145"/>
      <c r="H44" s="145"/>
      <c r="I44" s="145"/>
      <c r="J44" s="145"/>
      <c r="K44" s="145"/>
      <c r="L44" s="145"/>
      <c r="M44" s="145"/>
      <c r="N44" s="145"/>
      <c r="O44" s="145"/>
    </row>
    <row r="45" spans="1:15" x14ac:dyDescent="0.2">
      <c r="A45" s="145"/>
      <c r="B45" s="145"/>
      <c r="C45" s="145"/>
      <c r="D45" s="145"/>
      <c r="E45" s="145"/>
      <c r="F45" s="145"/>
      <c r="G45" s="145"/>
      <c r="H45" s="145"/>
      <c r="I45" s="145"/>
      <c r="J45" s="145"/>
      <c r="K45" s="145"/>
      <c r="L45" s="145"/>
      <c r="M45" s="145"/>
      <c r="N45" s="145"/>
      <c r="O45" s="145"/>
    </row>
    <row r="46" spans="1:15" x14ac:dyDescent="0.2">
      <c r="A46" s="145"/>
      <c r="B46" s="145"/>
      <c r="C46" s="145"/>
      <c r="D46" s="145"/>
      <c r="E46" s="145"/>
      <c r="F46" s="145"/>
      <c r="G46" s="145"/>
      <c r="H46" s="145"/>
      <c r="I46" s="145"/>
      <c r="J46" s="145"/>
      <c r="K46" s="145"/>
      <c r="L46" s="145"/>
      <c r="M46" s="145"/>
      <c r="N46" s="145"/>
      <c r="O46" s="145"/>
    </row>
    <row r="47" spans="1:15" x14ac:dyDescent="0.2">
      <c r="I47" s="145"/>
      <c r="J47" s="145"/>
      <c r="K47" s="145"/>
      <c r="L47" s="145"/>
      <c r="M47" s="145"/>
      <c r="N47" s="145"/>
      <c r="O47" s="145"/>
    </row>
  </sheetData>
  <mergeCells count="1">
    <mergeCell ref="A41:E4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Kalkylblad</vt:lpstr>
      </vt:variant>
      <vt:variant>
        <vt:i4>15</vt:i4>
      </vt:variant>
    </vt:vector>
  </HeadingPairs>
  <TitlesOfParts>
    <vt:vector size="15" baseType="lpstr">
      <vt:lpstr>klubbnivå</vt:lpstr>
      <vt:lpstr>handbollsskolan</vt:lpstr>
      <vt:lpstr>F8</vt:lpstr>
      <vt:lpstr>P9</vt:lpstr>
      <vt:lpstr>F11_12</vt:lpstr>
      <vt:lpstr>P12</vt:lpstr>
      <vt:lpstr>P08_2020_2021</vt:lpstr>
      <vt:lpstr>P08_2019_2020</vt:lpstr>
      <vt:lpstr>flickor 09</vt:lpstr>
      <vt:lpstr>Flickor 08</vt:lpstr>
      <vt:lpstr>flickor 040506</vt:lpstr>
      <vt:lpstr>F14</vt:lpstr>
      <vt:lpstr>damlaget</vt:lpstr>
      <vt:lpstr>damlaget </vt:lpstr>
      <vt:lpstr>träningstider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Råberg, Patrik</dc:creator>
  <cp:lastModifiedBy>patrikraberg@gmail.com</cp:lastModifiedBy>
  <cp:lastPrinted>2020-08-26T18:02:51Z</cp:lastPrinted>
  <dcterms:created xsi:type="dcterms:W3CDTF">2020-08-26T16:54:14Z</dcterms:created>
  <dcterms:modified xsi:type="dcterms:W3CDTF">2020-09-06T19:44:46Z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1accd0ba-5d29-4544-b6db-5d2f44e528db</vt:lpwstr>
  </property>
  <property fmtid="{D5CDD505-2E9C-101B-9397-08002B2CF9AE}" pid="3" name="FörsvarsmaktenKlassificering">
    <vt:lpwstr>ES</vt:lpwstr>
  </property>
  <property fmtid="{D5CDD505-2E9C-101B-9397-08002B2CF9AE}" pid="4" name="FörsvarsmaktenSEKRETESSKLASSIFICERAD">
    <vt:lpwstr/>
  </property>
  <property fmtid="{D5CDD505-2E9C-101B-9397-08002B2CF9AE}" pid="5" name="Klassificering">
    <vt:lpwstr>ES</vt:lpwstr>
  </property>
</Properties>
</file>