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550" windowHeight="8910" firstSheet="3" activeTab="3"/>
  </bookViews>
  <sheets>
    <sheet name="Data" sheetId="1" state="hidden" r:id="rId1"/>
    <sheet name="Villkor" sheetId="2" state="hidden" r:id="rId2"/>
    <sheet name="Matcher" sheetId="3" state="hidden" r:id="rId3"/>
    <sheet name="Utskrift 1" sheetId="4" r:id="rId4"/>
    <sheet name="Utskrift 2" sheetId="5" r:id="rId5"/>
  </sheets>
  <definedNames/>
  <calcPr fullCalcOnLoad="1"/>
</workbook>
</file>

<file path=xl/sharedStrings.xml><?xml version="1.0" encoding="utf-8"?>
<sst xmlns="http://schemas.openxmlformats.org/spreadsheetml/2006/main" count="102" uniqueCount="74">
  <si>
    <t>Kontaktman</t>
  </si>
  <si>
    <t>Adress</t>
  </si>
  <si>
    <t>Tel. hem</t>
  </si>
  <si>
    <t>Tel. arb</t>
  </si>
  <si>
    <t>Tel. mobil</t>
  </si>
  <si>
    <t>E-post</t>
  </si>
  <si>
    <t>Omg.</t>
  </si>
  <si>
    <t>Speldatum</t>
  </si>
  <si>
    <t>Matchnr</t>
  </si>
  <si>
    <t>Nytt speldatum</t>
  </si>
  <si>
    <t>Omgång</t>
  </si>
  <si>
    <t>Hemmalag</t>
  </si>
  <si>
    <t>Bortalag</t>
  </si>
  <si>
    <t>Serie:</t>
  </si>
  <si>
    <t>Norrbottens Ishockeyförbund</t>
  </si>
  <si>
    <t>Deltagande lag:</t>
  </si>
  <si>
    <t>Omg</t>
  </si>
  <si>
    <t>Förening (alfabetisk ordn.)</t>
  </si>
  <si>
    <t>Mnr</t>
  </si>
  <si>
    <t>Datum</t>
  </si>
  <si>
    <t>SPELORDNING FÖR</t>
  </si>
  <si>
    <t>Postnr, Ort</t>
  </si>
  <si>
    <t>Lagnr (1-8)</t>
  </si>
  <si>
    <t>8 lag dubbelserie</t>
  </si>
  <si>
    <t>Förslagsdatum</t>
  </si>
  <si>
    <t>Fastställandedatum</t>
  </si>
  <si>
    <t>Fax</t>
  </si>
  <si>
    <t>Tröja h</t>
  </si>
  <si>
    <t>Tröja b</t>
  </si>
  <si>
    <t>Sida  1 (1)</t>
  </si>
  <si>
    <t>KONTAKTPERSONER</t>
  </si>
  <si>
    <t>Serieansvarig Norrbottens Ishockeyförbund</t>
  </si>
  <si>
    <t>Bodens HF</t>
  </si>
  <si>
    <t>Johan Åström</t>
  </si>
  <si>
    <t>070-349 99 52</t>
  </si>
  <si>
    <t>johan.astrom@bodenshf.se</t>
  </si>
  <si>
    <t>Röd</t>
  </si>
  <si>
    <t>Vit</t>
  </si>
  <si>
    <t>Christer Fjellström</t>
  </si>
  <si>
    <t>070-655 85 41</t>
  </si>
  <si>
    <t>crfj@hotmail.com</t>
  </si>
  <si>
    <t>Kiruna City HF</t>
  </si>
  <si>
    <t>Simon Unga</t>
  </si>
  <si>
    <t>073-020 06 55</t>
  </si>
  <si>
    <t>simon@kirunacity.se</t>
  </si>
  <si>
    <t>Svart</t>
  </si>
  <si>
    <t>Malmbergets AIF</t>
  </si>
  <si>
    <t>070-566 64 97</t>
  </si>
  <si>
    <t>nilsson.larsove@gmail.com</t>
  </si>
  <si>
    <t>Grön</t>
  </si>
  <si>
    <t>Rosvik IK</t>
  </si>
  <si>
    <t>Lennart Bergström</t>
  </si>
  <si>
    <t>070-601 81 20</t>
  </si>
  <si>
    <t>lennartbergstrom53@hotmail.com</t>
  </si>
  <si>
    <t>StiL Hockey</t>
  </si>
  <si>
    <t>Blå</t>
  </si>
  <si>
    <t>Orange</t>
  </si>
  <si>
    <t>Överkalix IF</t>
  </si>
  <si>
    <t>Roger Henriksson</t>
  </si>
  <si>
    <t>070-677 38 78</t>
  </si>
  <si>
    <t>roger.he@telia.com</t>
  </si>
  <si>
    <t>Per-Arne Morin</t>
  </si>
  <si>
    <t>070-336 53 34</t>
  </si>
  <si>
    <t>perarne.morin@gmail.com</t>
  </si>
  <si>
    <t>HC Luleå</t>
  </si>
  <si>
    <t>Brooklyn Tigers City HF</t>
  </si>
  <si>
    <t>Div 2 A Norra Grund 2015/2016</t>
  </si>
  <si>
    <t>Simon Kummu</t>
  </si>
  <si>
    <t>070-311 81 42</t>
  </si>
  <si>
    <t>simon_kummu@hotmail.com</t>
  </si>
  <si>
    <t>Ove Nilsson</t>
  </si>
  <si>
    <t>Carl Johansson</t>
  </si>
  <si>
    <t>070-319 17 28</t>
  </si>
  <si>
    <t>callemattiasjohansson@gmail.com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</si>
</sst>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 mmmm\ yyyy"/>
    <numFmt numFmtId="165" formatCode="yy/mm/dd"/>
  </numFmts>
  <fonts count="51"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9.421875" style="0" bestFit="1" customWidth="1"/>
    <col min="2" max="2" width="40.57421875" style="0" customWidth="1"/>
    <col min="3" max="3" width="18.140625" style="0" customWidth="1"/>
    <col min="4" max="4" width="18.421875" style="0" customWidth="1"/>
    <col min="5" max="5" width="21.7109375" style="0" customWidth="1"/>
    <col min="6" max="6" width="15.7109375" style="0" customWidth="1"/>
    <col min="7" max="7" width="14.8515625" style="0" customWidth="1"/>
    <col min="8" max="9" width="15.00390625" style="0" customWidth="1"/>
    <col min="10" max="10" width="31.00390625" style="0" customWidth="1"/>
    <col min="11" max="11" width="11.57421875" style="0" customWidth="1"/>
    <col min="12" max="12" width="11.00390625" style="0" customWidth="1"/>
  </cols>
  <sheetData>
    <row r="1" ht="20.25">
      <c r="B1" s="3" t="s">
        <v>23</v>
      </c>
    </row>
    <row r="2" s="7" customFormat="1" ht="12.75">
      <c r="A2" s="2"/>
    </row>
    <row r="3" spans="2:5" s="7" customFormat="1" ht="12.75">
      <c r="B3" s="20" t="s">
        <v>13</v>
      </c>
      <c r="C3" s="34" t="s">
        <v>66</v>
      </c>
      <c r="D3" s="35"/>
      <c r="E3" s="36"/>
    </row>
    <row r="5" spans="1:12" s="1" customFormat="1" ht="9.75">
      <c r="A5" s="5" t="s">
        <v>22</v>
      </c>
      <c r="B5" s="1" t="s">
        <v>17</v>
      </c>
      <c r="C5" s="1" t="s">
        <v>0</v>
      </c>
      <c r="D5" s="1" t="s">
        <v>1</v>
      </c>
      <c r="E5" s="1" t="s">
        <v>21</v>
      </c>
      <c r="F5" s="1" t="s">
        <v>2</v>
      </c>
      <c r="G5" s="1" t="s">
        <v>3</v>
      </c>
      <c r="H5" s="1" t="s">
        <v>4</v>
      </c>
      <c r="I5" s="1" t="s">
        <v>26</v>
      </c>
      <c r="J5" s="1" t="s">
        <v>5</v>
      </c>
      <c r="K5" s="1" t="s">
        <v>27</v>
      </c>
      <c r="L5" s="1" t="s">
        <v>28</v>
      </c>
    </row>
    <row r="6" spans="1:12" ht="12.75">
      <c r="A6" s="24">
        <v>1</v>
      </c>
      <c r="B6" s="25" t="s">
        <v>32</v>
      </c>
      <c r="C6" s="23" t="s">
        <v>33</v>
      </c>
      <c r="D6" s="23"/>
      <c r="E6" s="23"/>
      <c r="F6" s="23"/>
      <c r="G6" s="23"/>
      <c r="H6" s="23" t="s">
        <v>34</v>
      </c>
      <c r="I6" s="23"/>
      <c r="J6" s="23" t="s">
        <v>35</v>
      </c>
      <c r="K6" s="23" t="s">
        <v>36</v>
      </c>
      <c r="L6" s="23" t="s">
        <v>37</v>
      </c>
    </row>
    <row r="7" spans="1:12" ht="12.75">
      <c r="A7" s="24">
        <v>4</v>
      </c>
      <c r="B7" s="25" t="s">
        <v>65</v>
      </c>
      <c r="C7" s="23" t="s">
        <v>38</v>
      </c>
      <c r="D7" s="23"/>
      <c r="E7" s="23"/>
      <c r="F7" s="23"/>
      <c r="G7" s="23"/>
      <c r="H7" s="23" t="s">
        <v>39</v>
      </c>
      <c r="I7" s="23"/>
      <c r="J7" s="23" t="s">
        <v>40</v>
      </c>
      <c r="K7" s="23" t="s">
        <v>37</v>
      </c>
      <c r="L7" s="23" t="s">
        <v>37</v>
      </c>
    </row>
    <row r="8" spans="1:12" ht="12.75">
      <c r="A8" s="24">
        <v>3</v>
      </c>
      <c r="B8" s="25" t="s">
        <v>64</v>
      </c>
      <c r="C8" s="23" t="s">
        <v>67</v>
      </c>
      <c r="D8" s="23"/>
      <c r="E8" s="23"/>
      <c r="F8" s="23"/>
      <c r="G8" s="23"/>
      <c r="H8" s="23" t="s">
        <v>68</v>
      </c>
      <c r="I8" s="23"/>
      <c r="J8" t="s">
        <v>69</v>
      </c>
      <c r="K8" s="23" t="s">
        <v>45</v>
      </c>
      <c r="L8" s="23" t="s">
        <v>37</v>
      </c>
    </row>
    <row r="9" spans="1:12" ht="12.75">
      <c r="A9" s="24">
        <v>2</v>
      </c>
      <c r="B9" s="25" t="s">
        <v>41</v>
      </c>
      <c r="C9" s="23" t="s">
        <v>42</v>
      </c>
      <c r="D9" s="23"/>
      <c r="E9" s="23"/>
      <c r="F9" s="23"/>
      <c r="G9" s="23"/>
      <c r="H9" s="23" t="s">
        <v>43</v>
      </c>
      <c r="I9" s="23"/>
      <c r="J9" s="23" t="s">
        <v>44</v>
      </c>
      <c r="K9" s="23" t="s">
        <v>45</v>
      </c>
      <c r="L9" s="23" t="s">
        <v>37</v>
      </c>
    </row>
    <row r="10" spans="1:12" ht="12.75">
      <c r="A10" s="24">
        <v>7</v>
      </c>
      <c r="B10" s="25" t="s">
        <v>46</v>
      </c>
      <c r="C10" s="23" t="s">
        <v>70</v>
      </c>
      <c r="D10" s="23"/>
      <c r="E10" s="23"/>
      <c r="F10" s="23"/>
      <c r="G10" s="23"/>
      <c r="H10" s="23" t="s">
        <v>47</v>
      </c>
      <c r="I10" s="23"/>
      <c r="J10" s="23" t="s">
        <v>48</v>
      </c>
      <c r="K10" s="23" t="s">
        <v>37</v>
      </c>
      <c r="L10" s="23" t="s">
        <v>49</v>
      </c>
    </row>
    <row r="11" spans="1:12" ht="12.75">
      <c r="A11" s="24">
        <v>6</v>
      </c>
      <c r="B11" s="25" t="s">
        <v>50</v>
      </c>
      <c r="C11" s="23" t="s">
        <v>51</v>
      </c>
      <c r="D11" s="23"/>
      <c r="E11" s="23"/>
      <c r="F11" s="23"/>
      <c r="G11" s="23"/>
      <c r="H11" s="23" t="s">
        <v>52</v>
      </c>
      <c r="I11" s="23"/>
      <c r="J11" s="23" t="s">
        <v>53</v>
      </c>
      <c r="K11" s="23" t="s">
        <v>49</v>
      </c>
      <c r="L11" s="23" t="s">
        <v>37</v>
      </c>
    </row>
    <row r="12" spans="1:12" ht="12.75">
      <c r="A12" s="24">
        <v>5</v>
      </c>
      <c r="B12" s="25" t="s">
        <v>54</v>
      </c>
      <c r="C12" s="23" t="s">
        <v>71</v>
      </c>
      <c r="D12" s="23"/>
      <c r="E12" s="23"/>
      <c r="F12" s="23"/>
      <c r="G12" s="23"/>
      <c r="H12" s="23" t="s">
        <v>72</v>
      </c>
      <c r="I12" s="23"/>
      <c r="J12" t="s">
        <v>73</v>
      </c>
      <c r="K12" s="23" t="s">
        <v>55</v>
      </c>
      <c r="L12" s="23" t="s">
        <v>56</v>
      </c>
    </row>
    <row r="13" spans="1:12" ht="12.75">
      <c r="A13" s="24">
        <v>8</v>
      </c>
      <c r="B13" s="25" t="s">
        <v>57</v>
      </c>
      <c r="C13" s="23" t="s">
        <v>58</v>
      </c>
      <c r="D13" s="23"/>
      <c r="E13" s="23"/>
      <c r="F13" s="23"/>
      <c r="G13" s="23"/>
      <c r="H13" s="23" t="s">
        <v>59</v>
      </c>
      <c r="I13" s="23"/>
      <c r="J13" t="s">
        <v>60</v>
      </c>
      <c r="K13" s="23" t="s">
        <v>55</v>
      </c>
      <c r="L13" s="23" t="s">
        <v>37</v>
      </c>
    </row>
    <row r="14" spans="1:12" ht="12.75">
      <c r="A14" s="24"/>
      <c r="B14" s="30" t="s">
        <v>31</v>
      </c>
      <c r="C14" s="23" t="s">
        <v>61</v>
      </c>
      <c r="D14" s="23"/>
      <c r="E14" s="23"/>
      <c r="F14" s="23"/>
      <c r="G14" s="23"/>
      <c r="H14" s="23" t="s">
        <v>62</v>
      </c>
      <c r="I14" s="23"/>
      <c r="J14" t="s">
        <v>63</v>
      </c>
      <c r="K14" s="31"/>
      <c r="L14" s="31"/>
    </row>
    <row r="16" spans="1:2" s="1" customFormat="1" ht="9.75">
      <c r="A16" s="5" t="s">
        <v>6</v>
      </c>
      <c r="B16" s="5" t="s">
        <v>7</v>
      </c>
    </row>
    <row r="17" spans="1:2" ht="12.75">
      <c r="A17" s="4">
        <v>1</v>
      </c>
      <c r="B17" s="22">
        <v>42280</v>
      </c>
    </row>
    <row r="18" spans="1:2" ht="12.75">
      <c r="A18" s="4">
        <v>2</v>
      </c>
      <c r="B18" s="22">
        <v>42287</v>
      </c>
    </row>
    <row r="19" spans="1:2" ht="12.75">
      <c r="A19" s="4">
        <v>3</v>
      </c>
      <c r="B19" s="22">
        <v>42291</v>
      </c>
    </row>
    <row r="20" spans="1:2" ht="12.75">
      <c r="A20" s="4">
        <v>4</v>
      </c>
      <c r="B20" s="22">
        <v>42294</v>
      </c>
    </row>
    <row r="21" spans="1:2" ht="12.75">
      <c r="A21" s="4">
        <v>5</v>
      </c>
      <c r="B21" s="22">
        <v>42301</v>
      </c>
    </row>
    <row r="22" spans="1:2" ht="12.75">
      <c r="A22" s="4">
        <v>6</v>
      </c>
      <c r="B22" s="22">
        <v>42308</v>
      </c>
    </row>
    <row r="23" spans="1:2" ht="12.75">
      <c r="A23" s="4">
        <v>7</v>
      </c>
      <c r="B23" s="22">
        <v>42312</v>
      </c>
    </row>
    <row r="24" spans="1:2" ht="12.75">
      <c r="A24" s="4">
        <v>8</v>
      </c>
      <c r="B24" s="22">
        <v>42315</v>
      </c>
    </row>
    <row r="25" spans="1:5" ht="12.75">
      <c r="A25" s="4">
        <v>9</v>
      </c>
      <c r="B25" s="22">
        <v>42322</v>
      </c>
      <c r="D25" s="37" t="s">
        <v>24</v>
      </c>
      <c r="E25" s="37"/>
    </row>
    <row r="26" spans="1:5" ht="12.75">
      <c r="A26" s="4">
        <v>10</v>
      </c>
      <c r="B26" s="22">
        <v>42329</v>
      </c>
      <c r="D26" s="32"/>
      <c r="E26" s="33"/>
    </row>
    <row r="27" spans="1:2" ht="12.75">
      <c r="A27" s="4">
        <v>11</v>
      </c>
      <c r="B27" s="22">
        <v>42336</v>
      </c>
    </row>
    <row r="28" spans="1:5" ht="12.75">
      <c r="A28" s="4">
        <v>12</v>
      </c>
      <c r="B28" s="22">
        <v>42343</v>
      </c>
      <c r="D28" s="37" t="s">
        <v>25</v>
      </c>
      <c r="E28" s="37"/>
    </row>
    <row r="29" spans="1:5" ht="12.75">
      <c r="A29" s="4">
        <v>13</v>
      </c>
      <c r="B29" s="22">
        <v>42350</v>
      </c>
      <c r="D29" s="32">
        <v>42242</v>
      </c>
      <c r="E29" s="33"/>
    </row>
    <row r="30" spans="1:2" ht="12.75">
      <c r="A30" s="4">
        <v>14</v>
      </c>
      <c r="B30" s="22">
        <v>42357</v>
      </c>
    </row>
  </sheetData>
  <sheetProtection password="CB9F" sheet="1"/>
  <mergeCells count="5">
    <mergeCell ref="D29:E29"/>
    <mergeCell ref="C3:E3"/>
    <mergeCell ref="D25:E25"/>
    <mergeCell ref="D26:E26"/>
    <mergeCell ref="D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5" t="s">
        <v>22</v>
      </c>
      <c r="B1" s="5" t="s">
        <v>22</v>
      </c>
      <c r="C1" s="5" t="s">
        <v>22</v>
      </c>
      <c r="D1" s="5" t="s">
        <v>22</v>
      </c>
      <c r="E1" s="5" t="s">
        <v>22</v>
      </c>
      <c r="F1" s="5" t="s">
        <v>22</v>
      </c>
      <c r="G1" s="5" t="s">
        <v>22</v>
      </c>
      <c r="H1" s="5" t="s">
        <v>22</v>
      </c>
    </row>
    <row r="2" spans="1:8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5.7109375" style="0" customWidth="1"/>
    <col min="3" max="3" width="15.7109375" style="4" customWidth="1"/>
    <col min="4" max="4" width="7.57421875" style="0" bestFit="1" customWidth="1"/>
    <col min="5" max="6" width="25.7109375" style="0" customWidth="1"/>
  </cols>
  <sheetData>
    <row r="1" spans="1:6" s="1" customFormat="1" ht="9.75">
      <c r="A1" s="5" t="s">
        <v>8</v>
      </c>
      <c r="B1" s="5" t="s">
        <v>7</v>
      </c>
      <c r="C1" s="5" t="s">
        <v>9</v>
      </c>
      <c r="D1" s="5" t="s">
        <v>10</v>
      </c>
      <c r="E1" s="1" t="s">
        <v>11</v>
      </c>
      <c r="F1" s="1" t="s">
        <v>12</v>
      </c>
    </row>
    <row r="2" spans="1:6" ht="12.75">
      <c r="A2" s="21">
        <v>1</v>
      </c>
      <c r="B2" s="6">
        <f>IF(ISNUMBER(Data!$B$17),IF(ISNUMBER(C2),C2,Data!$B$17)," ")</f>
        <v>42280</v>
      </c>
      <c r="C2" s="22"/>
      <c r="D2" s="4">
        <v>1</v>
      </c>
      <c r="E2" t="str">
        <f>IF(AND(ISNUMBER($B$2),ISTEXT(DGET(Data!$A$5:$B$13,2,Villkor!$D$1:$D$2))),DGET(Data!$A$5:$B$13,2,Villkor!$D$1:$D$2)," ")</f>
        <v>Brooklyn Tigers City HF</v>
      </c>
      <c r="F2" t="str">
        <f>IF(AND(ISNUMBER($B$2),ISTEXT(DGET(Data!$A$5:$B$13,2,Villkor!$E$1:$E$2))),DGET(Data!$A$5:$B$13,2,Villkor!$E$1:$E$2)," ")</f>
        <v>StiL Hockey</v>
      </c>
    </row>
    <row r="3" spans="1:6" ht="12.75">
      <c r="A3" s="21">
        <v>2</v>
      </c>
      <c r="B3" s="6">
        <f>IF(ISNUMBER(Data!$B$17),IF(ISNUMBER(C3),C3,Data!$B$17)," ")</f>
        <v>42280</v>
      </c>
      <c r="C3" s="22"/>
      <c r="D3" s="4">
        <v>1</v>
      </c>
      <c r="E3" t="str">
        <f>IF(AND(ISNUMBER($B$3),ISTEXT(DGET(Data!$A$5:$B$13,2,Villkor!$C$1:$C$2))),DGET(Data!$A$5:$B$13,2,Villkor!$C$1:$C$2)," ")</f>
        <v>HC Luleå</v>
      </c>
      <c r="F3" t="str">
        <f>IF(AND(ISNUMBER($B$3),ISTEXT(DGET(Data!$A$5:$B$13,2,Villkor!$F$1:$F$2))),DGET(Data!$A$5:$B$13,2,Villkor!$F$1:$F$2)," ")</f>
        <v>Rosvik IK</v>
      </c>
    </row>
    <row r="4" spans="1:6" ht="12.75">
      <c r="A4" s="21">
        <v>3</v>
      </c>
      <c r="B4" s="6">
        <f>IF(ISNUMBER(Data!$B$17),IF(ISNUMBER(C4),C4,Data!$B$17)," ")</f>
        <v>42284</v>
      </c>
      <c r="C4" s="22">
        <v>42284</v>
      </c>
      <c r="D4" s="4">
        <v>1</v>
      </c>
      <c r="E4" t="str">
        <f>IF(AND(ISNUMBER($B$4),ISTEXT(DGET(Data!$A$5:$B$13,2,Villkor!$B$1:$B$2))),DGET(Data!$A$5:$B$13,2,Villkor!$B$1:$B$2)," ")</f>
        <v>Kiruna City HF</v>
      </c>
      <c r="F4" t="str">
        <f>IF(AND(ISNUMBER($B$4),ISTEXT(DGET(Data!$A$5:$B$13,2,Villkor!$G$1:$G$2))),DGET(Data!$A$5:$B$13,2,Villkor!$G$1:$G$2)," ")</f>
        <v>Malmbergets AIF</v>
      </c>
    </row>
    <row r="5" spans="1:6" ht="12.75">
      <c r="A5" s="21">
        <v>4</v>
      </c>
      <c r="B5" s="6">
        <f>IF(ISNUMBER(Data!$B$17),IF(ISNUMBER(C5),C5,Data!$B$17)," ")</f>
        <v>42284</v>
      </c>
      <c r="C5" s="22">
        <v>42284</v>
      </c>
      <c r="D5" s="4">
        <v>1</v>
      </c>
      <c r="E5" t="str">
        <f>IF(AND(ISNUMBER($B$5),ISTEXT(DGET(Data!$A$5:$B$13,2,Villkor!$A$1:$A$2))),DGET(Data!$A$5:$B$13,2,Villkor!$A$1:$A$2)," ")</f>
        <v>Bodens HF</v>
      </c>
      <c r="F5" t="str">
        <f>IF(AND(ISNUMBER($B$5),ISTEXT(DGET(Data!$A$5:$B$13,2,Villkor!$H$1:$H$2))),DGET(Data!$A$5:$B$13,2,Villkor!$H$1:$H$2)," ")</f>
        <v>Överkalix IF</v>
      </c>
    </row>
    <row r="6" spans="1:6" ht="12.75">
      <c r="A6" s="21">
        <v>7</v>
      </c>
      <c r="B6" s="6">
        <f>IF(ISNUMBER(Data!$B$18),IF(ISNUMBER(C6),C6,Data!$B$18)," ")</f>
        <v>42287</v>
      </c>
      <c r="C6" s="22"/>
      <c r="D6" s="4">
        <v>2</v>
      </c>
      <c r="E6" t="str">
        <f>IF(AND(ISNUMBER($B$8),ISTEXT(DGET(Data!$A$5:$B$13,2,Villkor!$E$1:$E$2))),DGET(Data!$A$5:$B$13,2,Villkor!$E$1:$E$2)," ")</f>
        <v>StiL Hockey</v>
      </c>
      <c r="F6" t="str">
        <f>IF(AND(ISNUMBER($B$8),ISTEXT(DGET(Data!$A$5:$B$13,2,Villkor!$C$1:$C$2))),DGET(Data!$A$5:$B$13,2,Villkor!$C$1:$C$2)," ")</f>
        <v>HC Luleå</v>
      </c>
    </row>
    <row r="7" spans="1:6" ht="12.75">
      <c r="A7" s="21">
        <v>8</v>
      </c>
      <c r="B7" s="6">
        <f>IF(ISNUMBER(Data!$B$18),IF(ISNUMBER(C7),C7,Data!$B$18)," ")</f>
        <v>42288</v>
      </c>
      <c r="C7" s="22">
        <v>42288</v>
      </c>
      <c r="D7" s="4">
        <v>2</v>
      </c>
      <c r="E7" t="str">
        <f>IF(AND(ISNUMBER($B$9),ISTEXT(DGET(Data!$A$5:$B$13,2,Villkor!$H$1:$H$2))),DGET(Data!$A$5:$B$13,2,Villkor!$H$1:$H$2)," ")</f>
        <v>Överkalix IF</v>
      </c>
      <c r="F7" t="str">
        <f>IF(AND(ISNUMBER($B$9),ISTEXT(DGET(Data!$A$5:$B$13,2,Villkor!$D$1:$D$2))),DGET(Data!$A$5:$B$13,2,Villkor!$D$1:$D$2)," ")</f>
        <v>Brooklyn Tigers City HF</v>
      </c>
    </row>
    <row r="8" spans="1:6" ht="12.75">
      <c r="A8" s="21">
        <v>9</v>
      </c>
      <c r="B8" s="6">
        <f>IF(ISNUMBER(Data!$B$19),IF(ISNUMBER(C8),C8,Data!$B$19)," ")</f>
        <v>42291</v>
      </c>
      <c r="C8" s="22"/>
      <c r="D8" s="4">
        <v>3</v>
      </c>
      <c r="E8" t="str">
        <f>IF(AND(ISNUMBER($B$10),ISTEXT(DGET(Data!$A$5:$B$13,2,Villkor!$C$1:$C$2))),DGET(Data!$A$5:$B$13,2,Villkor!$C$1:$C$2)," ")</f>
        <v>HC Luleå</v>
      </c>
      <c r="F8" t="str">
        <f>IF(AND(ISNUMBER($B$10),ISTEXT(DGET(Data!$A$5:$B$13,2,Villkor!$D$1:$D$2))),DGET(Data!$A$5:$B$13,2,Villkor!$D$1:$D$2)," ")</f>
        <v>Brooklyn Tigers City HF</v>
      </c>
    </row>
    <row r="9" spans="1:6" ht="12.75">
      <c r="A9" s="21">
        <v>11</v>
      </c>
      <c r="B9" s="6">
        <f>IF(ISNUMBER(Data!$B$19),IF(ISNUMBER(C9),C9,Data!$B$19)," ")</f>
        <v>42291</v>
      </c>
      <c r="C9" s="22"/>
      <c r="D9" s="4">
        <v>3</v>
      </c>
      <c r="E9" t="str">
        <f>IF(AND(ISNUMBER($B$12),ISTEXT(DGET(Data!$A$5:$B$13,2,Villkor!$A$1:$A$2))),DGET(Data!$A$5:$B$13,2,Villkor!$A$1:$A$2)," ")</f>
        <v>Bodens HF</v>
      </c>
      <c r="F9" t="str">
        <f>IF(AND(ISNUMBER($B$12),ISTEXT(DGET(Data!$A$5:$B$13,2,Villkor!$F$1:$F$2))),DGET(Data!$A$5:$B$13,2,Villkor!$F$1:$F$2)," ")</f>
        <v>Rosvik IK</v>
      </c>
    </row>
    <row r="10" spans="1:6" ht="12.75">
      <c r="A10" s="21">
        <v>12</v>
      </c>
      <c r="B10" s="6">
        <f>IF(ISNUMBER(Data!$B$19),IF(ISNUMBER(C10),C10,Data!$B$19)," ")</f>
        <v>42291</v>
      </c>
      <c r="C10" s="24"/>
      <c r="D10" s="4">
        <v>3</v>
      </c>
      <c r="E10" t="str">
        <f>IF(AND(ISNUMBER($B$13),ISTEXT(DGET(Data!$A$5:$B$13,2,Villkor!$G$1:$G$2))),DGET(Data!$A$5:$B$13,2,Villkor!$G$1:$G$2)," ")</f>
        <v>Malmbergets AIF</v>
      </c>
      <c r="F10" t="str">
        <f>IF(AND(ISNUMBER($B$13),ISTEXT(DGET(Data!$A$5:$B$13,2,Villkor!$H$1:$H$2))),DGET(Data!$A$5:$B$13,2,Villkor!$H$1:$H$2)," ")</f>
        <v>Överkalix IF</v>
      </c>
    </row>
    <row r="11" spans="1:6" ht="12.75">
      <c r="A11" s="21">
        <v>13</v>
      </c>
      <c r="B11" s="6">
        <f>IF(ISNUMBER(Data!$B$20),IF(ISNUMBER(C11),C11,Data!$B$20)," ")</f>
        <v>42294</v>
      </c>
      <c r="C11" s="22"/>
      <c r="D11" s="4">
        <v>4</v>
      </c>
      <c r="E11" t="str">
        <f>IF(AND(ISNUMBER($B$14),ISTEXT(DGET(Data!$A$5:$B$13,2,Villkor!$E$1:$E$2))),DGET(Data!$A$5:$B$13,2,Villkor!$E$1:$E$2)," ")</f>
        <v>StiL Hockey</v>
      </c>
      <c r="F11" t="str">
        <f>IF(AND(ISNUMBER($B$14),ISTEXT(DGET(Data!$A$5:$B$13,2,Villkor!$A$1:$A$2))),DGET(Data!$A$5:$B$13,2,Villkor!$A$1:$A$2)," ")</f>
        <v>Bodens HF</v>
      </c>
    </row>
    <row r="12" spans="1:6" ht="12.75">
      <c r="A12" s="21">
        <v>14</v>
      </c>
      <c r="B12" s="6">
        <f>IF(ISNUMBER(Data!$B$20),IF(ISNUMBER(C12),C12,Data!$B$20)," ")</f>
        <v>42294</v>
      </c>
      <c r="C12" s="22"/>
      <c r="D12" s="4">
        <v>4</v>
      </c>
      <c r="E12" t="str">
        <f>IF(AND(ISNUMBER($B$15),ISTEXT(DGET(Data!$A$5:$B$13,2,Villkor!$D$1:$D$2))),DGET(Data!$A$5:$B$13,2,Villkor!$D$1:$D$2)," ")</f>
        <v>Brooklyn Tigers City HF</v>
      </c>
      <c r="F12" t="str">
        <f>IF(AND(ISNUMBER($B$15),ISTEXT(DGET(Data!$A$5:$B$13,2,Villkor!$B$1:$B$2))),DGET(Data!$A$5:$B$13,2,Villkor!$B$1:$B$2)," ")</f>
        <v>Kiruna City HF</v>
      </c>
    </row>
    <row r="13" spans="1:6" ht="12.75">
      <c r="A13" s="21">
        <v>15</v>
      </c>
      <c r="B13" s="6">
        <f>IF(ISNUMBER(Data!$B$20),IF(ISNUMBER(C13),C13,Data!$B$20)," ")</f>
        <v>42294</v>
      </c>
      <c r="C13" s="24"/>
      <c r="D13" s="4">
        <v>4</v>
      </c>
      <c r="E13" t="str">
        <f>IF(AND(ISNUMBER($B$16),ISTEXT(DGET(Data!$A$5:$B$13,2,Villkor!$H$1:$H$2))),DGET(Data!$A$5:$B$13,2,Villkor!$H$1:$H$2)," ")</f>
        <v>Överkalix IF</v>
      </c>
      <c r="F13" t="str">
        <f>IF(AND(ISNUMBER($B$16),ISTEXT(DGET(Data!$A$5:$B$13,2,Villkor!$C$1:$C$2))),DGET(Data!$A$5:$B$13,2,Villkor!$C$1:$C$2)," ")</f>
        <v>HC Luleå</v>
      </c>
    </row>
    <row r="14" spans="1:6" ht="12.75">
      <c r="A14" s="21">
        <v>16</v>
      </c>
      <c r="B14" s="6">
        <f>IF(ISNUMBER(Data!$B$20),IF(ISNUMBER(C14),C14,Data!$B$20)," ")</f>
        <v>42294</v>
      </c>
      <c r="C14" s="24"/>
      <c r="D14" s="4">
        <v>4</v>
      </c>
      <c r="E14" t="str">
        <f>IF(AND(ISNUMBER($B$17),ISTEXT(DGET(Data!$A$5:$B$13,2,Villkor!$F$1:$F$2))),DGET(Data!$A$5:$B$13,2,Villkor!$F$1:$F$2)," ")</f>
        <v>Rosvik IK</v>
      </c>
      <c r="F14" t="str">
        <f>IF(AND(ISNUMBER($B$17),ISTEXT(DGET(Data!$A$5:$B$13,2,Villkor!$G$1:$G$2))),DGET(Data!$A$5:$B$13,2,Villkor!$G$1:$G$2)," ")</f>
        <v>Malmbergets AIF</v>
      </c>
    </row>
    <row r="15" spans="1:6" ht="12.75">
      <c r="A15" s="21">
        <v>6</v>
      </c>
      <c r="B15" s="6">
        <f>IF(ISNUMBER(Data!$B$18),IF(ISNUMBER(C15),C15,Data!$B$18)," ")</f>
        <v>42295</v>
      </c>
      <c r="C15" s="22">
        <v>42295</v>
      </c>
      <c r="D15" s="4">
        <v>2</v>
      </c>
      <c r="E15" t="str">
        <f>IF(AND(ISNUMBER($B$7),ISTEXT(DGET(Data!$A$5:$B$13,2,Villkor!$F$1:$F$2))),DGET(Data!$A$5:$B$13,2,Villkor!$F$1:$F$2)," ")</f>
        <v>Rosvik IK</v>
      </c>
      <c r="F15" t="str">
        <f>IF(AND(ISNUMBER($B$7),ISTEXT(DGET(Data!$A$5:$B$13,2,Villkor!$B$1:$B$2))),DGET(Data!$A$5:$B$13,2,Villkor!$B$1:$B$2)," ")</f>
        <v>Kiruna City HF</v>
      </c>
    </row>
    <row r="16" spans="1:6" ht="12.75">
      <c r="A16" s="21">
        <v>17</v>
      </c>
      <c r="B16" s="6">
        <f>IF(ISNUMBER(Data!$B$21),IF(ISNUMBER(C16),C16,Data!$B$21)," ")</f>
        <v>42301</v>
      </c>
      <c r="C16" s="22"/>
      <c r="D16" s="4">
        <v>5</v>
      </c>
      <c r="E16" t="str">
        <f>IF(AND(ISNUMBER($B$18),ISTEXT(DGET(Data!$A$5:$B$13,2,Villkor!$A$1:$A$2))),DGET(Data!$A$5:$B$13,2,Villkor!$A$1:$A$2)," ")</f>
        <v>Bodens HF</v>
      </c>
      <c r="F16" t="str">
        <f>IF(AND(ISNUMBER($B$18),ISTEXT(DGET(Data!$A$5:$B$13,2,Villkor!$B$1:$B$2))),DGET(Data!$A$5:$B$13,2,Villkor!$B$1:$B$2)," ")</f>
        <v>Kiruna City HF</v>
      </c>
    </row>
    <row r="17" spans="1:6" ht="12.75">
      <c r="A17" s="21">
        <v>18</v>
      </c>
      <c r="B17" s="6">
        <f>IF(ISNUMBER(Data!$B$21),IF(ISNUMBER(C17),C17,Data!$B$21)," ")</f>
        <v>42301</v>
      </c>
      <c r="C17" s="22"/>
      <c r="D17" s="4">
        <v>5</v>
      </c>
      <c r="E17" t="str">
        <f>IF(AND(ISNUMBER($B$19),ISTEXT(DGET(Data!$A$5:$B$13,2,Villkor!$D$1:$D$2))),DGET(Data!$A$5:$B$13,2,Villkor!$D$1:$D$2)," ")</f>
        <v>Brooklyn Tigers City HF</v>
      </c>
      <c r="F17" t="str">
        <f>IF(AND(ISNUMBER($B$19),ISTEXT(DGET(Data!$A$5:$B$13,2,Villkor!$F$1:$F$2))),DGET(Data!$A$5:$B$13,2,Villkor!$F$1:$F$2)," ")</f>
        <v>Rosvik IK</v>
      </c>
    </row>
    <row r="18" spans="1:6" ht="12.75">
      <c r="A18" s="21">
        <v>19</v>
      </c>
      <c r="B18" s="6">
        <f>IF(ISNUMBER(Data!$B$21),IF(ISNUMBER(C18),C18,Data!$B$21)," ")</f>
        <v>42301</v>
      </c>
      <c r="C18" s="24"/>
      <c r="D18" s="4">
        <v>5</v>
      </c>
      <c r="E18" t="str">
        <f>IF(AND(ISNUMBER($B$20),ISTEXT(DGET(Data!$A$5:$B$13,2,Villkor!$C$1:$C$2))),DGET(Data!$A$5:$B$13,2,Villkor!$C$1:$C$2)," ")</f>
        <v>HC Luleå</v>
      </c>
      <c r="F18" t="str">
        <f>IF(AND(ISNUMBER($B$20),ISTEXT(DGET(Data!$A$5:$B$13,2,Villkor!$G$1:$G$2))),DGET(Data!$A$5:$B$13,2,Villkor!$G$1:$G$2)," ")</f>
        <v>Malmbergets AIF</v>
      </c>
    </row>
    <row r="19" spans="1:6" ht="12.75">
      <c r="A19" s="21">
        <v>20</v>
      </c>
      <c r="B19" s="6">
        <f>IF(ISNUMBER(Data!$B$21),IF(ISNUMBER(C19),C19,Data!$B$21)," ")</f>
        <v>42301</v>
      </c>
      <c r="C19" s="22"/>
      <c r="D19" s="4">
        <v>5</v>
      </c>
      <c r="E19" t="str">
        <f>IF(AND(ISNUMBER($B$21),ISTEXT(DGET(Data!$A$5:$B$13,2,Villkor!$E$1:$E$2))),DGET(Data!$A$5:$B$13,2,Villkor!$E$1:$E$2)," ")</f>
        <v>StiL Hockey</v>
      </c>
      <c r="F19" t="str">
        <f>IF(AND(ISNUMBER($B$21),ISTEXT(DGET(Data!$A$5:$B$13,2,Villkor!$H$1:$H$2))),DGET(Data!$A$5:$B$13,2,Villkor!$H$1:$H$2)," ")</f>
        <v>Överkalix IF</v>
      </c>
    </row>
    <row r="20" spans="1:6" ht="12.75">
      <c r="A20" s="21">
        <v>35</v>
      </c>
      <c r="B20" s="6">
        <f>IF(ISNUMBER(Data!$B$25),IF(ISNUMBER(C20),C20,Data!$B$25)," ")</f>
        <v>42302</v>
      </c>
      <c r="C20" s="22">
        <v>42302</v>
      </c>
      <c r="D20" s="4">
        <v>9</v>
      </c>
      <c r="E20" t="str">
        <f>IF(AND(ISNUMBER($B$36),ISTEXT(DGET(Data!$A$5:$B$13,2,Villkor!$A$1:$A$2))),DGET(Data!$A$5:$B$13,2,Villkor!$A$1:$A$2)," ")</f>
        <v>Bodens HF</v>
      </c>
      <c r="F20" t="str">
        <f>IF(AND(ISNUMBER($B$36),ISTEXT(DGET(Data!$A$5:$B$13,2,Villkor!$G$1:$G$2))),DGET(Data!$A$5:$B$13,2,Villkor!$G$1:$G$2)," ")</f>
        <v>Malmbergets AIF</v>
      </c>
    </row>
    <row r="21" spans="1:6" ht="12.75">
      <c r="A21" s="21">
        <v>50</v>
      </c>
      <c r="B21" s="6">
        <f>IF(ISNUMBER(Data!$B$29),IF(ISNUMBER(C21),C21,Data!$B$29)," ")</f>
        <v>42302</v>
      </c>
      <c r="C21" s="22">
        <v>42302</v>
      </c>
      <c r="D21" s="4">
        <v>13</v>
      </c>
      <c r="E21" t="str">
        <f>IF(AND(ISNUMBER($B$51),ISTEXT(DGET(Data!$A$5:$B$13,2,Villkor!$C$1:$C$2))),DGET(Data!$A$5:$B$13,2,Villkor!$C$1:$C$2)," ")</f>
        <v>HC Luleå</v>
      </c>
      <c r="F21" t="str">
        <f>IF(AND(ISNUMBER($B$51),ISTEXT(DGET(Data!$A$5:$B$13,2,Villkor!$B$1:$B$2))),DGET(Data!$A$5:$B$13,2,Villkor!$B$1:$B$2)," ")</f>
        <v>Kiruna City HF</v>
      </c>
    </row>
    <row r="22" spans="1:6" ht="12.75">
      <c r="A22" s="21">
        <v>22</v>
      </c>
      <c r="B22" s="6">
        <f>IF(ISNUMBER(Data!$B$22),IF(ISNUMBER(C22),C22,Data!$B$22)," ")</f>
        <v>42305</v>
      </c>
      <c r="C22" s="22">
        <v>42305</v>
      </c>
      <c r="D22" s="4">
        <v>6</v>
      </c>
      <c r="E22" t="str">
        <f>IF(AND(ISNUMBER($B$23),ISTEXT(DGET(Data!$A$5:$B$13,2,Villkor!$A$1:$A$2))),DGET(Data!$A$5:$B$13,2,Villkor!$A$1:$A$2)," ")</f>
        <v>Bodens HF</v>
      </c>
      <c r="F22" t="str">
        <f>IF(AND(ISNUMBER($B$23),ISTEXT(DGET(Data!$A$5:$B$13,2,Villkor!$D$1:$D$2))),DGET(Data!$A$5:$B$13,2,Villkor!$D$1:$D$2)," ")</f>
        <v>Brooklyn Tigers City HF</v>
      </c>
    </row>
    <row r="23" spans="1:6" ht="12.75">
      <c r="A23" s="21">
        <v>23</v>
      </c>
      <c r="B23" s="6">
        <f>IF(ISNUMBER(Data!$B$22),IF(ISNUMBER(C23),C23,Data!$B$22)," ")</f>
        <v>42308</v>
      </c>
      <c r="C23" s="24"/>
      <c r="D23" s="4">
        <v>6</v>
      </c>
      <c r="E23" t="str">
        <f>IF(AND(ISNUMBER($B$24),ISTEXT(DGET(Data!$A$5:$B$13,2,Villkor!$G$1:$G$2))),DGET(Data!$A$5:$B$13,2,Villkor!$G$1:$G$2)," ")</f>
        <v>Malmbergets AIF</v>
      </c>
      <c r="F23" t="str">
        <f>IF(AND(ISNUMBER($B$24),ISTEXT(DGET(Data!$A$5:$B$13,2,Villkor!$E$1:$E$2))),DGET(Data!$A$5:$B$13,2,Villkor!$E$1:$E$2)," ")</f>
        <v>StiL Hockey</v>
      </c>
    </row>
    <row r="24" spans="1:6" ht="12.75">
      <c r="A24" s="21">
        <v>24</v>
      </c>
      <c r="B24" s="6">
        <f>IF(ISNUMBER(Data!$B$22),IF(ISNUMBER(C24),C24,Data!$B$22)," ")</f>
        <v>42308</v>
      </c>
      <c r="C24" s="22"/>
      <c r="D24" s="4">
        <v>6</v>
      </c>
      <c r="E24" t="str">
        <f>IF(AND(ISNUMBER($B$25),ISTEXT(DGET(Data!$A$5:$B$13,2,Villkor!$F$1:$F$2))),DGET(Data!$A$5:$B$13,2,Villkor!$F$1:$F$2)," ")</f>
        <v>Rosvik IK</v>
      </c>
      <c r="F24" t="str">
        <f>IF(AND(ISNUMBER($B$25),ISTEXT(DGET(Data!$A$5:$B$13,2,Villkor!$H$1:$H$2))),DGET(Data!$A$5:$B$13,2,Villkor!$H$1:$H$2)," ")</f>
        <v>Överkalix IF</v>
      </c>
    </row>
    <row r="25" spans="1:6" ht="12.75">
      <c r="A25" s="21">
        <v>10</v>
      </c>
      <c r="B25" s="6">
        <f>IF(ISNUMBER(Data!$B$19),IF(ISNUMBER(C25),C25,Data!$B$19)," ")</f>
        <v>42309</v>
      </c>
      <c r="C25" s="22">
        <v>42309</v>
      </c>
      <c r="D25" s="4">
        <v>3</v>
      </c>
      <c r="E25" t="str">
        <f>IF(AND(ISNUMBER($B$11),ISTEXT(DGET(Data!$A$5:$B$13,2,Villkor!$B$1:$B$2))),DGET(Data!$A$5:$B$13,2,Villkor!$B$1:$B$2)," ")</f>
        <v>Kiruna City HF</v>
      </c>
      <c r="F25" t="str">
        <f>IF(AND(ISNUMBER($B$11),ISTEXT(DGET(Data!$A$5:$B$13,2,Villkor!$E$1:$E$2))),DGET(Data!$A$5:$B$13,2,Villkor!$E$1:$E$2)," ")</f>
        <v>StiL Hockey</v>
      </c>
    </row>
    <row r="26" spans="1:6" ht="12.75">
      <c r="A26" s="21">
        <v>25</v>
      </c>
      <c r="B26" s="6">
        <f>IF(ISNUMBER(Data!$B$23),IF(ISNUMBER(C26),C26,Data!$B$23)," ")</f>
        <v>42312</v>
      </c>
      <c r="C26" s="24"/>
      <c r="D26" s="4">
        <v>7</v>
      </c>
      <c r="E26" t="str">
        <f>IF(AND(ISNUMBER($B$26),ISTEXT(DGET(Data!$A$5:$B$13,2,Villkor!$C$1:$C$2))),DGET(Data!$A$5:$B$13,2,Villkor!$C$1:$C$2)," ")</f>
        <v>HC Luleå</v>
      </c>
      <c r="F26" t="str">
        <f>IF(AND(ISNUMBER($B$26),ISTEXT(DGET(Data!$A$5:$B$13,2,Villkor!$A$1:$A$2))),DGET(Data!$A$5:$B$13,2,Villkor!$A$1:$A$2)," ")</f>
        <v>Bodens HF</v>
      </c>
    </row>
    <row r="27" spans="1:6" ht="12.75">
      <c r="A27" s="21">
        <v>27</v>
      </c>
      <c r="B27" s="6">
        <f>IF(ISNUMBER(Data!$B$23),IF(ISNUMBER(C27),C27,Data!$B$23)," ")</f>
        <v>42312</v>
      </c>
      <c r="C27" s="24"/>
      <c r="D27" s="4">
        <v>7</v>
      </c>
      <c r="E27" t="str">
        <f>IF(AND(ISNUMBER($B$28),ISTEXT(DGET(Data!$A$5:$B$13,2,Villkor!$E$1:$E$2))),DGET(Data!$A$5:$B$13,2,Villkor!$E$1:$E$2)," ")</f>
        <v>StiL Hockey</v>
      </c>
      <c r="F27" t="str">
        <f>IF(AND(ISNUMBER($B$28),ISTEXT(DGET(Data!$A$5:$B$13,2,Villkor!$F$1:$F$2))),DGET(Data!$A$5:$B$13,2,Villkor!$F$1:$F$2)," ")</f>
        <v>Rosvik IK</v>
      </c>
    </row>
    <row r="28" spans="1:6" ht="12.75">
      <c r="A28" s="21">
        <v>29</v>
      </c>
      <c r="B28" s="6">
        <f>IF(ISNUMBER(Data!$B$24),IF(ISNUMBER(C28),C28,Data!$B$24)," ")</f>
        <v>42313</v>
      </c>
      <c r="C28" s="22">
        <v>42313</v>
      </c>
      <c r="D28" s="4">
        <v>8</v>
      </c>
      <c r="E28" t="str">
        <f>IF(AND(ISNUMBER($B$30),ISTEXT(DGET(Data!$A$5:$B$13,2,Villkor!$H$1:$H$2))),DGET(Data!$A$5:$B$13,2,Villkor!$H$1:$H$2)," ")</f>
        <v>Överkalix IF</v>
      </c>
      <c r="F28" t="str">
        <f>IF(AND(ISNUMBER($B$30),ISTEXT(DGET(Data!$A$5:$B$13,2,Villkor!$A$1:$A$2))),DGET(Data!$A$5:$B$13,2,Villkor!$A$1:$A$2)," ")</f>
        <v>Bodens HF</v>
      </c>
    </row>
    <row r="29" spans="1:6" ht="12.75">
      <c r="A29" s="21">
        <v>30</v>
      </c>
      <c r="B29" s="6">
        <f>IF(ISNUMBER(Data!$B$24),IF(ISNUMBER(C29),C29,Data!$B$24)," ")</f>
        <v>42315</v>
      </c>
      <c r="C29" s="24"/>
      <c r="D29" s="4">
        <v>8</v>
      </c>
      <c r="E29" t="str">
        <f>IF(AND(ISNUMBER($B$31),ISTEXT(DGET(Data!$A$5:$B$13,2,Villkor!$G$1:$G$2))),DGET(Data!$A$5:$B$13,2,Villkor!$G$1:$G$2)," ")</f>
        <v>Malmbergets AIF</v>
      </c>
      <c r="F29" t="str">
        <f>IF(AND(ISNUMBER($B$31),ISTEXT(DGET(Data!$A$5:$B$13,2,Villkor!$B$1:$B$2))),DGET(Data!$A$5:$B$13,2,Villkor!$B$1:$B$2)," ")</f>
        <v>Kiruna City HF</v>
      </c>
    </row>
    <row r="30" spans="1:6" ht="12.75">
      <c r="A30" s="21">
        <v>31</v>
      </c>
      <c r="B30" s="6">
        <f>IF(ISNUMBER(Data!$B$24),IF(ISNUMBER(C30),C30,Data!$B$24)," ")</f>
        <v>42315</v>
      </c>
      <c r="C30" s="22"/>
      <c r="D30" s="4">
        <v>8</v>
      </c>
      <c r="E30" t="str">
        <f>IF(AND(ISNUMBER($B$32),ISTEXT(DGET(Data!$A$5:$B$13,2,Villkor!$F$1:$F$2))),DGET(Data!$A$5:$B$13,2,Villkor!$F$1:$F$2)," ")</f>
        <v>Rosvik IK</v>
      </c>
      <c r="F30" t="str">
        <f>IF(AND(ISNUMBER($B$32),ISTEXT(DGET(Data!$A$5:$B$13,2,Villkor!$C$1:$C$2))),DGET(Data!$A$5:$B$13,2,Villkor!$C$1:$C$2)," ")</f>
        <v>HC Luleå</v>
      </c>
    </row>
    <row r="31" spans="1:6" ht="12.75">
      <c r="A31" s="21">
        <v>32</v>
      </c>
      <c r="B31" s="6">
        <f>IF(ISNUMBER(Data!$B$24),IF(ISNUMBER(C31),C31,Data!$B$24)," ")</f>
        <v>42315</v>
      </c>
      <c r="C31" s="22"/>
      <c r="D31" s="4">
        <v>8</v>
      </c>
      <c r="E31" t="str">
        <f>IF(AND(ISNUMBER($B$33),ISTEXT(DGET(Data!$A$5:$B$13,2,Villkor!$E$1:$E$2))),DGET(Data!$A$5:$B$13,2,Villkor!$E$1:$E$2)," ")</f>
        <v>StiL Hockey</v>
      </c>
      <c r="F31" t="str">
        <f>IF(AND(ISNUMBER($B$33),ISTEXT(DGET(Data!$A$5:$B$13,2,Villkor!$D$1:$D$2))),DGET(Data!$A$5:$B$13,2,Villkor!$D$1:$D$2)," ")</f>
        <v>Brooklyn Tigers City HF</v>
      </c>
    </row>
    <row r="32" spans="1:6" ht="12.75">
      <c r="A32" s="21">
        <v>33</v>
      </c>
      <c r="B32" s="6">
        <f>IF(ISNUMBER(Data!$B$25),IF(ISNUMBER(C32),C32,Data!$B$25)," ")</f>
        <v>42322</v>
      </c>
      <c r="C32" s="24"/>
      <c r="D32" s="4">
        <v>9</v>
      </c>
      <c r="E32" t="str">
        <f>IF(AND(ISNUMBER($B$34),ISTEXT(DGET(Data!$A$5:$B$13,2,Villkor!$C$1:$C$2))),DGET(Data!$A$5:$B$13,2,Villkor!$C$1:$C$2)," ")</f>
        <v>HC Luleå</v>
      </c>
      <c r="F32" t="str">
        <f>IF(AND(ISNUMBER($B$34),ISTEXT(DGET(Data!$A$5:$B$13,2,Villkor!$E$1:$E$2))),DGET(Data!$A$5:$B$13,2,Villkor!$E$1:$E$2)," ")</f>
        <v>StiL Hockey</v>
      </c>
    </row>
    <row r="33" spans="1:6" ht="12.75">
      <c r="A33" s="21">
        <v>34</v>
      </c>
      <c r="B33" s="6">
        <f>IF(ISNUMBER(Data!$B$25),IF(ISNUMBER(C33),C33,Data!$B$25)," ")</f>
        <v>42322</v>
      </c>
      <c r="C33" s="22"/>
      <c r="D33" s="4">
        <v>9</v>
      </c>
      <c r="E33" t="str">
        <f>IF(AND(ISNUMBER($B$35),ISTEXT(DGET(Data!$A$5:$B$13,2,Villkor!$B$1:$B$2))),DGET(Data!$A$5:$B$13,2,Villkor!$B$1:$B$2)," ")</f>
        <v>Kiruna City HF</v>
      </c>
      <c r="F33" t="str">
        <f>IF(AND(ISNUMBER($B$35),ISTEXT(DGET(Data!$A$5:$B$13,2,Villkor!$F$1:$F$2))),DGET(Data!$A$5:$B$13,2,Villkor!$F$1:$F$2)," ")</f>
        <v>Rosvik IK</v>
      </c>
    </row>
    <row r="34" spans="1:6" ht="12.75">
      <c r="A34" s="21">
        <v>36</v>
      </c>
      <c r="B34" s="6">
        <f>IF(ISNUMBER(Data!$B$25),IF(ISNUMBER(C34),C34,Data!$B$25)," ")</f>
        <v>42322</v>
      </c>
      <c r="C34" s="24"/>
      <c r="D34" s="4">
        <v>9</v>
      </c>
      <c r="E34" t="str">
        <f>IF(AND(ISNUMBER($B$37),ISTEXT(DGET(Data!$A$5:$B$13,2,Villkor!$D$1:$D$2))),DGET(Data!$A$5:$B$13,2,Villkor!$D$1:$D$2)," ")</f>
        <v>Brooklyn Tigers City HF</v>
      </c>
      <c r="F34" t="str">
        <f>IF(AND(ISNUMBER($B$37),ISTEXT(DGET(Data!$A$5:$B$13,2,Villkor!$H$1:$H$2))),DGET(Data!$A$5:$B$13,2,Villkor!$H$1:$H$2)," ")</f>
        <v>Överkalix IF</v>
      </c>
    </row>
    <row r="35" spans="1:6" ht="12.75">
      <c r="A35" s="21">
        <v>43</v>
      </c>
      <c r="B35" s="6">
        <f>IF(ISNUMBER(Data!$B$27),IF(ISNUMBER(C35),C35,Data!$B$27)," ")</f>
        <v>42323</v>
      </c>
      <c r="C35" s="22">
        <v>42323</v>
      </c>
      <c r="D35" s="4">
        <v>11</v>
      </c>
      <c r="E35" t="str">
        <f>IF(AND(ISNUMBER($B$44),ISTEXT(DGET(Data!$A$5:$B$13,2,Villkor!$G$1:$G$2))),DGET(Data!$A$5:$B$13,2,Villkor!$G$1:$G$2)," ")</f>
        <v>Malmbergets AIF</v>
      </c>
      <c r="F35" t="str">
        <f>IF(AND(ISNUMBER($B$44),ISTEXT(DGET(Data!$A$5:$B$13,2,Villkor!$F$1:$F$2))),DGET(Data!$A$5:$B$13,2,Villkor!$F$1:$F$2)," ")</f>
        <v>Rosvik IK</v>
      </c>
    </row>
    <row r="36" spans="1:6" ht="12.75">
      <c r="A36" s="21">
        <v>37</v>
      </c>
      <c r="B36" s="6">
        <f>IF(ISNUMBER(Data!$B$26),IF(ISNUMBER(C36),C36,Data!$B$26)," ")</f>
        <v>42329</v>
      </c>
      <c r="C36" s="24"/>
      <c r="D36" s="4">
        <v>10</v>
      </c>
      <c r="E36" t="str">
        <f>IF(AND(ISNUMBER($B$38),ISTEXT(DGET(Data!$A$5:$B$13,2,Villkor!$F$1:$F$2))),DGET(Data!$A$5:$B$13,2,Villkor!$F$1:$F$2)," ")</f>
        <v>Rosvik IK</v>
      </c>
      <c r="F36" t="str">
        <f>IF(AND(ISNUMBER($B$38),ISTEXT(DGET(Data!$A$5:$B$13,2,Villkor!$A$1:$A$2))),DGET(Data!$A$5:$B$13,2,Villkor!$A$1:$A$2)," ")</f>
        <v>Bodens HF</v>
      </c>
    </row>
    <row r="37" spans="1:6" ht="12.75">
      <c r="A37" s="21">
        <v>38</v>
      </c>
      <c r="B37" s="6">
        <f>IF(ISNUMBER(Data!$B$26),IF(ISNUMBER(C37),C37,Data!$B$26)," ")</f>
        <v>42329</v>
      </c>
      <c r="C37" s="24"/>
      <c r="D37" s="4">
        <v>10</v>
      </c>
      <c r="E37" t="str">
        <f>IF(AND(ISNUMBER($B$39),ISTEXT(DGET(Data!$A$5:$B$13,2,Villkor!$E$1:$E$2))),DGET(Data!$A$5:$B$13,2,Villkor!$E$1:$E$2)," ")</f>
        <v>StiL Hockey</v>
      </c>
      <c r="F37" t="str">
        <f>IF(AND(ISNUMBER($B$39),ISTEXT(DGET(Data!$A$5:$B$13,2,Villkor!$B$1:$B$2))),DGET(Data!$A$5:$B$13,2,Villkor!$B$1:$B$2)," ")</f>
        <v>Kiruna City HF</v>
      </c>
    </row>
    <row r="38" spans="1:6" ht="12.75">
      <c r="A38" s="21">
        <v>39</v>
      </c>
      <c r="B38" s="6">
        <f>IF(ISNUMBER(Data!$B$26),IF(ISNUMBER(C38),C38,Data!$B$26)," ")</f>
        <v>42329</v>
      </c>
      <c r="C38" s="24"/>
      <c r="D38" s="4">
        <v>10</v>
      </c>
      <c r="E38" t="str">
        <f>IF(AND(ISNUMBER($B$40),ISTEXT(DGET(Data!$A$5:$B$13,2,Villkor!$D$1:$D$2))),DGET(Data!$A$5:$B$13,2,Villkor!$D$1:$D$2)," ")</f>
        <v>Brooklyn Tigers City HF</v>
      </c>
      <c r="F38" t="str">
        <f>IF(AND(ISNUMBER($B$40),ISTEXT(DGET(Data!$A$5:$B$13,2,Villkor!$C$1:$C$2))),DGET(Data!$A$5:$B$13,2,Villkor!$C$1:$C$2)," ")</f>
        <v>HC Luleå</v>
      </c>
    </row>
    <row r="39" spans="1:6" ht="12.75">
      <c r="A39" s="21">
        <v>40</v>
      </c>
      <c r="B39" s="6">
        <f>IF(ISNUMBER(Data!$B$26),IF(ISNUMBER(C39),C39,Data!$B$26)," ")</f>
        <v>42329</v>
      </c>
      <c r="C39" s="24"/>
      <c r="D39" s="4">
        <v>10</v>
      </c>
      <c r="E39" t="str">
        <f>IF(AND(ISNUMBER($B$41),ISTEXT(DGET(Data!$A$5:$B$13,2,Villkor!$H$1:$H$2))),DGET(Data!$A$5:$B$13,2,Villkor!$H$1:$H$2)," ")</f>
        <v>Överkalix IF</v>
      </c>
      <c r="F39" t="str">
        <f>IF(AND(ISNUMBER($B$41),ISTEXT(DGET(Data!$A$5:$B$13,2,Villkor!$G$1:$G$2))),DGET(Data!$A$5:$B$13,2,Villkor!$G$1:$G$2)," ")</f>
        <v>Malmbergets AIF</v>
      </c>
    </row>
    <row r="40" spans="1:6" ht="12.75">
      <c r="A40" s="21">
        <v>26</v>
      </c>
      <c r="B40" s="6">
        <f>IF(ISNUMBER(Data!$B$23),IF(ISNUMBER(C40),C40,Data!$B$23)," ")</f>
        <v>42330</v>
      </c>
      <c r="C40" s="22">
        <v>42330</v>
      </c>
      <c r="D40" s="4">
        <v>7</v>
      </c>
      <c r="E40" t="str">
        <f>IF(AND(ISNUMBER($B$27),ISTEXT(DGET(Data!$A$5:$B$13,2,Villkor!$H$1:$H$2))),DGET(Data!$A$5:$B$13,2,Villkor!$H$1:$H$2)," ")</f>
        <v>Överkalix IF</v>
      </c>
      <c r="F40" t="str">
        <f>IF(AND(ISNUMBER($B$27),ISTEXT(DGET(Data!$A$5:$B$13,2,Villkor!$B$1:$B$2))),DGET(Data!$A$5:$B$13,2,Villkor!$B$1:$B$2)," ")</f>
        <v>Kiruna City HF</v>
      </c>
    </row>
    <row r="41" spans="1:6" ht="12.75">
      <c r="A41" s="21">
        <v>42</v>
      </c>
      <c r="B41" s="6">
        <f>IF(ISNUMBER(Data!$B$27),IF(ISNUMBER(C41),C41,Data!$B$27)," ")</f>
        <v>42336</v>
      </c>
      <c r="C41" s="24"/>
      <c r="D41" s="4">
        <v>11</v>
      </c>
      <c r="E41" t="str">
        <f>IF(AND(ISNUMBER($B$43),ISTEXT(DGET(Data!$A$5:$B$13,2,Villkor!$A$1:$A$2))),DGET(Data!$A$5:$B$13,2,Villkor!$A$1:$A$2)," ")</f>
        <v>Bodens HF</v>
      </c>
      <c r="F41" t="str">
        <f>IF(AND(ISNUMBER($B$43),ISTEXT(DGET(Data!$A$5:$B$13,2,Villkor!$E$1:$E$2))),DGET(Data!$A$5:$B$13,2,Villkor!$E$1:$E$2)," ")</f>
        <v>StiL Hockey</v>
      </c>
    </row>
    <row r="42" spans="1:6" ht="12.75">
      <c r="A42" s="21">
        <v>44</v>
      </c>
      <c r="B42" s="6">
        <f>IF(ISNUMBER(Data!$B$27),IF(ISNUMBER(C42),C42,Data!$B$27)," ")</f>
        <v>42336</v>
      </c>
      <c r="C42" s="24"/>
      <c r="D42" s="4">
        <v>11</v>
      </c>
      <c r="E42" t="str">
        <f>IF(AND(ISNUMBER($B$45),ISTEXT(DGET(Data!$A$5:$B$13,2,Villkor!$C$1:$C$2))),DGET(Data!$A$5:$B$13,2,Villkor!$C$1:$C$2)," ")</f>
        <v>HC Luleå</v>
      </c>
      <c r="F42" t="str">
        <f>IF(AND(ISNUMBER($B$45),ISTEXT(DGET(Data!$A$5:$B$13,2,Villkor!$H$1:$H$2))),DGET(Data!$A$5:$B$13,2,Villkor!$H$1:$H$2)," ")</f>
        <v>Överkalix IF</v>
      </c>
    </row>
    <row r="43" spans="1:6" ht="12.75">
      <c r="A43" s="21">
        <v>45</v>
      </c>
      <c r="B43" s="6">
        <f>IF(ISNUMBER(Data!$B$28),IF(ISNUMBER(C43),C43,Data!$B$28)," ")</f>
        <v>42343</v>
      </c>
      <c r="C43" s="22"/>
      <c r="D43" s="4">
        <v>12</v>
      </c>
      <c r="E43" t="str">
        <f>IF(AND(ISNUMBER($B$46),ISTEXT(DGET(Data!$A$5:$B$13,2,Villkor!$B$1:$B$2))),DGET(Data!$A$5:$B$13,2,Villkor!$B$1:$B$2)," ")</f>
        <v>Kiruna City HF</v>
      </c>
      <c r="F43" t="str">
        <f>IF(AND(ISNUMBER($B$46),ISTEXT(DGET(Data!$A$5:$B$13,2,Villkor!$A$1:$A$2))),DGET(Data!$A$5:$B$13,2,Villkor!$A$1:$A$2)," ")</f>
        <v>Bodens HF</v>
      </c>
    </row>
    <row r="44" spans="1:6" ht="12.75">
      <c r="A44" s="21">
        <v>46</v>
      </c>
      <c r="B44" s="6">
        <f>IF(ISNUMBER(Data!$B$28),IF(ISNUMBER(C44),C44,Data!$B$28)," ")</f>
        <v>42343</v>
      </c>
      <c r="C44" s="24"/>
      <c r="D44" s="4">
        <v>12</v>
      </c>
      <c r="E44" t="str">
        <f>IF(AND(ISNUMBER($B$47),ISTEXT(DGET(Data!$A$5:$B$13,2,Villkor!$G$1:$G$2))),DGET(Data!$A$5:$B$13,2,Villkor!$G$1:$G$2)," ")</f>
        <v>Malmbergets AIF</v>
      </c>
      <c r="F44" t="str">
        <f>IF(AND(ISNUMBER($B$47),ISTEXT(DGET(Data!$A$5:$B$13,2,Villkor!$C$1:$C$2))),DGET(Data!$A$5:$B$13,2,Villkor!$C$1:$C$2)," ")</f>
        <v>HC Luleå</v>
      </c>
    </row>
    <row r="45" spans="1:6" ht="12.75">
      <c r="A45" s="21">
        <v>47</v>
      </c>
      <c r="B45" s="6">
        <f>IF(ISNUMBER(Data!$B$28),IF(ISNUMBER(C45),C45,Data!$B$28)," ")</f>
        <v>42343</v>
      </c>
      <c r="C45" s="22"/>
      <c r="D45" s="4">
        <v>12</v>
      </c>
      <c r="E45" t="str">
        <f>IF(AND(ISNUMBER($B$48),ISTEXT(DGET(Data!$A$5:$B$13,2,Villkor!$F$1:$F$2))),DGET(Data!$A$5:$B$13,2,Villkor!$F$1:$F$2)," ")</f>
        <v>Rosvik IK</v>
      </c>
      <c r="F45" t="str">
        <f>IF(AND(ISNUMBER($B$48),ISTEXT(DGET(Data!$A$5:$B$13,2,Villkor!$D$1:$D$2))),DGET(Data!$A$5:$B$13,2,Villkor!$D$1:$D$2)," ")</f>
        <v>Brooklyn Tigers City HF</v>
      </c>
    </row>
    <row r="46" spans="1:6" ht="12.75">
      <c r="A46" s="21">
        <v>48</v>
      </c>
      <c r="B46" s="6">
        <f>IF(ISNUMBER(Data!$B$28),IF(ISNUMBER(C46),C46,Data!$B$28)," ")</f>
        <v>42343</v>
      </c>
      <c r="C46" s="22"/>
      <c r="D46" s="4">
        <v>12</v>
      </c>
      <c r="E46" t="str">
        <f>IF(AND(ISNUMBER($B$49),ISTEXT(DGET(Data!$A$5:$B$13,2,Villkor!$H$1:$H$2))),DGET(Data!$A$5:$B$13,2,Villkor!$H$1:$H$2)," ")</f>
        <v>Överkalix IF</v>
      </c>
      <c r="F46" t="str">
        <f>IF(AND(ISNUMBER($B$49),ISTEXT(DGET(Data!$A$5:$B$13,2,Villkor!$E$1:$E$2))),DGET(Data!$A$5:$B$13,2,Villkor!$E$1:$E$2)," ")</f>
        <v>StiL Hockey</v>
      </c>
    </row>
    <row r="47" spans="1:6" ht="12.75">
      <c r="A47" s="21">
        <v>5</v>
      </c>
      <c r="B47" s="6">
        <f>IF(ISNUMBER(Data!$B$18),IF(ISNUMBER(C47),C47,Data!$B$18)," ")</f>
        <v>42344</v>
      </c>
      <c r="C47" s="22">
        <v>42344</v>
      </c>
      <c r="D47" s="4">
        <v>2</v>
      </c>
      <c r="E47" t="str">
        <f>IF(AND(ISNUMBER($B$6),ISTEXT(DGET(Data!$A$5:$B$13,2,Villkor!$G$1:$G$2))),DGET(Data!$A$5:$B$13,2,Villkor!$G$1:$G$2)," ")</f>
        <v>Malmbergets AIF</v>
      </c>
      <c r="F47" t="str">
        <f>IF(AND(ISNUMBER($B$6),ISTEXT(DGET(Data!$A$5:$B$13,2,Villkor!$A$1:$A$2))),DGET(Data!$A$5:$B$13,2,Villkor!$A$1:$A$2)," ")</f>
        <v>Bodens HF</v>
      </c>
    </row>
    <row r="48" spans="1:6" ht="12.75">
      <c r="A48" s="21">
        <v>21</v>
      </c>
      <c r="B48" s="6">
        <f>IF(ISNUMBER(Data!$B$22),IF(ISNUMBER(C48),C48,Data!$B$22)," ")</f>
        <v>42344</v>
      </c>
      <c r="C48" s="22">
        <v>42344</v>
      </c>
      <c r="D48" s="4">
        <v>6</v>
      </c>
      <c r="E48" t="str">
        <f>IF(AND(ISNUMBER($B$22),ISTEXT(DGET(Data!$A$5:$B$13,2,Villkor!$B$1:$B$2))),DGET(Data!$A$5:$B$13,2,Villkor!$B$1:$B$2)," ")</f>
        <v>Kiruna City HF</v>
      </c>
      <c r="F48" t="str">
        <f>IF(AND(ISNUMBER($B$22),ISTEXT(DGET(Data!$A$5:$B$13,2,Villkor!$C$1:$C$2))),DGET(Data!$A$5:$B$13,2,Villkor!$C$1:$C$2)," ")</f>
        <v>HC Luleå</v>
      </c>
    </row>
    <row r="49" spans="1:6" ht="12.75">
      <c r="A49" s="21">
        <v>49</v>
      </c>
      <c r="B49" s="6">
        <f>IF(ISNUMBER(Data!$B$29),IF(ISNUMBER(C49),C49,Data!$B$29)," ")</f>
        <v>42347</v>
      </c>
      <c r="C49" s="22">
        <v>42347</v>
      </c>
      <c r="D49" s="4">
        <v>13</v>
      </c>
      <c r="E49" t="str">
        <f>IF(AND(ISNUMBER($B$50),ISTEXT(DGET(Data!$A$5:$B$13,2,Villkor!$D$1:$D$2))),DGET(Data!$A$5:$B$13,2,Villkor!$D$1:$D$2)," ")</f>
        <v>Brooklyn Tigers City HF</v>
      </c>
      <c r="F49" t="str">
        <f>IF(AND(ISNUMBER($B$50),ISTEXT(DGET(Data!$A$5:$B$13,2,Villkor!$A$1:$A$2))),DGET(Data!$A$5:$B$13,2,Villkor!$A$1:$A$2)," ")</f>
        <v>Bodens HF</v>
      </c>
    </row>
    <row r="50" spans="1:6" ht="12.75">
      <c r="A50" s="21">
        <v>51</v>
      </c>
      <c r="B50" s="6">
        <f>IF(ISNUMBER(Data!$B$29),IF(ISNUMBER(C50),C50,Data!$B$29)," ")</f>
        <v>42350</v>
      </c>
      <c r="C50" s="24"/>
      <c r="D50" s="4">
        <v>13</v>
      </c>
      <c r="E50" t="str">
        <f>IF(AND(ISNUMBER($B$52),ISTEXT(DGET(Data!$A$5:$B$13,2,Villkor!$H$1:$H$2))),DGET(Data!$A$5:$B$13,2,Villkor!$H$1:$H$2)," ")</f>
        <v>Överkalix IF</v>
      </c>
      <c r="F50" t="str">
        <f>IF(AND(ISNUMBER($B$52),ISTEXT(DGET(Data!$A$5:$B$13,2,Villkor!$F$1:$F$2))),DGET(Data!$A$5:$B$13,2,Villkor!$F$1:$F$2)," ")</f>
        <v>Rosvik IK</v>
      </c>
    </row>
    <row r="51" spans="1:6" ht="12.75">
      <c r="A51" s="21">
        <v>52</v>
      </c>
      <c r="B51" s="6">
        <f>IF(ISNUMBER(Data!$B$29),IF(ISNUMBER(C51),C51,Data!$B$29)," ")</f>
        <v>42350</v>
      </c>
      <c r="C51" s="22"/>
      <c r="D51" s="4">
        <v>13</v>
      </c>
      <c r="E51" t="str">
        <f>IF(AND(ISNUMBER($B$53),ISTEXT(DGET(Data!$A$5:$B$13,2,Villkor!$E$1:$E$2))),DGET(Data!$A$5:$B$13,2,Villkor!$E$1:$E$2)," ")</f>
        <v>StiL Hockey</v>
      </c>
      <c r="F51" t="str">
        <f>IF(AND(ISNUMBER($B$53),ISTEXT(DGET(Data!$A$5:$B$13,2,Villkor!$G$1:$G$2))),DGET(Data!$A$5:$B$13,2,Villkor!$G$1:$G$2)," ")</f>
        <v>Malmbergets AIF</v>
      </c>
    </row>
    <row r="52" spans="1:6" ht="12.75">
      <c r="A52" s="21">
        <v>28</v>
      </c>
      <c r="B52" s="6">
        <f>IF(ISNUMBER(Data!$B$23),IF(ISNUMBER(C52),C52,Data!$B$23)," ")</f>
        <v>42351</v>
      </c>
      <c r="C52" s="22">
        <v>42351</v>
      </c>
      <c r="D52" s="4">
        <v>7</v>
      </c>
      <c r="E52" t="str">
        <f>IF(AND(ISNUMBER($B$29),ISTEXT(DGET(Data!$A$5:$B$13,2,Villkor!$D$1:$D$2))),DGET(Data!$A$5:$B$13,2,Villkor!$D$1:$D$2)," ")</f>
        <v>Brooklyn Tigers City HF</v>
      </c>
      <c r="F52" t="str">
        <f>IF(AND(ISNUMBER($B$29),ISTEXT(DGET(Data!$A$5:$B$13,2,Villkor!$G$1:$G$2))),DGET(Data!$A$5:$B$13,2,Villkor!$G$1:$G$2)," ")</f>
        <v>Malmbergets AIF</v>
      </c>
    </row>
    <row r="53" spans="1:6" ht="12.75">
      <c r="A53" s="21">
        <v>53</v>
      </c>
      <c r="B53" s="6">
        <f>IF(ISNUMBER(Data!$B$30),IF(ISNUMBER(C53),C53,Data!$B$30)," ")</f>
        <v>42357</v>
      </c>
      <c r="C53" s="24"/>
      <c r="D53" s="4">
        <v>14</v>
      </c>
      <c r="E53" t="str">
        <f>IF(AND(ISNUMBER($B$54),ISTEXT(DGET(Data!$A$5:$B$13,2,Villkor!$A$1:$A$2))),DGET(Data!$A$5:$B$13,2,Villkor!$A$1:$A$2)," ")</f>
        <v>Bodens HF</v>
      </c>
      <c r="F53" t="str">
        <f>IF(AND(ISNUMBER($B$54),ISTEXT(DGET(Data!$A$5:$B$13,2,Villkor!$C$1:$C$2))),DGET(Data!$A$5:$B$13,2,Villkor!$C$1:$C$2)," ")</f>
        <v>HC Luleå</v>
      </c>
    </row>
    <row r="54" spans="1:6" ht="12.75">
      <c r="A54" s="21">
        <v>54</v>
      </c>
      <c r="B54" s="6">
        <f>IF(ISNUMBER(Data!$B$30),IF(ISNUMBER(C54),C54,Data!$B$30)," ")</f>
        <v>42357</v>
      </c>
      <c r="C54" s="22"/>
      <c r="D54" s="4">
        <v>14</v>
      </c>
      <c r="E54" t="str">
        <f>IF(AND(ISNUMBER($B$55),ISTEXT(DGET(Data!$A$5:$B$13,2,Villkor!$G$1:$G$2))),DGET(Data!$A$5:$B$13,2,Villkor!$G$1:$G$2)," ")</f>
        <v>Malmbergets AIF</v>
      </c>
      <c r="F54" t="str">
        <f>IF(AND(ISNUMBER($B$55),ISTEXT(DGET(Data!$A$5:$B$13,2,Villkor!$D$1:$D$2))),DGET(Data!$A$5:$B$13,2,Villkor!$D$1:$D$2)," ")</f>
        <v>Brooklyn Tigers City HF</v>
      </c>
    </row>
    <row r="55" spans="1:6" ht="12.75">
      <c r="A55" s="21">
        <v>55</v>
      </c>
      <c r="B55" s="6">
        <f>IF(ISNUMBER(Data!$B$30),IF(ISNUMBER(C55),C55,Data!$B$30)," ")</f>
        <v>42357</v>
      </c>
      <c r="C55" s="24"/>
      <c r="D55" s="4">
        <v>14</v>
      </c>
      <c r="E55" t="str">
        <f>IF(AND(ISNUMBER($B$56),ISTEXT(DGET(Data!$A$5:$B$13,2,Villkor!$F$1:$F$2))),DGET(Data!$A$5:$B$13,2,Villkor!$F$1:$F$2)," ")</f>
        <v>Rosvik IK</v>
      </c>
      <c r="F55" t="str">
        <f>IF(AND(ISNUMBER($B$56),ISTEXT(DGET(Data!$A$5:$B$13,2,Villkor!$E$1:$E$2))),DGET(Data!$A$5:$B$13,2,Villkor!$E$1:$E$2)," ")</f>
        <v>StiL Hockey</v>
      </c>
    </row>
    <row r="56" spans="1:6" ht="12.75">
      <c r="A56" s="21">
        <v>56</v>
      </c>
      <c r="B56" s="6">
        <f>IF(ISNUMBER(Data!$B$30),IF(ISNUMBER(C56),C56,Data!$B$30)," ")</f>
        <v>42357</v>
      </c>
      <c r="C56" s="24"/>
      <c r="D56" s="4">
        <v>14</v>
      </c>
      <c r="E56" t="str">
        <f>IF(AND(ISNUMBER($B$57),ISTEXT(DGET(Data!$A$5:$B$13,2,Villkor!$B$1:$B$2))),DGET(Data!$A$5:$B$13,2,Villkor!$B$1:$B$2)," ")</f>
        <v>Kiruna City HF</v>
      </c>
      <c r="F56" t="str">
        <f>IF(AND(ISNUMBER($B$57),ISTEXT(DGET(Data!$A$5:$B$13,2,Villkor!$H$1:$H$2))),DGET(Data!$A$5:$B$13,2,Villkor!$H$1:$H$2)," ")</f>
        <v>Överkalix IF</v>
      </c>
    </row>
    <row r="57" spans="1:6" ht="12.75">
      <c r="A57" s="21">
        <v>41</v>
      </c>
      <c r="B57" s="6">
        <f>IF(ISNUMBER(Data!$B$27),IF(ISNUMBER(C57),C57,Data!$B$27)," ")</f>
        <v>42358</v>
      </c>
      <c r="C57" s="22">
        <v>42358</v>
      </c>
      <c r="D57" s="4">
        <v>11</v>
      </c>
      <c r="E57" t="str">
        <f>IF(AND(ISNUMBER($B$42),ISTEXT(DGET(Data!$A$5:$B$13,2,Villkor!$B$1:$B$2))),DGET(Data!$A$5:$B$13,2,Villkor!$B$1:$B$2)," ")</f>
        <v>Kiruna City HF</v>
      </c>
      <c r="F57" t="str">
        <f>IF(AND(ISNUMBER($B$42),ISTEXT(DGET(Data!$A$5:$B$13,2,Villkor!$D$1:$D$2))),DGET(Data!$A$5:$B$13,2,Villkor!$D$1:$D$2)," ")</f>
        <v>Brooklyn Tigers City HF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8.7109375" style="0" customWidth="1"/>
    <col min="3" max="3" width="3.57421875" style="0" customWidth="1"/>
    <col min="4" max="4" width="3.8515625" style="0" customWidth="1"/>
    <col min="5" max="5" width="15.7109375" style="0" customWidth="1"/>
    <col min="6" max="6" width="1.421875" style="0" customWidth="1"/>
    <col min="7" max="7" width="15.7109375" style="0" customWidth="1"/>
    <col min="8" max="8" width="1.421875" style="0" customWidth="1"/>
    <col min="9" max="9" width="8.8515625" style="0" customWidth="1"/>
    <col min="10" max="10" width="3.57421875" style="0" customWidth="1"/>
    <col min="11" max="11" width="4.00390625" style="0" customWidth="1"/>
    <col min="12" max="12" width="15.7109375" style="0" customWidth="1"/>
    <col min="13" max="13" width="1.421875" style="0" customWidth="1"/>
    <col min="14" max="14" width="15.7109375" style="0" customWidth="1"/>
    <col min="15" max="15" width="0.9921875" style="0" customWidth="1"/>
  </cols>
  <sheetData>
    <row r="1" spans="2:14" ht="17.25">
      <c r="B1" s="8" t="s">
        <v>14</v>
      </c>
      <c r="L1" s="28" t="str">
        <f>IF(ISNUMBER(Data!$D$29),"Fastställd",IF(ISNUMBER(Data!$D$26),"Förslag"," "))</f>
        <v>Fastställd</v>
      </c>
      <c r="M1" s="28"/>
      <c r="N1" s="28" t="s">
        <v>29</v>
      </c>
    </row>
    <row r="2" spans="9:13" s="7" customFormat="1" ht="13.5">
      <c r="I2" s="9"/>
      <c r="J2" s="10"/>
      <c r="L2" s="40">
        <f>IF(ISNUMBER(Data!$D$29),Data!$D$29,IF(ISNUMBER(Data!$D$26),Data!$D$26," "))</f>
        <v>42242</v>
      </c>
      <c r="M2" s="41"/>
    </row>
    <row r="4" spans="2:14" s="8" customFormat="1" ht="20.25">
      <c r="B4" s="26" t="s">
        <v>20</v>
      </c>
      <c r="C4" s="19"/>
      <c r="D4" s="19"/>
      <c r="E4" s="19"/>
      <c r="F4" s="39" t="str">
        <f>IF(ISTEXT(Data!$C$3),Data!$C$3," ")</f>
        <v>Div 2 A Norra Grund 2015/2016</v>
      </c>
      <c r="G4" s="39"/>
      <c r="H4" s="39"/>
      <c r="I4" s="39"/>
      <c r="J4" s="39"/>
      <c r="K4" s="39"/>
      <c r="L4" s="39"/>
      <c r="M4" s="39"/>
      <c r="N4" s="39"/>
    </row>
    <row r="6" spans="2:8" ht="12.75">
      <c r="B6" s="38" t="s">
        <v>15</v>
      </c>
      <c r="C6" s="38"/>
      <c r="D6" s="38"/>
      <c r="E6" s="18" t="str">
        <f>IF(ISTEXT(Data!$B$6),Data!$B$6," ")</f>
        <v>Bodens HF</v>
      </c>
      <c r="G6" s="18" t="str">
        <f>IF(ISTEXT(Data!$B$10),Data!$B$10," ")</f>
        <v>Malmbergets AIF</v>
      </c>
      <c r="H6" s="18"/>
    </row>
    <row r="7" spans="5:8" ht="12.75">
      <c r="E7" s="18" t="str">
        <f>IF(ISTEXT(Data!$B$7),Data!$B$7," ")</f>
        <v>Brooklyn Tigers City HF</v>
      </c>
      <c r="G7" s="18" t="str">
        <f>IF(ISTEXT(Data!$B$11),Data!$B$11," ")</f>
        <v>Rosvik IK</v>
      </c>
      <c r="H7" s="18"/>
    </row>
    <row r="8" spans="5:8" ht="12.75">
      <c r="E8" s="18" t="str">
        <f>IF(ISTEXT(Data!$B$8),Data!$B$8," ")</f>
        <v>HC Luleå</v>
      </c>
      <c r="G8" s="18" t="str">
        <f>IF(ISTEXT(Data!$B$12),Data!$B$12," ")</f>
        <v>StiL Hockey</v>
      </c>
      <c r="H8" s="12"/>
    </row>
    <row r="9" spans="5:7" ht="12.75">
      <c r="E9" s="18" t="str">
        <f>IF(ISTEXT(Data!$B$9),Data!$B$9," ")</f>
        <v>Kiruna City HF</v>
      </c>
      <c r="G9" s="18" t="str">
        <f>IF(ISTEXT(Data!$B$13),Data!$B$13," ")</f>
        <v>Överkalix IF</v>
      </c>
    </row>
    <row r="11" spans="1:14" s="11" customFormat="1" ht="12.75">
      <c r="A11" s="2"/>
      <c r="B11" s="13" t="s">
        <v>19</v>
      </c>
      <c r="C11" s="5" t="s">
        <v>18</v>
      </c>
      <c r="D11" s="5" t="s">
        <v>16</v>
      </c>
      <c r="E11" s="1" t="s">
        <v>11</v>
      </c>
      <c r="F11" s="1"/>
      <c r="G11" s="1" t="s">
        <v>12</v>
      </c>
      <c r="H11" s="1"/>
      <c r="I11" s="13" t="s">
        <v>19</v>
      </c>
      <c r="J11" s="5" t="s">
        <v>18</v>
      </c>
      <c r="K11" s="5" t="s">
        <v>16</v>
      </c>
      <c r="L11" s="1" t="s">
        <v>11</v>
      </c>
      <c r="M11" s="1"/>
      <c r="N11" s="1" t="s">
        <v>12</v>
      </c>
    </row>
    <row r="12" spans="1:14" s="12" customFormat="1" ht="12.75">
      <c r="A12" s="7"/>
      <c r="B12" s="14">
        <f>IF(ISNUMBER(Matcher!$B$2),Matcher!$B$2," ")</f>
        <v>42280</v>
      </c>
      <c r="C12" s="15">
        <f>IF(AND(ISNUMBER(Matcher!$A$2),ISNUMBER(Matcher!$B$2)),Matcher!$A$2," ")</f>
        <v>1</v>
      </c>
      <c r="D12" s="15">
        <f>IF(AND(ISNUMBER(Matcher!$D$2),ISNUMBER(Matcher!$B$2)),Matcher!$D$2," ")</f>
        <v>1</v>
      </c>
      <c r="E12" s="16" t="str">
        <f>IF(AND(ISTEXT(Matcher!$E$2),ISNUMBER(Matcher!$B$2)),Matcher!$E$2," ")</f>
        <v>Brooklyn Tigers City HF</v>
      </c>
      <c r="F12" s="17" t="str">
        <f>IF(AND(ISTEXT($E$12),ISTEXT($G$12),ISNUMBER($C$12)),"-"," ")</f>
        <v>-</v>
      </c>
      <c r="G12" s="16" t="str">
        <f>IF(AND(ISTEXT(Matcher!$F$2),ISNUMBER(Matcher!$B$2)),Matcher!$F$2," ")</f>
        <v>StiL Hockey</v>
      </c>
      <c r="H12" s="16"/>
      <c r="I12" s="14" t="str">
        <f>IF(AND(ISNUMBER(Matcher!$B$46),Matcher!$B$46&gt;Matcher!$B$45),Matcher!$B$46," ")</f>
        <v> </v>
      </c>
      <c r="J12" s="15">
        <f>IF(AND(ISNUMBER(Matcher!$A$46),ISNUMBER(Matcher!$B$46)),Matcher!$A$46," ")</f>
        <v>48</v>
      </c>
      <c r="K12" s="15">
        <f>IF(AND(ISNUMBER(Matcher!$D$46),ISNUMBER(Matcher!$B$46)),Matcher!$D$46," ")</f>
        <v>12</v>
      </c>
      <c r="L12" s="16" t="str">
        <f>IF(AND(ISTEXT(Matcher!$E$46),ISNUMBER(Matcher!$B$46)),Matcher!$E$46," ")</f>
        <v>Överkalix IF</v>
      </c>
      <c r="M12" s="17" t="str">
        <f>IF(AND(ISTEXT($L$12),ISTEXT($N$12),ISNUMBER($J$12)),"-"," ")</f>
        <v>-</v>
      </c>
      <c r="N12" s="16" t="str">
        <f>IF(AND(ISTEXT(Matcher!$F$46),ISNUMBER(Matcher!$B$46)),Matcher!$F$46," ")</f>
        <v>StiL Hockey</v>
      </c>
    </row>
    <row r="13" spans="1:14" s="12" customFormat="1" ht="12.75">
      <c r="A13" s="7"/>
      <c r="B13" s="14" t="str">
        <f>IF(AND(ISNUMBER(Matcher!$B$3),Matcher!$B$3&gt;Matcher!$B$2),Matcher!$B$3," ")</f>
        <v> </v>
      </c>
      <c r="C13" s="15">
        <f>IF(AND(ISNUMBER(Matcher!$A$3),ISNUMBER(Matcher!$B$3)),Matcher!$A$3," ")</f>
        <v>2</v>
      </c>
      <c r="D13" s="15">
        <f>IF(AND(ISNUMBER(Matcher!$D$3),ISNUMBER(Matcher!$B$3)),Matcher!$D$3," ")</f>
        <v>1</v>
      </c>
      <c r="E13" s="16" t="str">
        <f>IF(AND(ISTEXT(Matcher!$E$3),ISNUMBER(Matcher!$B$3)),Matcher!$E$3," ")</f>
        <v>HC Luleå</v>
      </c>
      <c r="F13" s="17" t="str">
        <f>IF(AND(ISTEXT($E$13),ISTEXT($G$13),ISNUMBER($C$13)),"-"," ")</f>
        <v>-</v>
      </c>
      <c r="G13" s="16" t="str">
        <f>IF(AND(ISTEXT(Matcher!$F$3),ISNUMBER(Matcher!$B$3)),Matcher!$F$3," ")</f>
        <v>Rosvik IK</v>
      </c>
      <c r="H13" s="16"/>
      <c r="I13" s="14">
        <f>IF(AND(ISNUMBER(Matcher!$B$47),Matcher!$B$47&gt;Matcher!$B$46),Matcher!$B$47," ")</f>
        <v>42344</v>
      </c>
      <c r="J13" s="15">
        <f>IF(AND(ISNUMBER(Matcher!$A$47),ISNUMBER(Matcher!$B$47)),Matcher!$A$47," ")</f>
        <v>5</v>
      </c>
      <c r="K13" s="15">
        <f>IF(AND(ISNUMBER(Matcher!$D$47),ISNUMBER(Matcher!$B$47)),Matcher!$D$47," ")</f>
        <v>2</v>
      </c>
      <c r="L13" s="16" t="str">
        <f>IF(AND(ISTEXT(Matcher!$E$47),ISNUMBER(Matcher!$B$47)),Matcher!$E$47," ")</f>
        <v>Malmbergets AIF</v>
      </c>
      <c r="M13" s="17" t="str">
        <f>IF(AND(ISTEXT($L$13),ISTEXT($N$13),ISNUMBER($J$13)),"-"," ")</f>
        <v>-</v>
      </c>
      <c r="N13" s="16" t="str">
        <f>IF(AND(ISTEXT(Matcher!$F$47),ISNUMBER(Matcher!$B$47)),Matcher!$F$47," ")</f>
        <v>Bodens HF</v>
      </c>
    </row>
    <row r="14" spans="1:14" s="12" customFormat="1" ht="12.75">
      <c r="A14" s="7"/>
      <c r="B14" s="14">
        <f>IF(AND(ISNUMBER(Matcher!$B$4),Matcher!$B$4&gt;Matcher!$B$3),Matcher!$B$4," ")</f>
        <v>42284</v>
      </c>
      <c r="C14" s="15">
        <f>IF(AND(ISNUMBER(Matcher!$A$4),ISNUMBER(Matcher!$B$4)),Matcher!$A$4," ")</f>
        <v>3</v>
      </c>
      <c r="D14" s="15">
        <f>IF(AND(ISNUMBER(Matcher!$D$4),ISNUMBER(Matcher!$B$4)),Matcher!$D$4," ")</f>
        <v>1</v>
      </c>
      <c r="E14" s="16" t="str">
        <f>IF(AND(ISTEXT(Matcher!$E$4),ISNUMBER(Matcher!$B$4)),Matcher!$E$4," ")</f>
        <v>Kiruna City HF</v>
      </c>
      <c r="F14" s="17" t="str">
        <f>IF(AND(ISTEXT($E$14),ISTEXT($G$14),ISNUMBER($C$14)),"-"," ")</f>
        <v>-</v>
      </c>
      <c r="G14" s="16" t="str">
        <f>IF(AND(ISTEXT(Matcher!$F$4),ISNUMBER(Matcher!$B$4)),Matcher!$F$4," ")</f>
        <v>Malmbergets AIF</v>
      </c>
      <c r="H14" s="16"/>
      <c r="I14" s="14" t="str">
        <f>IF(AND(ISNUMBER(Matcher!$B$48),Matcher!$B$48&gt;Matcher!$B$47),Matcher!$B$48," ")</f>
        <v> </v>
      </c>
      <c r="J14" s="15">
        <f>IF(AND(ISNUMBER(Matcher!$A$48),ISNUMBER(Matcher!$B$48)),Matcher!$A$48," ")</f>
        <v>21</v>
      </c>
      <c r="K14" s="15">
        <f>IF(AND(ISNUMBER(Matcher!$D$48),ISNUMBER(Matcher!$B$48)),Matcher!$D$48," ")</f>
        <v>6</v>
      </c>
      <c r="L14" s="16" t="str">
        <f>IF(AND(ISTEXT(Matcher!$E$48),ISNUMBER(Matcher!$B$48)),Matcher!$E$48," ")</f>
        <v>Kiruna City HF</v>
      </c>
      <c r="M14" s="17" t="str">
        <f>IF(AND(ISTEXT($L$14),ISTEXT($N$14),ISNUMBER($J$14)),"-"," ")</f>
        <v>-</v>
      </c>
      <c r="N14" s="16" t="str">
        <f>IF(AND(ISTEXT(Matcher!$F$48),ISNUMBER(Matcher!$B$48)),Matcher!$F$48," ")</f>
        <v>HC Luleå</v>
      </c>
    </row>
    <row r="15" spans="1:14" s="12" customFormat="1" ht="12.75">
      <c r="A15" s="7"/>
      <c r="B15" s="14" t="str">
        <f>IF(AND(ISNUMBER(Matcher!$B$5),Matcher!$B$5&gt;Matcher!$B$4),Matcher!$B$5," ")</f>
        <v> </v>
      </c>
      <c r="C15" s="15">
        <f>IF(AND(ISNUMBER(Matcher!$A$5),ISNUMBER(Matcher!$B$5)),Matcher!$A$5," ")</f>
        <v>4</v>
      </c>
      <c r="D15" s="15">
        <f>IF(AND(ISNUMBER(Matcher!$D$5),ISNUMBER(Matcher!$B$5)),Matcher!$D$5," ")</f>
        <v>1</v>
      </c>
      <c r="E15" s="16" t="str">
        <f>IF(AND(ISTEXT(Matcher!$E$5),ISNUMBER(Matcher!$B$5)),Matcher!$E$5," ")</f>
        <v>Bodens HF</v>
      </c>
      <c r="F15" s="17" t="str">
        <f>IF(AND(ISTEXT($E$15),ISTEXT($G$15),ISNUMBER($C$15)),"-"," ")</f>
        <v>-</v>
      </c>
      <c r="G15" s="16" t="str">
        <f>IF(AND(ISTEXT(Matcher!$F$5),ISNUMBER(Matcher!$B$5)),Matcher!$F$5," ")</f>
        <v>Överkalix IF</v>
      </c>
      <c r="H15" s="16"/>
      <c r="I15" s="14">
        <f>IF(AND(ISNUMBER(Matcher!$B$49),Matcher!$B$49&gt;Matcher!$B$48),Matcher!$B$49," ")</f>
        <v>42347</v>
      </c>
      <c r="J15" s="15">
        <f>IF(AND(ISNUMBER(Matcher!$A$49),ISNUMBER(Matcher!$B$49)),Matcher!$A$49," ")</f>
        <v>49</v>
      </c>
      <c r="K15" s="15">
        <f>IF(AND(ISNUMBER(Matcher!$D$49),ISNUMBER(Matcher!$B$49)),Matcher!$D$49," ")</f>
        <v>13</v>
      </c>
      <c r="L15" s="16" t="str">
        <f>IF(AND(ISTEXT(Matcher!$E$49),ISNUMBER(Matcher!$B$49)),Matcher!$E$49," ")</f>
        <v>Brooklyn Tigers City HF</v>
      </c>
      <c r="M15" s="17" t="str">
        <f>IF(AND(ISTEXT($L$15),ISTEXT($N$15),ISNUMBER($J$15)),"-"," ")</f>
        <v>-</v>
      </c>
      <c r="N15" s="16" t="str">
        <f>IF(AND(ISTEXT(Matcher!$F$49),ISNUMBER(Matcher!$B$49)),Matcher!$F$49," ")</f>
        <v>Bodens HF</v>
      </c>
    </row>
    <row r="16" spans="1:14" s="12" customFormat="1" ht="12.75">
      <c r="A16" s="7"/>
      <c r="B16" s="14">
        <f>IF(AND(ISNUMBER(Matcher!$B$6),Matcher!$B$6&gt;Matcher!$B$5),Matcher!$B$6," ")</f>
        <v>42287</v>
      </c>
      <c r="C16" s="15">
        <f>IF(AND(ISNUMBER(Matcher!$A$6),ISNUMBER(Matcher!$B$6)),Matcher!$A$6," ")</f>
        <v>7</v>
      </c>
      <c r="D16" s="15">
        <f>IF(AND(ISNUMBER(Matcher!$D$6),ISNUMBER(Matcher!$B$6)),Matcher!$D$6," ")</f>
        <v>2</v>
      </c>
      <c r="E16" s="16" t="str">
        <f>IF(AND(ISTEXT(Matcher!$E$6),ISNUMBER(Matcher!$B$6)),Matcher!$E$6," ")</f>
        <v>StiL Hockey</v>
      </c>
      <c r="F16" s="17" t="str">
        <f>IF(AND(ISTEXT($E$16),ISTEXT($G$16),ISNUMBER($C$16)),"-"," ")</f>
        <v>-</v>
      </c>
      <c r="G16" s="16" t="str">
        <f>IF(AND(ISTEXT(Matcher!$F$6),ISNUMBER(Matcher!$B$6)),Matcher!$F$6," ")</f>
        <v>HC Luleå</v>
      </c>
      <c r="H16" s="16"/>
      <c r="I16" s="14">
        <f>IF(AND(ISNUMBER(Matcher!$B$50),Matcher!$B$50&gt;Matcher!$B$49),Matcher!$B$50," ")</f>
        <v>42350</v>
      </c>
      <c r="J16" s="15">
        <f>IF(AND(ISNUMBER(Matcher!$A$50),ISNUMBER(Matcher!$B$50)),Matcher!$A$50," ")</f>
        <v>51</v>
      </c>
      <c r="K16" s="15">
        <f>IF(AND(ISNUMBER(Matcher!$D$50),ISNUMBER(Matcher!$B$50)),Matcher!$D$50," ")</f>
        <v>13</v>
      </c>
      <c r="L16" s="16" t="str">
        <f>IF(AND(ISTEXT(Matcher!$E$50),ISNUMBER(Matcher!$B$50)),Matcher!$E$50," ")</f>
        <v>Överkalix IF</v>
      </c>
      <c r="M16" s="17" t="str">
        <f>IF(AND(ISTEXT($L$16),ISTEXT($N$16),ISNUMBER($J$16)),"-"," ")</f>
        <v>-</v>
      </c>
      <c r="N16" s="16" t="str">
        <f>IF(AND(ISTEXT(Matcher!$F$50),ISNUMBER(Matcher!$B$50)),Matcher!$F$50," ")</f>
        <v>Rosvik IK</v>
      </c>
    </row>
    <row r="17" spans="1:14" s="12" customFormat="1" ht="12.75">
      <c r="A17" s="7"/>
      <c r="B17" s="14">
        <f>IF(AND(ISNUMBER(Matcher!$B$7),Matcher!$B$7&gt;Matcher!$B$6),Matcher!$B$7," ")</f>
        <v>42288</v>
      </c>
      <c r="C17" s="15">
        <f>IF(AND(ISNUMBER(Matcher!$A$7),ISNUMBER(Matcher!$B$7)),Matcher!$A$7," ")</f>
        <v>8</v>
      </c>
      <c r="D17" s="15">
        <f>IF(AND(ISNUMBER(Matcher!$D$7),ISNUMBER(Matcher!$B$7)),Matcher!$D$7," ")</f>
        <v>2</v>
      </c>
      <c r="E17" s="16" t="str">
        <f>IF(AND(ISTEXT(Matcher!$E$7),ISNUMBER(Matcher!$B$7)),Matcher!$E$7," ")</f>
        <v>Överkalix IF</v>
      </c>
      <c r="F17" s="17" t="str">
        <f>IF(AND(ISTEXT($E$17),ISTEXT($G$17),ISNUMBER($C$17)),"-"," ")</f>
        <v>-</v>
      </c>
      <c r="G17" s="16" t="str">
        <f>IF(AND(ISTEXT(Matcher!$F$7),ISNUMBER(Matcher!$B$7)),Matcher!$F$7," ")</f>
        <v>Brooklyn Tigers City HF</v>
      </c>
      <c r="H17" s="16"/>
      <c r="I17" s="14" t="str">
        <f>IF(AND(ISNUMBER(Matcher!$B$51),Matcher!$B$51&gt;Matcher!$B$50),Matcher!$B$51," ")</f>
        <v> </v>
      </c>
      <c r="J17" s="15">
        <f>IF(AND(ISNUMBER(Matcher!$A$51),ISNUMBER(Matcher!$B$51)),Matcher!$A$51," ")</f>
        <v>52</v>
      </c>
      <c r="K17" s="15">
        <f>IF(AND(ISNUMBER(Matcher!$D$51),ISNUMBER(Matcher!$B$51)),Matcher!$D$51," ")</f>
        <v>13</v>
      </c>
      <c r="L17" s="16" t="str">
        <f>IF(AND(ISTEXT(Matcher!$E$51),ISNUMBER(Matcher!$B$51)),Matcher!$E$51," ")</f>
        <v>StiL Hockey</v>
      </c>
      <c r="M17" s="17" t="str">
        <f>IF(AND(ISTEXT($L$17),ISTEXT($N$17),ISNUMBER($J$17)),"-"," ")</f>
        <v>-</v>
      </c>
      <c r="N17" s="16" t="str">
        <f>IF(AND(ISTEXT(Matcher!$F$51),ISNUMBER(Matcher!$B$51)),Matcher!$F$51," ")</f>
        <v>Malmbergets AIF</v>
      </c>
    </row>
    <row r="18" spans="1:14" s="12" customFormat="1" ht="12.75">
      <c r="A18" s="7"/>
      <c r="B18" s="14">
        <f>IF(AND(ISNUMBER(Matcher!$B$8),Matcher!$B$8&gt;Matcher!$B$7),Matcher!$B$8," ")</f>
        <v>42291</v>
      </c>
      <c r="C18" s="15">
        <f>IF(AND(ISNUMBER(Matcher!$A$8),ISNUMBER(Matcher!$B$8)),Matcher!$A$8," ")</f>
        <v>9</v>
      </c>
      <c r="D18" s="15">
        <f>IF(AND(ISNUMBER(Matcher!$D$8),ISNUMBER(Matcher!$B$8)),Matcher!$D$8," ")</f>
        <v>3</v>
      </c>
      <c r="E18" s="16" t="str">
        <f>IF(AND(ISTEXT(Matcher!$E$8),ISNUMBER(Matcher!$B$8)),Matcher!$E$8," ")</f>
        <v>HC Luleå</v>
      </c>
      <c r="F18" s="17" t="str">
        <f>IF(AND(ISTEXT($E$18),ISTEXT($G$18),ISNUMBER($C$18)),"-"," ")</f>
        <v>-</v>
      </c>
      <c r="G18" s="16" t="str">
        <f>IF(AND(ISTEXT(Matcher!$F$8),ISNUMBER(Matcher!$B$8)),Matcher!$F$8," ")</f>
        <v>Brooklyn Tigers City HF</v>
      </c>
      <c r="H18" s="16"/>
      <c r="I18" s="14">
        <f>IF(AND(ISNUMBER(Matcher!$B$52),Matcher!$B$52&gt;Matcher!$B$51),Matcher!$B$52," ")</f>
        <v>42351</v>
      </c>
      <c r="J18" s="15">
        <f>IF(AND(ISNUMBER(Matcher!$A$52),ISNUMBER(Matcher!$B$52)),Matcher!$A$52," ")</f>
        <v>28</v>
      </c>
      <c r="K18" s="15">
        <f>IF(AND(ISNUMBER(Matcher!$D$52),ISNUMBER(Matcher!$B$52)),Matcher!$D$52," ")</f>
        <v>7</v>
      </c>
      <c r="L18" s="16" t="str">
        <f>IF(AND(ISTEXT(Matcher!$E$52),ISNUMBER(Matcher!$B$52)),Matcher!$E$52," ")</f>
        <v>Brooklyn Tigers City HF</v>
      </c>
      <c r="M18" s="17" t="str">
        <f>IF(AND(ISTEXT($L$18),ISTEXT($N$18),ISNUMBER($J$18)),"-"," ")</f>
        <v>-</v>
      </c>
      <c r="N18" s="16" t="str">
        <f>IF(AND(ISTEXT(Matcher!$F$52),ISNUMBER(Matcher!$B$52)),Matcher!$F$52," ")</f>
        <v>Malmbergets AIF</v>
      </c>
    </row>
    <row r="19" spans="1:14" s="12" customFormat="1" ht="12.75">
      <c r="A19" s="7"/>
      <c r="B19" s="14" t="str">
        <f>IF(AND(ISNUMBER(Matcher!$B$9),Matcher!$B$9&gt;Matcher!$B$8),Matcher!$B$9," ")</f>
        <v> </v>
      </c>
      <c r="C19" s="15">
        <f>IF(AND(ISNUMBER(Matcher!$A$9),ISNUMBER(Matcher!$B$9)),Matcher!$A$9," ")</f>
        <v>11</v>
      </c>
      <c r="D19" s="15">
        <f>IF(AND(ISNUMBER(Matcher!$D$9),ISNUMBER(Matcher!$B$9)),Matcher!$D$9," ")</f>
        <v>3</v>
      </c>
      <c r="E19" s="16" t="str">
        <f>IF(AND(ISTEXT(Matcher!$E$9),ISNUMBER(Matcher!$B$9)),Matcher!$E$9," ")</f>
        <v>Bodens HF</v>
      </c>
      <c r="F19" s="17" t="str">
        <f>IF(AND(ISTEXT($E$19),ISTEXT($G$19),ISNUMBER($C$19)),"-"," ")</f>
        <v>-</v>
      </c>
      <c r="G19" s="16" t="str">
        <f>IF(AND(ISTEXT(Matcher!$F$9),ISNUMBER(Matcher!$B$9)),Matcher!$F$9," ")</f>
        <v>Rosvik IK</v>
      </c>
      <c r="H19" s="16"/>
      <c r="I19" s="14">
        <f>IF(AND(ISNUMBER(Matcher!$B$53),Matcher!$B$53&gt;Matcher!$B$52),Matcher!$B$53," ")</f>
        <v>42357</v>
      </c>
      <c r="J19" s="15">
        <f>IF(AND(ISNUMBER(Matcher!$A$53),ISNUMBER(Matcher!$B$53)),Matcher!$A$53," ")</f>
        <v>53</v>
      </c>
      <c r="K19" s="15">
        <f>IF(AND(ISNUMBER(Matcher!$D$53),ISNUMBER(Matcher!$B$53)),Matcher!$D$53," ")</f>
        <v>14</v>
      </c>
      <c r="L19" s="16" t="str">
        <f>IF(AND(ISTEXT(Matcher!$E$53),ISNUMBER(Matcher!$B$53)),Matcher!$E$53," ")</f>
        <v>Bodens HF</v>
      </c>
      <c r="M19" s="17" t="str">
        <f>IF(AND(ISTEXT($L$19),ISTEXT($N$19),ISNUMBER($J$19)),"-"," ")</f>
        <v>-</v>
      </c>
      <c r="N19" s="16" t="str">
        <f>IF(AND(ISTEXT(Matcher!$F$53),ISNUMBER(Matcher!$B$53)),Matcher!$F$53," ")</f>
        <v>HC Luleå</v>
      </c>
    </row>
    <row r="20" spans="1:14" s="12" customFormat="1" ht="12.75">
      <c r="A20" s="7"/>
      <c r="B20" s="14" t="str">
        <f>IF(AND(ISNUMBER(Matcher!$B$10),Matcher!$B$10&gt;Matcher!$B$9),Matcher!$B$10," ")</f>
        <v> </v>
      </c>
      <c r="C20" s="15">
        <f>IF(AND(ISNUMBER(Matcher!$A$10),ISNUMBER(Matcher!$B$10)),Matcher!$A$10," ")</f>
        <v>12</v>
      </c>
      <c r="D20" s="15">
        <f>IF(AND(ISNUMBER(Matcher!$D$10),ISNUMBER(Matcher!$B$10)),Matcher!$D$10," ")</f>
        <v>3</v>
      </c>
      <c r="E20" s="16" t="str">
        <f>IF(AND(ISTEXT(Matcher!$E$10),ISNUMBER(Matcher!$B$10)),Matcher!$E$10," ")</f>
        <v>Malmbergets AIF</v>
      </c>
      <c r="F20" s="17" t="str">
        <f>IF(AND(ISTEXT($E$20),ISTEXT($G$20),ISNUMBER($C$20)),"-"," ")</f>
        <v>-</v>
      </c>
      <c r="G20" s="16" t="str">
        <f>IF(AND(ISTEXT(Matcher!$F$10),ISNUMBER(Matcher!$B$10)),Matcher!$F$10," ")</f>
        <v>Överkalix IF</v>
      </c>
      <c r="H20" s="16"/>
      <c r="I20" s="14" t="str">
        <f>IF(AND(ISNUMBER(Matcher!$B$54),Matcher!$B$54&gt;Matcher!$B$53),Matcher!$B$54," ")</f>
        <v> </v>
      </c>
      <c r="J20" s="15">
        <f>IF(AND(ISNUMBER(Matcher!$A$54),ISNUMBER(Matcher!$B$54)),Matcher!$A$54," ")</f>
        <v>54</v>
      </c>
      <c r="K20" s="15">
        <f>IF(AND(ISNUMBER(Matcher!$D$54),ISNUMBER(Matcher!$B$54)),Matcher!$D$54," ")</f>
        <v>14</v>
      </c>
      <c r="L20" s="16" t="str">
        <f>IF(AND(ISTEXT(Matcher!$E$54),ISNUMBER(Matcher!$B$54)),Matcher!$E$54," ")</f>
        <v>Malmbergets AIF</v>
      </c>
      <c r="M20" s="17" t="str">
        <f>IF(AND(ISTEXT($L$20),ISTEXT($N$20),ISNUMBER($J$20)),"-"," ")</f>
        <v>-</v>
      </c>
      <c r="N20" s="16" t="str">
        <f>IF(AND(ISTEXT(Matcher!$F$54),ISNUMBER(Matcher!$B$54)),Matcher!$F$54," ")</f>
        <v>Brooklyn Tigers City HF</v>
      </c>
    </row>
    <row r="21" spans="1:14" s="12" customFormat="1" ht="12.75">
      <c r="A21" s="7"/>
      <c r="B21" s="14">
        <f>IF(AND(ISNUMBER(Matcher!$B$11),Matcher!$B$11&gt;Matcher!$B$10),Matcher!$B$11," ")</f>
        <v>42294</v>
      </c>
      <c r="C21" s="15">
        <f>IF(AND(ISNUMBER(Matcher!$A$11),ISNUMBER(Matcher!$B$11)),Matcher!$A$11," ")</f>
        <v>13</v>
      </c>
      <c r="D21" s="15">
        <f>IF(AND(ISNUMBER(Matcher!$D$11),ISNUMBER(Matcher!$B$11)),Matcher!$D$11," ")</f>
        <v>4</v>
      </c>
      <c r="E21" s="16" t="str">
        <f>IF(AND(ISTEXT(Matcher!$E$11),ISNUMBER(Matcher!$B$11)),Matcher!$E$11," ")</f>
        <v>StiL Hockey</v>
      </c>
      <c r="F21" s="17" t="str">
        <f>IF(AND(ISTEXT($E$21),ISTEXT($G$21),ISNUMBER($C$21)),"-"," ")</f>
        <v>-</v>
      </c>
      <c r="G21" s="16" t="str">
        <f>IF(AND(ISTEXT(Matcher!$F$11),ISNUMBER(Matcher!$B$11)),Matcher!$F$11," ")</f>
        <v>Bodens HF</v>
      </c>
      <c r="H21" s="16"/>
      <c r="I21" s="14" t="str">
        <f>IF(AND(ISNUMBER(Matcher!$B$55),Matcher!$B$55&gt;Matcher!$B$54),Matcher!$B$55," ")</f>
        <v> </v>
      </c>
      <c r="J21" s="15">
        <f>IF(AND(ISNUMBER(Matcher!$A$55),ISNUMBER(Matcher!$B$55)),Matcher!$A$55," ")</f>
        <v>55</v>
      </c>
      <c r="K21" s="15">
        <f>IF(AND(ISNUMBER(Matcher!$D$55),ISNUMBER(Matcher!$B$55)),Matcher!$D$55," ")</f>
        <v>14</v>
      </c>
      <c r="L21" s="16" t="str">
        <f>IF(AND(ISTEXT(Matcher!$E$55),ISNUMBER(Matcher!$B$55)),Matcher!$E$55," ")</f>
        <v>Rosvik IK</v>
      </c>
      <c r="M21" s="17" t="str">
        <f>IF(AND(ISTEXT($L$21),ISTEXT($N$21),ISNUMBER($J$21)),"-"," ")</f>
        <v>-</v>
      </c>
      <c r="N21" s="16" t="str">
        <f>IF(AND(ISTEXT(Matcher!$F$55),ISNUMBER(Matcher!$B$55)),Matcher!$F$55," ")</f>
        <v>StiL Hockey</v>
      </c>
    </row>
    <row r="22" spans="2:14" ht="12.75">
      <c r="B22" s="14" t="str">
        <f>IF(AND(ISNUMBER(Matcher!$B$12),Matcher!$B$12&gt;Matcher!$B$11),Matcher!$B$12," ")</f>
        <v> </v>
      </c>
      <c r="C22" s="15">
        <f>IF(AND(ISNUMBER(Matcher!$A$12),ISNUMBER(Matcher!$B$12)),Matcher!$A$12," ")</f>
        <v>14</v>
      </c>
      <c r="D22" s="15">
        <f>IF(AND(ISNUMBER(Matcher!$D$12),ISNUMBER(Matcher!$B$12)),Matcher!$D$12," ")</f>
        <v>4</v>
      </c>
      <c r="E22" s="16" t="str">
        <f>IF(AND(ISTEXT(Matcher!$E$12),ISNUMBER(Matcher!$B$12)),Matcher!$E$12," ")</f>
        <v>Brooklyn Tigers City HF</v>
      </c>
      <c r="F22" s="17" t="str">
        <f>IF(AND(ISTEXT($E$22),ISTEXT($G$22),ISNUMBER($C$22)),"-"," ")</f>
        <v>-</v>
      </c>
      <c r="G22" s="16" t="str">
        <f>IF(AND(ISTEXT(Matcher!$F$12),ISNUMBER(Matcher!$B$12)),Matcher!$F$12," ")</f>
        <v>Kiruna City HF</v>
      </c>
      <c r="I22" s="14" t="str">
        <f>IF(AND(ISNUMBER(Matcher!$B$56),Matcher!$B$56&gt;Matcher!$B$55),Matcher!$B$56," ")</f>
        <v> </v>
      </c>
      <c r="J22" s="15">
        <f>IF(AND(ISNUMBER(Matcher!$A$56),ISNUMBER(Matcher!$B$56)),Matcher!$A$56," ")</f>
        <v>56</v>
      </c>
      <c r="K22" s="15">
        <f>IF(AND(ISNUMBER(Matcher!$D$56),ISNUMBER(Matcher!$B$56)),Matcher!$D$56," ")</f>
        <v>14</v>
      </c>
      <c r="L22" s="16" t="str">
        <f>IF(AND(ISTEXT(Matcher!$E$56),ISNUMBER(Matcher!$B$56)),Matcher!$E$56," ")</f>
        <v>Kiruna City HF</v>
      </c>
      <c r="M22" s="17" t="str">
        <f>IF(AND(ISTEXT($L$22),ISTEXT($N$22),ISNUMBER($J$22)),"-"," ")</f>
        <v>-</v>
      </c>
      <c r="N22" s="16" t="str">
        <f>IF(AND(ISTEXT(Matcher!$F$56),ISNUMBER(Matcher!$B$56)),Matcher!$F$56," ")</f>
        <v>Överkalix IF</v>
      </c>
    </row>
    <row r="23" spans="2:14" ht="12.75">
      <c r="B23" s="14" t="str">
        <f>IF(AND(ISNUMBER(Matcher!$B$13),Matcher!$B$13&gt;Matcher!$B$12),Matcher!$B$13," ")</f>
        <v> </v>
      </c>
      <c r="C23" s="15">
        <f>IF(AND(ISNUMBER(Matcher!$A$13),ISNUMBER(Matcher!$B$13)),Matcher!$A$13," ")</f>
        <v>15</v>
      </c>
      <c r="D23" s="15">
        <f>IF(AND(ISNUMBER(Matcher!$D$13),ISNUMBER(Matcher!$B$13)),Matcher!$D$13," ")</f>
        <v>4</v>
      </c>
      <c r="E23" s="16" t="str">
        <f>IF(AND(ISTEXT(Matcher!$E$13),ISNUMBER(Matcher!$B$13)),Matcher!$E$13," ")</f>
        <v>Överkalix IF</v>
      </c>
      <c r="F23" s="17" t="str">
        <f>IF(AND(ISTEXT($E$23),ISTEXT($G$23),ISNUMBER($C$23)),"-"," ")</f>
        <v>-</v>
      </c>
      <c r="G23" s="16" t="str">
        <f>IF(AND(ISTEXT(Matcher!$F$13),ISNUMBER(Matcher!$B$13)),Matcher!$F$13," ")</f>
        <v>HC Luleå</v>
      </c>
      <c r="I23" s="14">
        <f>IF(AND(ISNUMBER(Matcher!$B$57),Matcher!$B$57&gt;Matcher!$B$56),Matcher!$B$57," ")</f>
        <v>42358</v>
      </c>
      <c r="J23" s="15">
        <f>IF(AND(ISNUMBER(Matcher!$A$57),ISNUMBER(Matcher!$B$57)),Matcher!$A$57," ")</f>
        <v>41</v>
      </c>
      <c r="K23" s="15">
        <f>IF(AND(ISNUMBER(Matcher!$D$57),ISNUMBER(Matcher!$B$57)),Matcher!$D$57," ")</f>
        <v>11</v>
      </c>
      <c r="L23" s="16" t="str">
        <f>IF(AND(ISTEXT(Matcher!$E$57),ISNUMBER(Matcher!$B$57)),Matcher!$E$57," ")</f>
        <v>Kiruna City HF</v>
      </c>
      <c r="M23" s="17" t="str">
        <f>IF(AND(ISTEXT($L$23),ISTEXT($N$23),ISNUMBER($J$23)),"-"," ")</f>
        <v>-</v>
      </c>
      <c r="N23" s="16" t="str">
        <f>IF(AND(ISTEXT(Matcher!$F$57),ISNUMBER(Matcher!$B$57)),Matcher!$F$57," ")</f>
        <v>Brooklyn Tigers City HF</v>
      </c>
    </row>
    <row r="24" spans="2:9" ht="12.75">
      <c r="B24" s="14" t="str">
        <f>IF(AND(ISNUMBER(Matcher!$B$14),Matcher!$B$14&gt;Matcher!$B$13),Matcher!$B$14," ")</f>
        <v> </v>
      </c>
      <c r="C24" s="15">
        <f>IF(AND(ISNUMBER(Matcher!$A$14),ISNUMBER(Matcher!$B$14)),Matcher!$A$14," ")</f>
        <v>16</v>
      </c>
      <c r="D24" s="15">
        <f>IF(AND(ISNUMBER(Matcher!$D$14),ISNUMBER(Matcher!$B$14)),Matcher!$D$14," ")</f>
        <v>4</v>
      </c>
      <c r="E24" s="16" t="str">
        <f>IF(AND(ISTEXT(Matcher!$E$14),ISNUMBER(Matcher!$B$14)),Matcher!$E$14," ")</f>
        <v>Rosvik IK</v>
      </c>
      <c r="F24" s="17" t="str">
        <f>IF(AND(ISTEXT($E$24),ISTEXT($G$24),ISNUMBER($C$24)),"-"," ")</f>
        <v>-</v>
      </c>
      <c r="G24" s="16" t="str">
        <f>IF(AND(ISTEXT(Matcher!$F$14),ISNUMBER(Matcher!$B$14)),Matcher!$F$14," ")</f>
        <v>Malmbergets AIF</v>
      </c>
      <c r="I24" s="14"/>
    </row>
    <row r="25" spans="2:7" ht="12.75">
      <c r="B25" s="14">
        <f>IF(AND(ISNUMBER(Matcher!$B$15),Matcher!$B$15&gt;Matcher!$B$14),Matcher!$B$15," ")</f>
        <v>42295</v>
      </c>
      <c r="C25" s="15">
        <f>IF(AND(ISNUMBER(Matcher!$A$15),ISNUMBER(Matcher!$B$15)),Matcher!$A$15," ")</f>
        <v>6</v>
      </c>
      <c r="D25" s="15">
        <f>IF(AND(ISNUMBER(Matcher!$D$15),ISNUMBER(Matcher!$B$15)),Matcher!$D$15," ")</f>
        <v>2</v>
      </c>
      <c r="E25" s="16" t="str">
        <f>IF(AND(ISTEXT(Matcher!$E$15),ISNUMBER(Matcher!$B$15)),Matcher!$E$15," ")</f>
        <v>Rosvik IK</v>
      </c>
      <c r="F25" s="17" t="str">
        <f>IF(AND(ISTEXT($E$25),ISTEXT($G$25),ISNUMBER($C$25)),"-"," ")</f>
        <v>-</v>
      </c>
      <c r="G25" s="16" t="str">
        <f>IF(AND(ISTEXT(Matcher!$F$15),ISNUMBER(Matcher!$B$15)),Matcher!$F$15," ")</f>
        <v>Kiruna City HF</v>
      </c>
    </row>
    <row r="26" spans="2:7" ht="12.75">
      <c r="B26" s="14">
        <f>IF(AND(ISNUMBER(Matcher!$B$16),Matcher!$B$16&gt;Matcher!$B$15),Matcher!$B$16," ")</f>
        <v>42301</v>
      </c>
      <c r="C26" s="15">
        <f>IF(AND(ISNUMBER(Matcher!$A$16),ISNUMBER(Matcher!$B$16)),Matcher!$A$16," ")</f>
        <v>17</v>
      </c>
      <c r="D26" s="15">
        <f>IF(AND(ISNUMBER(Matcher!$D$16),ISNUMBER(Matcher!$B$16)),Matcher!$D$16," ")</f>
        <v>5</v>
      </c>
      <c r="E26" s="16" t="str">
        <f>IF(AND(ISTEXT(Matcher!$E$16),ISNUMBER(Matcher!$B$16)),Matcher!$E$16," ")</f>
        <v>Bodens HF</v>
      </c>
      <c r="F26" s="17" t="str">
        <f>IF(AND(ISTEXT($E$26),ISTEXT($G$26),ISNUMBER($C$26)),"-"," ")</f>
        <v>-</v>
      </c>
      <c r="G26" s="16" t="str">
        <f>IF(AND(ISTEXT(Matcher!$F$16),ISNUMBER(Matcher!$B$16)),Matcher!$F$16," ")</f>
        <v>Kiruna City HF</v>
      </c>
    </row>
    <row r="27" spans="2:7" ht="12.75">
      <c r="B27" s="14" t="str">
        <f>IF(AND(ISNUMBER(Matcher!$B$17),Matcher!$B$17&gt;Matcher!$B$16),Matcher!$B$17," ")</f>
        <v> </v>
      </c>
      <c r="C27" s="15">
        <f>IF(AND(ISNUMBER(Matcher!$A$17),ISNUMBER(Matcher!$B$17)),Matcher!$A$17," ")</f>
        <v>18</v>
      </c>
      <c r="D27" s="15">
        <f>IF(AND(ISNUMBER(Matcher!$D$17),ISNUMBER(Matcher!$B$17)),Matcher!$D$17," ")</f>
        <v>5</v>
      </c>
      <c r="E27" s="16" t="str">
        <f>IF(AND(ISTEXT(Matcher!$E$17),ISNUMBER(Matcher!$B$17)),Matcher!$E$17," ")</f>
        <v>Brooklyn Tigers City HF</v>
      </c>
      <c r="F27" s="17" t="str">
        <f>IF(AND(ISTEXT($E$27),ISTEXT($G$27),ISNUMBER($C$27)),"-"," ")</f>
        <v>-</v>
      </c>
      <c r="G27" s="16" t="str">
        <f>IF(AND(ISTEXT(Matcher!$F$17),ISNUMBER(Matcher!$B$17)),Matcher!$F$17," ")</f>
        <v>Rosvik IK</v>
      </c>
    </row>
    <row r="28" spans="2:7" ht="12.75">
      <c r="B28" s="14" t="str">
        <f>IF(AND(ISNUMBER(Matcher!$B$18),Matcher!$B$18&gt;Matcher!$B$17),Matcher!$B$18," ")</f>
        <v> </v>
      </c>
      <c r="C28" s="15">
        <f>IF(AND(ISNUMBER(Matcher!$A$18),ISNUMBER(Matcher!$B$18)),Matcher!$A$18," ")</f>
        <v>19</v>
      </c>
      <c r="D28" s="15">
        <f>IF(AND(ISNUMBER(Matcher!$D$18),ISNUMBER(Matcher!$B$18)),Matcher!$D$18," ")</f>
        <v>5</v>
      </c>
      <c r="E28" s="16" t="str">
        <f>IF(AND(ISTEXT(Matcher!$E$18),ISNUMBER(Matcher!$B$18)),Matcher!$E$18," ")</f>
        <v>HC Luleå</v>
      </c>
      <c r="F28" s="17" t="str">
        <f>IF(AND(ISTEXT($E$28),ISTEXT($G$28),ISNUMBER($C$28)),"-"," ")</f>
        <v>-</v>
      </c>
      <c r="G28" s="16" t="str">
        <f>IF(AND(ISTEXT(Matcher!$F$18),ISNUMBER(Matcher!$B$18)),Matcher!$F$18," ")</f>
        <v>Malmbergets AIF</v>
      </c>
    </row>
    <row r="29" spans="2:7" ht="12.75">
      <c r="B29" s="14" t="str">
        <f>IF(AND(ISNUMBER(Matcher!$B$19),Matcher!$B$19&gt;Matcher!$B$18),Matcher!$B$19," ")</f>
        <v> </v>
      </c>
      <c r="C29" s="15">
        <f>IF(AND(ISNUMBER(Matcher!$A$19),ISNUMBER(Matcher!$B$19)),Matcher!$A$19," ")</f>
        <v>20</v>
      </c>
      <c r="D29" s="15">
        <f>IF(AND(ISNUMBER(Matcher!$D$19),ISNUMBER(Matcher!$B$19)),Matcher!$D$19," ")</f>
        <v>5</v>
      </c>
      <c r="E29" s="16" t="str">
        <f>IF(AND(ISTEXT(Matcher!$E$19),ISNUMBER(Matcher!$B$19)),Matcher!$E$19," ")</f>
        <v>StiL Hockey</v>
      </c>
      <c r="F29" s="17" t="str">
        <f>IF(AND(ISTEXT($E$29),ISTEXT($G$29),ISNUMBER($C$29)),"-"," ")</f>
        <v>-</v>
      </c>
      <c r="G29" s="16" t="str">
        <f>IF(AND(ISTEXT(Matcher!$F$19),ISNUMBER(Matcher!$B$19)),Matcher!$F$19," ")</f>
        <v>Överkalix IF</v>
      </c>
    </row>
    <row r="30" spans="2:7" ht="12.75">
      <c r="B30" s="14">
        <f>IF(AND(ISNUMBER(Matcher!$B$20),Matcher!$B$20&gt;Matcher!$B$19),Matcher!$B$20," ")</f>
        <v>42302</v>
      </c>
      <c r="C30" s="15">
        <f>IF(AND(ISNUMBER(Matcher!$A$20),ISNUMBER(Matcher!$B$20)),Matcher!$A$20," ")</f>
        <v>35</v>
      </c>
      <c r="D30" s="15">
        <f>IF(AND(ISNUMBER(Matcher!$D$20),ISNUMBER(Matcher!$B$20)),Matcher!$D$20," ")</f>
        <v>9</v>
      </c>
      <c r="E30" s="16" t="str">
        <f>IF(AND(ISTEXT(Matcher!$E$20),ISNUMBER(Matcher!$B$20)),Matcher!$E$20," ")</f>
        <v>Bodens HF</v>
      </c>
      <c r="F30" s="17" t="str">
        <f>IF(AND(ISTEXT($E$30),ISTEXT($G$30),ISNUMBER($C$30)),"-"," ")</f>
        <v>-</v>
      </c>
      <c r="G30" s="16" t="str">
        <f>IF(AND(ISTEXT(Matcher!$F$20),ISNUMBER(Matcher!$B$20)),Matcher!$F$20," ")</f>
        <v>Malmbergets AIF</v>
      </c>
    </row>
    <row r="31" spans="2:7" ht="12.75">
      <c r="B31" s="14" t="str">
        <f>IF(AND(ISNUMBER(Matcher!$B$21),Matcher!$B$21&gt;Matcher!$B$20),Matcher!$B$21," ")</f>
        <v> </v>
      </c>
      <c r="C31" s="15">
        <f>IF(AND(ISNUMBER(Matcher!$A$21),ISNUMBER(Matcher!$B$21)),Matcher!$A$21," ")</f>
        <v>50</v>
      </c>
      <c r="D31" s="15">
        <f>IF(AND(ISNUMBER(Matcher!$D$21),ISNUMBER(Matcher!$B$21)),Matcher!$D$21," ")</f>
        <v>13</v>
      </c>
      <c r="E31" s="16" t="str">
        <f>IF(AND(ISTEXT(Matcher!$E$21),ISNUMBER(Matcher!$B$21)),Matcher!$E$21," ")</f>
        <v>HC Luleå</v>
      </c>
      <c r="F31" s="17" t="str">
        <f>IF(AND(ISTEXT($E$31),ISTEXT($G$31),ISNUMBER($C$31)),"-"," ")</f>
        <v>-</v>
      </c>
      <c r="G31" s="16" t="str">
        <f>IF(AND(ISTEXT(Matcher!$F$21),ISNUMBER(Matcher!$B$21)),Matcher!$F$21," ")</f>
        <v>Kiruna City HF</v>
      </c>
    </row>
    <row r="32" spans="2:7" ht="12.75">
      <c r="B32" s="14">
        <f>IF(AND(ISNUMBER(Matcher!$B$22),Matcher!$B$22&gt;Matcher!$B$21),Matcher!$B$22," ")</f>
        <v>42305</v>
      </c>
      <c r="C32" s="15">
        <f>IF(AND(ISNUMBER(Matcher!$A$22),ISNUMBER(Matcher!$B$22)),Matcher!$A$22," ")</f>
        <v>22</v>
      </c>
      <c r="D32" s="15">
        <f>IF(AND(ISNUMBER(Matcher!$D$22),ISNUMBER(Matcher!$B$22)),Matcher!$D$22," ")</f>
        <v>6</v>
      </c>
      <c r="E32" s="16" t="str">
        <f>IF(AND(ISTEXT(Matcher!$E$22),ISNUMBER(Matcher!$B$22)),Matcher!$E$22," ")</f>
        <v>Bodens HF</v>
      </c>
      <c r="F32" s="17" t="str">
        <f>IF(AND(ISTEXT($E$32),ISTEXT($G$32),ISNUMBER($C$32)),"-"," ")</f>
        <v>-</v>
      </c>
      <c r="G32" s="16" t="str">
        <f>IF(AND(ISTEXT(Matcher!$F$22),ISNUMBER(Matcher!$B$22)),Matcher!$F$22," ")</f>
        <v>Brooklyn Tigers City HF</v>
      </c>
    </row>
    <row r="33" spans="2:7" ht="12.75">
      <c r="B33" s="14">
        <f>IF(AND(ISNUMBER(Matcher!$B$23),Matcher!$B$23&gt;Matcher!$B$22),Matcher!$B$23," ")</f>
        <v>42308</v>
      </c>
      <c r="C33" s="15">
        <f>IF(AND(ISNUMBER(Matcher!$A$23),ISNUMBER(Matcher!$B$23)),Matcher!$A$23," ")</f>
        <v>23</v>
      </c>
      <c r="D33" s="15">
        <f>IF(AND(ISNUMBER(Matcher!$D$23),ISNUMBER(Matcher!$B$23)),Matcher!$D$23," ")</f>
        <v>6</v>
      </c>
      <c r="E33" s="16" t="str">
        <f>IF(AND(ISTEXT(Matcher!$E$23),ISNUMBER(Matcher!$B$23)),Matcher!$E$23," ")</f>
        <v>Malmbergets AIF</v>
      </c>
      <c r="F33" s="17" t="str">
        <f>IF(AND(ISTEXT($E$33),ISTEXT($G$33),ISNUMBER($C$33)),"-"," ")</f>
        <v>-</v>
      </c>
      <c r="G33" s="16" t="str">
        <f>IF(AND(ISTEXT(Matcher!$F$23),ISNUMBER(Matcher!$B$23)),Matcher!$F$23," ")</f>
        <v>StiL Hockey</v>
      </c>
    </row>
    <row r="34" spans="2:7" ht="12.75">
      <c r="B34" s="14" t="str">
        <f>IF(AND(ISNUMBER(Matcher!$B$24),Matcher!$B$24&gt;Matcher!$B$23),Matcher!$B$24," ")</f>
        <v> </v>
      </c>
      <c r="C34" s="15">
        <f>IF(AND(ISNUMBER(Matcher!$A$24),ISNUMBER(Matcher!$B$24)),Matcher!$A$24," ")</f>
        <v>24</v>
      </c>
      <c r="D34" s="15">
        <f>IF(AND(ISNUMBER(Matcher!$D$24),ISNUMBER(Matcher!$B$24)),Matcher!$D$24," ")</f>
        <v>6</v>
      </c>
      <c r="E34" s="16" t="str">
        <f>IF(AND(ISTEXT(Matcher!$E$24),ISNUMBER(Matcher!$B$24)),Matcher!$E$24," ")</f>
        <v>Rosvik IK</v>
      </c>
      <c r="F34" s="17" t="str">
        <f>IF(AND(ISTEXT($E$34),ISTEXT($G$34),ISNUMBER($C$34)),"-"," ")</f>
        <v>-</v>
      </c>
      <c r="G34" s="16" t="str">
        <f>IF(AND(ISTEXT(Matcher!$F$24),ISNUMBER(Matcher!$B$24)),Matcher!$F$24," ")</f>
        <v>Överkalix IF</v>
      </c>
    </row>
    <row r="35" spans="2:7" ht="12.75">
      <c r="B35" s="14">
        <f>IF(AND(ISNUMBER(Matcher!$B$25),Matcher!$B$25&gt;Matcher!$B$24),Matcher!$B$25," ")</f>
        <v>42309</v>
      </c>
      <c r="C35" s="15">
        <f>IF(AND(ISNUMBER(Matcher!$A$25),ISNUMBER(Matcher!$B$25)),Matcher!$A$25," ")</f>
        <v>10</v>
      </c>
      <c r="D35" s="15">
        <f>IF(AND(ISNUMBER(Matcher!$D$25),ISNUMBER(Matcher!$B$25)),Matcher!$D$25," ")</f>
        <v>3</v>
      </c>
      <c r="E35" s="16" t="str">
        <f>IF(AND(ISTEXT(Matcher!$E$25),ISNUMBER(Matcher!$B$25)),Matcher!$E$25," ")</f>
        <v>Kiruna City HF</v>
      </c>
      <c r="F35" s="17" t="str">
        <f>IF(AND(ISTEXT($E$35),ISTEXT($G$35),ISNUMBER($C$35)),"-"," ")</f>
        <v>-</v>
      </c>
      <c r="G35" s="16" t="str">
        <f>IF(AND(ISTEXT(Matcher!$F$25),ISNUMBER(Matcher!$B$25)),Matcher!$F$25," ")</f>
        <v>StiL Hockey</v>
      </c>
    </row>
    <row r="36" spans="2:7" ht="12.75">
      <c r="B36" s="14">
        <f>IF(AND(ISNUMBER(Matcher!$B$26),Matcher!$B$26&gt;Matcher!$B$25),Matcher!$B$26," ")</f>
        <v>42312</v>
      </c>
      <c r="C36" s="15">
        <f>IF(AND(ISNUMBER(Matcher!$A$26),ISNUMBER(Matcher!$B$26)),Matcher!$A$26," ")</f>
        <v>25</v>
      </c>
      <c r="D36" s="15">
        <f>IF(AND(ISNUMBER(Matcher!$D$26),ISNUMBER(Matcher!$B$26)),Matcher!$D$26," ")</f>
        <v>7</v>
      </c>
      <c r="E36" s="16" t="str">
        <f>IF(AND(ISTEXT(Matcher!$E$26),ISNUMBER(Matcher!$B$26)),Matcher!$E$26," ")</f>
        <v>HC Luleå</v>
      </c>
      <c r="F36" s="17" t="str">
        <f>IF(AND(ISTEXT($E$36),ISTEXT($G$36),ISNUMBER($C$36)),"-"," ")</f>
        <v>-</v>
      </c>
      <c r="G36" s="16" t="str">
        <f>IF(AND(ISTEXT(Matcher!$F$26),ISNUMBER(Matcher!$B$26)),Matcher!$F$26," ")</f>
        <v>Bodens HF</v>
      </c>
    </row>
    <row r="37" spans="2:7" ht="12.75">
      <c r="B37" s="14" t="str">
        <f>IF(AND(ISNUMBER(Matcher!$B$27),Matcher!$B$27&gt;Matcher!$B$26),Matcher!$B$27," ")</f>
        <v> </v>
      </c>
      <c r="C37" s="15">
        <f>IF(AND(ISNUMBER(Matcher!$A$27),ISNUMBER(Matcher!$B$27)),Matcher!$A$27," ")</f>
        <v>27</v>
      </c>
      <c r="D37" s="15">
        <f>IF(AND(ISNUMBER(Matcher!$D$27),ISNUMBER(Matcher!$B$27)),Matcher!$D$27," ")</f>
        <v>7</v>
      </c>
      <c r="E37" s="16" t="str">
        <f>IF(AND(ISTEXT(Matcher!$E$27),ISNUMBER(Matcher!$B$27)),Matcher!$E$27," ")</f>
        <v>StiL Hockey</v>
      </c>
      <c r="F37" s="17" t="str">
        <f>IF(AND(ISTEXT($E$37),ISTEXT($G$37),ISNUMBER($C$37)),"-"," ")</f>
        <v>-</v>
      </c>
      <c r="G37" s="16" t="str">
        <f>IF(AND(ISTEXT(Matcher!$F$27),ISNUMBER(Matcher!$B$27)),Matcher!$F$27," ")</f>
        <v>Rosvik IK</v>
      </c>
    </row>
    <row r="38" spans="2:7" ht="12.75">
      <c r="B38" s="14">
        <f>IF(AND(ISNUMBER(Matcher!$B$28),Matcher!$B$28&gt;Matcher!$B$27),Matcher!$B$28," ")</f>
        <v>42313</v>
      </c>
      <c r="C38" s="15">
        <f>IF(AND(ISNUMBER(Matcher!$A$28),ISNUMBER(Matcher!$B$28)),Matcher!$A$28," ")</f>
        <v>29</v>
      </c>
      <c r="D38" s="15">
        <f>IF(AND(ISNUMBER(Matcher!$D$28),ISNUMBER(Matcher!$B$28)),Matcher!$D$28," ")</f>
        <v>8</v>
      </c>
      <c r="E38" s="16" t="str">
        <f>IF(AND(ISTEXT(Matcher!$E$28),ISNUMBER(Matcher!$B$28)),Matcher!$E$28," ")</f>
        <v>Överkalix IF</v>
      </c>
      <c r="F38" s="17" t="str">
        <f>IF(AND(ISTEXT($E$38),ISTEXT($G$38),ISNUMBER($C$38)),"-"," ")</f>
        <v>-</v>
      </c>
      <c r="G38" s="16" t="str">
        <f>IF(AND(ISTEXT(Matcher!$F$28),ISNUMBER(Matcher!$B$28)),Matcher!$F$28," ")</f>
        <v>Bodens HF</v>
      </c>
    </row>
    <row r="39" spans="2:7" ht="12.75">
      <c r="B39" s="14">
        <f>IF(AND(ISNUMBER(Matcher!$B$29),Matcher!$B$29&gt;Matcher!$B$28),Matcher!$B$29," ")</f>
        <v>42315</v>
      </c>
      <c r="C39" s="15">
        <f>IF(AND(ISNUMBER(Matcher!$A$29),ISNUMBER(Matcher!$B$29)),Matcher!$A$29," ")</f>
        <v>30</v>
      </c>
      <c r="D39" s="15">
        <f>IF(AND(ISNUMBER(Matcher!$D$29),ISNUMBER(Matcher!$B$29)),Matcher!$D$29," ")</f>
        <v>8</v>
      </c>
      <c r="E39" s="16" t="str">
        <f>IF(AND(ISTEXT(Matcher!$E$29),ISNUMBER(Matcher!$B$29)),Matcher!$E$29," ")</f>
        <v>Malmbergets AIF</v>
      </c>
      <c r="F39" s="17" t="str">
        <f>IF(AND(ISTEXT($E$39),ISTEXT($G$39),ISNUMBER($C$39)),"-"," ")</f>
        <v>-</v>
      </c>
      <c r="G39" s="16" t="str">
        <f>IF(AND(ISTEXT(Matcher!$F$29),ISNUMBER(Matcher!$B$29)),Matcher!$F$29," ")</f>
        <v>Kiruna City HF</v>
      </c>
    </row>
    <row r="40" spans="2:7" ht="12.75">
      <c r="B40" s="14" t="str">
        <f>IF(AND(ISNUMBER(Matcher!$B$30),Matcher!$B$30&gt;Matcher!$B$29),Matcher!$B$30," ")</f>
        <v> </v>
      </c>
      <c r="C40" s="15">
        <f>IF(AND(ISNUMBER(Matcher!$A$30),ISNUMBER(Matcher!$B$30)),Matcher!$A$30," ")</f>
        <v>31</v>
      </c>
      <c r="D40" s="15">
        <f>IF(AND(ISNUMBER(Matcher!$D$30),ISNUMBER(Matcher!$B$30)),Matcher!$D$30," ")</f>
        <v>8</v>
      </c>
      <c r="E40" s="16" t="str">
        <f>IF(AND(ISTEXT(Matcher!$E$30),ISNUMBER(Matcher!$B$30)),Matcher!$E$30," ")</f>
        <v>Rosvik IK</v>
      </c>
      <c r="F40" s="17" t="str">
        <f>IF(AND(ISTEXT($E$40),ISTEXT($G$40),ISNUMBER($C$40)),"-"," ")</f>
        <v>-</v>
      </c>
      <c r="G40" s="16" t="str">
        <f>IF(AND(ISTEXT(Matcher!$F$30),ISNUMBER(Matcher!$B$30)),Matcher!$F$30," ")</f>
        <v>HC Luleå</v>
      </c>
    </row>
    <row r="41" spans="2:7" ht="12.75">
      <c r="B41" s="14" t="str">
        <f>IF(AND(ISNUMBER(Matcher!$B$31),Matcher!$B$31&gt;Matcher!$B$30),Matcher!$B$31," ")</f>
        <v> </v>
      </c>
      <c r="C41" s="15">
        <f>IF(AND(ISNUMBER(Matcher!$A$31),ISNUMBER(Matcher!$B$31)),Matcher!$A$31," ")</f>
        <v>32</v>
      </c>
      <c r="D41" s="15">
        <f>IF(AND(ISNUMBER(Matcher!$D$31),ISNUMBER(Matcher!$B$31)),Matcher!$D$31," ")</f>
        <v>8</v>
      </c>
      <c r="E41" s="16" t="str">
        <f>IF(AND(ISTEXT(Matcher!$E$31),ISNUMBER(Matcher!$B$31)),Matcher!$E$31," ")</f>
        <v>StiL Hockey</v>
      </c>
      <c r="F41" s="17" t="str">
        <f>IF(AND(ISTEXT($E$41),ISTEXT($G$41),ISNUMBER($C$41)),"-"," ")</f>
        <v>-</v>
      </c>
      <c r="G41" s="16" t="str">
        <f>IF(AND(ISTEXT(Matcher!$F$31),ISNUMBER(Matcher!$B$31)),Matcher!$F$31," ")</f>
        <v>Brooklyn Tigers City HF</v>
      </c>
    </row>
    <row r="42" spans="2:7" ht="12.75">
      <c r="B42" s="14">
        <f>IF(AND(ISNUMBER(Matcher!$B$32),Matcher!$B$32&gt;Matcher!$B$31),Matcher!$B$32," ")</f>
        <v>42322</v>
      </c>
      <c r="C42" s="15">
        <f>IF(AND(ISNUMBER(Matcher!$A$32),ISNUMBER(Matcher!$B$32)),Matcher!$A$32," ")</f>
        <v>33</v>
      </c>
      <c r="D42" s="15">
        <f>IF(AND(ISNUMBER(Matcher!$D$32),ISNUMBER(Matcher!$B$32)),Matcher!$D$32," ")</f>
        <v>9</v>
      </c>
      <c r="E42" s="16" t="str">
        <f>IF(AND(ISTEXT(Matcher!$E$32),ISNUMBER(Matcher!$B$32)),Matcher!$E$32," ")</f>
        <v>HC Luleå</v>
      </c>
      <c r="F42" s="17" t="str">
        <f>IF(AND(ISTEXT($E$42),ISTEXT($G$42),ISNUMBER($C$42)),"-"," ")</f>
        <v>-</v>
      </c>
      <c r="G42" s="16" t="str">
        <f>IF(AND(ISTEXT(Matcher!$F$32),ISNUMBER(Matcher!$B$32)),Matcher!$F$32," ")</f>
        <v>StiL Hockey</v>
      </c>
    </row>
    <row r="43" spans="2:7" ht="12.75">
      <c r="B43" s="14" t="str">
        <f>IF(AND(ISNUMBER(Matcher!$B$33),Matcher!$B$33&gt;Matcher!$B$32),Matcher!$B$33," ")</f>
        <v> </v>
      </c>
      <c r="C43" s="15">
        <f>IF(AND(ISNUMBER(Matcher!$A$33),ISNUMBER(Matcher!$B$33)),Matcher!$A$33," ")</f>
        <v>34</v>
      </c>
      <c r="D43" s="15">
        <f>IF(AND(ISNUMBER(Matcher!$D$33),ISNUMBER(Matcher!$B$33)),Matcher!$D$33," ")</f>
        <v>9</v>
      </c>
      <c r="E43" s="16" t="str">
        <f>IF(AND(ISTEXT(Matcher!$E$33),ISNUMBER(Matcher!$B$33)),Matcher!$E$33," ")</f>
        <v>Kiruna City HF</v>
      </c>
      <c r="F43" s="17" t="str">
        <f>IF(AND(ISTEXT($E$43),ISTEXT($G$43),ISNUMBER($C$43)),"-"," ")</f>
        <v>-</v>
      </c>
      <c r="G43" s="16" t="str">
        <f>IF(AND(ISTEXT(Matcher!$F$33),ISNUMBER(Matcher!$B$33)),Matcher!$F$33," ")</f>
        <v>Rosvik IK</v>
      </c>
    </row>
    <row r="44" spans="2:7" ht="12.75">
      <c r="B44" s="14" t="str">
        <f>IF(AND(ISNUMBER(Matcher!$B$34),Matcher!$B$34&gt;Matcher!$B$33),Matcher!$B$34," ")</f>
        <v> </v>
      </c>
      <c r="C44" s="15">
        <f>IF(AND(ISNUMBER(Matcher!$A$34),ISNUMBER(Matcher!$B$34)),Matcher!$A$34," ")</f>
        <v>36</v>
      </c>
      <c r="D44" s="15">
        <f>IF(AND(ISNUMBER(Matcher!$D$34),ISNUMBER(Matcher!$B$34)),Matcher!$D$34," ")</f>
        <v>9</v>
      </c>
      <c r="E44" s="16" t="str">
        <f>IF(AND(ISTEXT(Matcher!$E$34),ISNUMBER(Matcher!$B$34)),Matcher!$E$34," ")</f>
        <v>Brooklyn Tigers City HF</v>
      </c>
      <c r="F44" s="17" t="str">
        <f>IF(AND(ISTEXT($E$44),ISTEXT($G$44),ISNUMBER($C$44)),"-"," ")</f>
        <v>-</v>
      </c>
      <c r="G44" s="16" t="str">
        <f>IF(AND(ISTEXT(Matcher!$F$34),ISNUMBER(Matcher!$B$34)),Matcher!$F$34," ")</f>
        <v>Överkalix IF</v>
      </c>
    </row>
    <row r="45" spans="2:7" ht="12.75">
      <c r="B45" s="14">
        <f>IF(AND(ISNUMBER(Matcher!$B$35),Matcher!$B$35&gt;Matcher!$B$34),Matcher!$B$35," ")</f>
        <v>42323</v>
      </c>
      <c r="C45" s="15">
        <f>IF(AND(ISNUMBER(Matcher!$A$35),ISNUMBER(Matcher!$B$35)),Matcher!$A$35," ")</f>
        <v>43</v>
      </c>
      <c r="D45" s="15">
        <f>IF(AND(ISNUMBER(Matcher!$D$35),ISNUMBER(Matcher!$B$35)),Matcher!$D$35," ")</f>
        <v>11</v>
      </c>
      <c r="E45" s="16" t="str">
        <f>IF(AND(ISTEXT(Matcher!$E$35),ISNUMBER(Matcher!$B$35)),Matcher!$E$35," ")</f>
        <v>Malmbergets AIF</v>
      </c>
      <c r="F45" s="17" t="str">
        <f>IF(AND(ISTEXT($E$45),ISTEXT($G$45),ISNUMBER($C$45)),"-"," ")</f>
        <v>-</v>
      </c>
      <c r="G45" s="16" t="str">
        <f>IF(AND(ISTEXT(Matcher!$F$35),ISNUMBER(Matcher!$B$35)),Matcher!$F$35," ")</f>
        <v>Rosvik IK</v>
      </c>
    </row>
    <row r="46" spans="2:7" ht="12.75">
      <c r="B46" s="14">
        <f>IF(AND(ISNUMBER(Matcher!$B$36),Matcher!$B$36&gt;Matcher!$B$35),Matcher!$B$36," ")</f>
        <v>42329</v>
      </c>
      <c r="C46" s="15">
        <f>IF(AND(ISNUMBER(Matcher!$A$36),ISNUMBER(Matcher!$B$36)),Matcher!$A$36," ")</f>
        <v>37</v>
      </c>
      <c r="D46" s="15">
        <f>IF(AND(ISNUMBER(Matcher!$D$36),ISNUMBER(Matcher!$B$36)),Matcher!$D$36," ")</f>
        <v>10</v>
      </c>
      <c r="E46" s="16" t="str">
        <f>IF(AND(ISTEXT(Matcher!$E$36),ISNUMBER(Matcher!$B$36)),Matcher!$E$36," ")</f>
        <v>Rosvik IK</v>
      </c>
      <c r="F46" s="17" t="str">
        <f>IF(AND(ISTEXT($E$46),ISTEXT($G$46),ISNUMBER($C$46)),"-"," ")</f>
        <v>-</v>
      </c>
      <c r="G46" s="16" t="str">
        <f>IF(AND(ISTEXT(Matcher!$F$36),ISNUMBER(Matcher!$B$36)),Matcher!$F$36," ")</f>
        <v>Bodens HF</v>
      </c>
    </row>
    <row r="47" spans="2:7" ht="12.75">
      <c r="B47" s="14" t="str">
        <f>IF(AND(ISNUMBER(Matcher!$B$37),Matcher!$B$37&gt;Matcher!$B$36),Matcher!$B$37," ")</f>
        <v> </v>
      </c>
      <c r="C47" s="15">
        <f>IF(AND(ISNUMBER(Matcher!$A$37),ISNUMBER(Matcher!$B$37)),Matcher!$A$37," ")</f>
        <v>38</v>
      </c>
      <c r="D47" s="15">
        <f>IF(AND(ISNUMBER(Matcher!$D$37),ISNUMBER(Matcher!$B$37)),Matcher!$D$37," ")</f>
        <v>10</v>
      </c>
      <c r="E47" s="16" t="str">
        <f>IF(AND(ISTEXT(Matcher!$E$37),ISNUMBER(Matcher!$B$37)),Matcher!$E$37," ")</f>
        <v>StiL Hockey</v>
      </c>
      <c r="F47" s="17" t="str">
        <f>IF(AND(ISTEXT($E$47),ISTEXT($G$47),ISNUMBER($C$47)),"-"," ")</f>
        <v>-</v>
      </c>
      <c r="G47" s="16" t="str">
        <f>IF(AND(ISTEXT(Matcher!$F$37),ISNUMBER(Matcher!$B$37)),Matcher!$F$37," ")</f>
        <v>Kiruna City HF</v>
      </c>
    </row>
    <row r="48" spans="2:7" ht="12.75">
      <c r="B48" s="14" t="str">
        <f>IF(AND(ISNUMBER(Matcher!$B$38),Matcher!$B$38&gt;Matcher!$B$37),Matcher!$B$38," ")</f>
        <v> </v>
      </c>
      <c r="C48" s="15">
        <f>IF(AND(ISNUMBER(Matcher!$A$38),ISNUMBER(Matcher!$B$38)),Matcher!$A$38," ")</f>
        <v>39</v>
      </c>
      <c r="D48" s="15">
        <f>IF(AND(ISNUMBER(Matcher!$D$38),ISNUMBER(Matcher!$B$38)),Matcher!$D$38," ")</f>
        <v>10</v>
      </c>
      <c r="E48" s="16" t="str">
        <f>IF(AND(ISTEXT(Matcher!$E$38),ISNUMBER(Matcher!$B$38)),Matcher!$E$38," ")</f>
        <v>Brooklyn Tigers City HF</v>
      </c>
      <c r="F48" s="17" t="str">
        <f>IF(AND(ISTEXT($E$48),ISTEXT($G$48),ISNUMBER($C$48)),"-"," ")</f>
        <v>-</v>
      </c>
      <c r="G48" s="16" t="str">
        <f>IF(AND(ISTEXT(Matcher!$F$38),ISNUMBER(Matcher!$B$38)),Matcher!$F$38," ")</f>
        <v>HC Luleå</v>
      </c>
    </row>
    <row r="49" spans="2:7" ht="12.75">
      <c r="B49" s="14" t="str">
        <f>IF(AND(ISNUMBER(Matcher!$B$39),Matcher!$B$39&gt;Matcher!$B$38),Matcher!$B$39," ")</f>
        <v> </v>
      </c>
      <c r="C49" s="15">
        <f>IF(AND(ISNUMBER(Matcher!$A$39),ISNUMBER(Matcher!$B$39)),Matcher!$A$39," ")</f>
        <v>40</v>
      </c>
      <c r="D49" s="15">
        <f>IF(AND(ISNUMBER(Matcher!$D$39),ISNUMBER(Matcher!$B$39)),Matcher!$D$39," ")</f>
        <v>10</v>
      </c>
      <c r="E49" s="16" t="str">
        <f>IF(AND(ISTEXT(Matcher!$E$39),ISNUMBER(Matcher!$B$39)),Matcher!$E$39," ")</f>
        <v>Överkalix IF</v>
      </c>
      <c r="F49" s="17" t="str">
        <f>IF(AND(ISTEXT($E$49),ISTEXT($G$49),ISNUMBER($C$49)),"-"," ")</f>
        <v>-</v>
      </c>
      <c r="G49" s="16" t="str">
        <f>IF(AND(ISTEXT(Matcher!$F$39),ISNUMBER(Matcher!$B$39)),Matcher!$F$39," ")</f>
        <v>Malmbergets AIF</v>
      </c>
    </row>
    <row r="50" spans="2:7" ht="12.75">
      <c r="B50" s="14">
        <f>IF(AND(ISNUMBER(Matcher!$B$40),Matcher!$B$40&gt;Matcher!$B$39),Matcher!$B$40," ")</f>
        <v>42330</v>
      </c>
      <c r="C50" s="15">
        <f>IF(AND(ISNUMBER(Matcher!$A$40),ISNUMBER(Matcher!$B$40)),Matcher!$A$40," ")</f>
        <v>26</v>
      </c>
      <c r="D50" s="15">
        <f>IF(AND(ISNUMBER(Matcher!$D$40),ISNUMBER(Matcher!$B$40)),Matcher!$D$40," ")</f>
        <v>7</v>
      </c>
      <c r="E50" s="16" t="str">
        <f>IF(AND(ISTEXT(Matcher!$E$40),ISNUMBER(Matcher!$B$40)),Matcher!$E$40," ")</f>
        <v>Överkalix IF</v>
      </c>
      <c r="F50" s="17" t="str">
        <f>IF(AND(ISTEXT($E$50),ISTEXT($G$50),ISNUMBER($C$50)),"-"," ")</f>
        <v>-</v>
      </c>
      <c r="G50" s="16" t="str">
        <f>IF(AND(ISTEXT(Matcher!$F$40),ISNUMBER(Matcher!$B$40)),Matcher!$F$40," ")</f>
        <v>Kiruna City HF</v>
      </c>
    </row>
    <row r="51" spans="2:7" ht="12.75">
      <c r="B51" s="14">
        <f>IF(AND(ISNUMBER(Matcher!$B$41),Matcher!$B$41&gt;Matcher!$B$40),Matcher!$B$41," ")</f>
        <v>42336</v>
      </c>
      <c r="C51" s="15">
        <f>IF(AND(ISNUMBER(Matcher!$A$41),ISNUMBER(Matcher!$B$41)),Matcher!$A$41," ")</f>
        <v>42</v>
      </c>
      <c r="D51" s="15">
        <f>IF(AND(ISNUMBER(Matcher!$D$41),ISNUMBER(Matcher!$B$41)),Matcher!$D$41," ")</f>
        <v>11</v>
      </c>
      <c r="E51" s="16" t="str">
        <f>IF(AND(ISTEXT(Matcher!$E$41),ISNUMBER(Matcher!$B$41)),Matcher!$E$41," ")</f>
        <v>Bodens HF</v>
      </c>
      <c r="F51" s="17" t="str">
        <f>IF(AND(ISTEXT($E$51),ISTEXT($G$51),ISNUMBER($C$51)),"-"," ")</f>
        <v>-</v>
      </c>
      <c r="G51" s="16" t="str">
        <f>IF(AND(ISTEXT(Matcher!$F$41),ISNUMBER(Matcher!$B$41)),Matcher!$F$41," ")</f>
        <v>StiL Hockey</v>
      </c>
    </row>
    <row r="52" spans="2:7" ht="12.75">
      <c r="B52" s="14" t="str">
        <f>IF(AND(ISNUMBER(Matcher!$B$42),Matcher!$B$42&gt;Matcher!$B$41),Matcher!$B$42," ")</f>
        <v> </v>
      </c>
      <c r="C52" s="15">
        <f>IF(AND(ISNUMBER(Matcher!$A$42),ISNUMBER(Matcher!$B$42)),Matcher!$A$42," ")</f>
        <v>44</v>
      </c>
      <c r="D52" s="15">
        <f>IF(AND(ISNUMBER(Matcher!$D$42),ISNUMBER(Matcher!$B$42)),Matcher!$D$42," ")</f>
        <v>11</v>
      </c>
      <c r="E52" s="16" t="str">
        <f>IF(AND(ISTEXT(Matcher!$E$42),ISNUMBER(Matcher!$B$42)),Matcher!$E$42," ")</f>
        <v>HC Luleå</v>
      </c>
      <c r="F52" s="17" t="str">
        <f>IF(AND(ISTEXT($E$52),ISTEXT($G$52),ISNUMBER($C$52)),"-"," ")</f>
        <v>-</v>
      </c>
      <c r="G52" s="16" t="str">
        <f>IF(AND(ISTEXT(Matcher!$F$42),ISNUMBER(Matcher!$B$42)),Matcher!$F$42," ")</f>
        <v>Överkalix IF</v>
      </c>
    </row>
    <row r="53" spans="2:7" ht="12.75">
      <c r="B53" s="14">
        <f>IF(AND(ISNUMBER(Matcher!$B$43),Matcher!$B$43&gt;Matcher!$B$42),Matcher!$B$43," ")</f>
        <v>42343</v>
      </c>
      <c r="C53" s="15">
        <f>IF(AND(ISNUMBER(Matcher!$A$43),ISNUMBER(Matcher!$B$43)),Matcher!$A$43," ")</f>
        <v>45</v>
      </c>
      <c r="D53" s="15">
        <f>IF(AND(ISNUMBER(Matcher!$D$43),ISNUMBER(Matcher!$B$43)),Matcher!$D$43," ")</f>
        <v>12</v>
      </c>
      <c r="E53" s="16" t="str">
        <f>IF(AND(ISTEXT(Matcher!$E$43),ISNUMBER(Matcher!$B$43)),Matcher!$E$43," ")</f>
        <v>Kiruna City HF</v>
      </c>
      <c r="F53" s="17" t="str">
        <f>IF(AND(ISTEXT($E$53),ISTEXT($G$53),ISNUMBER($C$53)),"-"," ")</f>
        <v>-</v>
      </c>
      <c r="G53" s="16" t="str">
        <f>IF(AND(ISTEXT(Matcher!$F$43),ISNUMBER(Matcher!$B$43)),Matcher!$F$43," ")</f>
        <v>Bodens HF</v>
      </c>
    </row>
    <row r="54" spans="2:7" ht="12.75">
      <c r="B54" s="14" t="str">
        <f>IF(AND(ISNUMBER(Matcher!$B$44),Matcher!$B$44&gt;Matcher!$B$43),Matcher!$B$44," ")</f>
        <v> </v>
      </c>
      <c r="C54" s="15">
        <f>IF(AND(ISNUMBER(Matcher!$A$44),ISNUMBER(Matcher!$B$44)),Matcher!$A$44," ")</f>
        <v>46</v>
      </c>
      <c r="D54" s="15">
        <f>IF(AND(ISNUMBER(Matcher!$D$44),ISNUMBER(Matcher!$B$44)),Matcher!$D$44," ")</f>
        <v>12</v>
      </c>
      <c r="E54" s="16" t="str">
        <f>IF(AND(ISTEXT(Matcher!$E$44),ISNUMBER(Matcher!$B$44)),Matcher!$E$44," ")</f>
        <v>Malmbergets AIF</v>
      </c>
      <c r="F54" s="17" t="str">
        <f>IF(AND(ISTEXT($E$54),ISTEXT($G$54),ISNUMBER($C$54)),"-"," ")</f>
        <v>-</v>
      </c>
      <c r="G54" s="16" t="str">
        <f>IF(AND(ISTEXT(Matcher!$F$44),ISNUMBER(Matcher!$B$44)),Matcher!$F$44," ")</f>
        <v>HC Luleå</v>
      </c>
    </row>
    <row r="55" spans="2:7" ht="12.75">
      <c r="B55" s="14" t="str">
        <f>IF(AND(ISNUMBER(Matcher!$B$45),Matcher!$B$45&gt;Matcher!$B$44),Matcher!$B$45," ")</f>
        <v> </v>
      </c>
      <c r="C55" s="15">
        <f>IF(AND(ISNUMBER(Matcher!$A$45),ISNUMBER(Matcher!$B$45)),Matcher!$A$45," ")</f>
        <v>47</v>
      </c>
      <c r="D55" s="15">
        <f>IF(AND(ISNUMBER(Matcher!$D$45),ISNUMBER(Matcher!$B$45)),Matcher!$D$45," ")</f>
        <v>12</v>
      </c>
      <c r="E55" s="16" t="str">
        <f>IF(AND(ISTEXT(Matcher!$E$45),ISNUMBER(Matcher!$B$45)),Matcher!$E$45," ")</f>
        <v>Rosvik IK</v>
      </c>
      <c r="F55" s="17" t="str">
        <f>IF(AND(ISTEXT($E$55),ISTEXT($G$55),ISNUMBER($C$55)),"-"," ")</f>
        <v>-</v>
      </c>
      <c r="G55" s="16" t="str">
        <f>IF(AND(ISTEXT(Matcher!$F$45),ISNUMBER(Matcher!$B$45)),Matcher!$F$45," ")</f>
        <v>Brooklyn Tigers City HF</v>
      </c>
    </row>
  </sheetData>
  <sheetProtection password="CB9F" sheet="1" objects="1" scenarios="1"/>
  <mergeCells count="3">
    <mergeCell ref="B6:D6"/>
    <mergeCell ref="F4:N4"/>
    <mergeCell ref="L2:M2"/>
  </mergeCells>
  <printOptions horizontalCentered="1"/>
  <pageMargins left="0.2755905511811024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140625" style="0" customWidth="1"/>
    <col min="3" max="3" width="13.421875" style="0" customWidth="1"/>
    <col min="4" max="4" width="7.7109375" style="0" customWidth="1"/>
    <col min="5" max="5" width="14.57421875" style="0" customWidth="1"/>
    <col min="6" max="6" width="2.57421875" style="0" customWidth="1"/>
    <col min="7" max="7" width="8.140625" style="0" customWidth="1"/>
    <col min="8" max="8" width="13.421875" style="0" customWidth="1"/>
    <col min="9" max="9" width="7.7109375" style="0" customWidth="1"/>
    <col min="10" max="10" width="14.57421875" style="0" customWidth="1"/>
    <col min="11" max="11" width="2.57421875" style="0" customWidth="1"/>
  </cols>
  <sheetData>
    <row r="1" spans="2:10" ht="17.25">
      <c r="B1" s="8" t="s">
        <v>14</v>
      </c>
      <c r="H1" s="40">
        <f>IF(ISNUMBER(Data!$D$29),Data!$D$29,IF(ISNUMBER(Data!$D$26),Data!$D$26," "))</f>
        <v>42242</v>
      </c>
      <c r="I1" s="41"/>
      <c r="J1" s="28" t="s">
        <v>29</v>
      </c>
    </row>
    <row r="3" s="18" customFormat="1" ht="9.75"/>
    <row r="4" ht="15">
      <c r="B4" s="29" t="s">
        <v>30</v>
      </c>
    </row>
    <row r="5" spans="2:10" ht="20.25">
      <c r="B5" s="39" t="str">
        <f>IF(ISTEXT(Data!$C$3),Data!$C$3," ")</f>
        <v>Div 2 A Norra Grund 2015/2016</v>
      </c>
      <c r="C5" s="39"/>
      <c r="D5" s="39"/>
      <c r="E5" s="39"/>
      <c r="F5" s="39"/>
      <c r="G5" s="39"/>
      <c r="H5" s="39"/>
      <c r="I5" s="39"/>
      <c r="J5" s="39"/>
    </row>
    <row r="7" spans="2:9" s="12" customFormat="1" ht="11.25">
      <c r="B7" s="42" t="str">
        <f>IF(ISTEXT(Data!$B$6),Data!$B$6," ")</f>
        <v>Bodens HF</v>
      </c>
      <c r="C7" s="42"/>
      <c r="D7" s="42"/>
      <c r="G7" s="42" t="str">
        <f>IF(ISTEXT(Data!$B$12),Data!$B$12," ")</f>
        <v>StiL Hockey</v>
      </c>
      <c r="H7" s="42"/>
      <c r="I7" s="42"/>
    </row>
    <row r="8" s="27" customFormat="1" ht="5.25"/>
    <row r="9" spans="2:9" s="12" customFormat="1" ht="11.25">
      <c r="B9" s="38" t="str">
        <f>IF(ISTEXT(Data!$C$6),Data!$C$6," ")</f>
        <v>Johan Åström</v>
      </c>
      <c r="C9" s="38"/>
      <c r="D9" s="38"/>
      <c r="G9" s="38" t="str">
        <f>IF(ISTEXT(Data!$C$12),Data!$C$12," ")</f>
        <v>Carl Johansson</v>
      </c>
      <c r="H9" s="38"/>
      <c r="I9" s="38"/>
    </row>
    <row r="10" spans="2:9" s="12" customFormat="1" ht="11.25">
      <c r="B10" s="38" t="str">
        <f>IF(ISTEXT(Data!$D$6),Data!$D$6," ")</f>
        <v> </v>
      </c>
      <c r="C10" s="38"/>
      <c r="D10" s="38"/>
      <c r="G10" s="38" t="str">
        <f>IF(ISTEXT(Data!$D$12),Data!$D$12," ")</f>
        <v> </v>
      </c>
      <c r="H10" s="38"/>
      <c r="I10" s="38"/>
    </row>
    <row r="11" spans="2:9" s="12" customFormat="1" ht="11.25">
      <c r="B11" s="38" t="str">
        <f>IF(ISTEXT(Data!$E$6),Data!$E$6," ")</f>
        <v> </v>
      </c>
      <c r="C11" s="38"/>
      <c r="D11" s="38"/>
      <c r="G11" s="38" t="str">
        <f>IF(ISTEXT(Data!$E$12),Data!$E$12," ")</f>
        <v> </v>
      </c>
      <c r="H11" s="38"/>
      <c r="I11" s="38"/>
    </row>
    <row r="12" spans="2:10" s="12" customFormat="1" ht="11.25">
      <c r="B12" s="12" t="str">
        <f>IF(ISTEXT(Data!$F$6),"Tel. hem:"," ")</f>
        <v> </v>
      </c>
      <c r="C12" s="12" t="str">
        <f>IF(ISTEXT(Data!$F$6),Data!$F$6," ")</f>
        <v> </v>
      </c>
      <c r="D12" s="12" t="str">
        <f>IF(ISTEXT(Data!$G$6),"Tel. arb:"," ")</f>
        <v> </v>
      </c>
      <c r="E12" s="12" t="str">
        <f>IF(ISTEXT(Data!$G$6),Data!$G$6," ")</f>
        <v> </v>
      </c>
      <c r="G12" s="12" t="str">
        <f>IF(ISTEXT(Data!$F$12),"Tel. hem:"," ")</f>
        <v> </v>
      </c>
      <c r="H12" s="12" t="str">
        <f>IF(ISTEXT(Data!$F$12),Data!$F$12," ")</f>
        <v> </v>
      </c>
      <c r="I12" s="12" t="str">
        <f>IF(ISTEXT(Data!$G$12),"Tel. arb:"," ")</f>
        <v> </v>
      </c>
      <c r="J12" s="12" t="str">
        <f>IF(ISTEXT(Data!$G$12),Data!$G$12," ")</f>
        <v> </v>
      </c>
    </row>
    <row r="13" spans="2:10" s="12" customFormat="1" ht="11.25">
      <c r="B13" s="12" t="str">
        <f>IF(ISTEXT(Data!$H$6),"Mobil:"," ")</f>
        <v>Mobil:</v>
      </c>
      <c r="C13" s="12" t="str">
        <f>IF(ISTEXT(Data!$H$6),Data!$H$6," ")</f>
        <v>070-349 99 52</v>
      </c>
      <c r="D13" s="12" t="str">
        <f>IF(ISTEXT(Data!$I$6),"Fax:"," ")</f>
        <v> </v>
      </c>
      <c r="E13" s="12" t="str">
        <f>IF(ISTEXT(Data!$I$6),Data!$I$6," ")</f>
        <v> </v>
      </c>
      <c r="G13" s="12" t="str">
        <f>IF(ISTEXT(Data!$H$12),"Mobil:"," ")</f>
        <v>Mobil:</v>
      </c>
      <c r="H13" s="12" t="str">
        <f>IF(ISTEXT(Data!$H$12),Data!$H$12," ")</f>
        <v>070-319 17 28</v>
      </c>
      <c r="I13" s="12" t="str">
        <f>IF(ISTEXT(Data!$I$12),"Fax:"," ")</f>
        <v> </v>
      </c>
      <c r="J13" s="12" t="str">
        <f>IF(ISTEXT(Data!$I$12),Data!$I$12," ")</f>
        <v> </v>
      </c>
    </row>
    <row r="14" spans="2:10" s="12" customFormat="1" ht="11.25">
      <c r="B14" s="12" t="str">
        <f>IF(ISTEXT(Data!$J$6),"E-mail:"," ")</f>
        <v>E-mail:</v>
      </c>
      <c r="C14" s="38" t="str">
        <f>IF(ISTEXT(Data!$J$6),Data!$J$6," ")</f>
        <v>johan.astrom@bodenshf.se</v>
      </c>
      <c r="D14" s="38"/>
      <c r="E14" s="38"/>
      <c r="G14" s="12" t="str">
        <f>IF(ISTEXT(Data!$J$12),"E-mail:"," ")</f>
        <v>E-mail:</v>
      </c>
      <c r="H14" s="38" t="str">
        <f>IF(ISTEXT(Data!$J$12),Data!$J$12," ")</f>
        <v>callemattiasjohansson@gmail.com</v>
      </c>
      <c r="I14" s="38"/>
      <c r="J14" s="38"/>
    </row>
    <row r="15" spans="2:10" s="12" customFormat="1" ht="11.25">
      <c r="B15" s="12" t="str">
        <f>IF(ISTEXT(Data!$K$6),"Tröja h:"," ")</f>
        <v>Tröja h:</v>
      </c>
      <c r="C15" s="12" t="str">
        <f>IF(ISTEXT(Data!$K$6),Data!$K$6," ")</f>
        <v>Röd</v>
      </c>
      <c r="D15" s="12" t="str">
        <f>IF(ISTEXT(Data!$L$6),"Tröja b:"," ")</f>
        <v>Tröja b:</v>
      </c>
      <c r="E15" s="12" t="str">
        <f>IF(ISTEXT(Data!$L$6),Data!$L$6," ")</f>
        <v>Vit</v>
      </c>
      <c r="G15" s="12" t="str">
        <f>IF(ISTEXT(Data!$K$12),"Tröja h:"," ")</f>
        <v>Tröja h:</v>
      </c>
      <c r="H15" s="12" t="str">
        <f>IF(ISTEXT(Data!$K$12),Data!$K$12," ")</f>
        <v>Blå</v>
      </c>
      <c r="I15" s="12" t="str">
        <f>IF(ISTEXT(Data!$L$12),"Tröja b:"," ")</f>
        <v>Tröja b:</v>
      </c>
      <c r="J15" s="12" t="str">
        <f>IF(ISTEXT(Data!$L$12),Data!$L$12," ")</f>
        <v>Orange</v>
      </c>
    </row>
    <row r="16" s="18" customFormat="1" ht="9.75"/>
    <row r="17" spans="2:10" ht="12.75">
      <c r="B17" s="42" t="str">
        <f>IF(ISTEXT(Data!$B$7),Data!$B$7," ")</f>
        <v>Brooklyn Tigers City HF</v>
      </c>
      <c r="C17" s="42"/>
      <c r="D17" s="42"/>
      <c r="E17" s="12"/>
      <c r="G17" s="42" t="str">
        <f>IF(ISTEXT(Data!$B$13),Data!$B$13," ")</f>
        <v>Överkalix IF</v>
      </c>
      <c r="H17" s="42"/>
      <c r="I17" s="42"/>
      <c r="J17" s="12"/>
    </row>
    <row r="18" s="27" customFormat="1" ht="5.25"/>
    <row r="19" spans="2:10" ht="12.75">
      <c r="B19" s="38" t="str">
        <f>IF(ISTEXT(Data!$C$7),Data!$C$7," ")</f>
        <v>Christer Fjellström</v>
      </c>
      <c r="C19" s="38"/>
      <c r="D19" s="38"/>
      <c r="E19" s="12"/>
      <c r="G19" s="38" t="str">
        <f>IF(ISTEXT(Data!$C$13),Data!$C$13," ")</f>
        <v>Roger Henriksson</v>
      </c>
      <c r="H19" s="38"/>
      <c r="I19" s="38"/>
      <c r="J19" s="12"/>
    </row>
    <row r="20" spans="2:10" ht="12.75">
      <c r="B20" s="38" t="str">
        <f>IF(ISTEXT(Data!$D$7),Data!$D$7," ")</f>
        <v> </v>
      </c>
      <c r="C20" s="38"/>
      <c r="D20" s="38"/>
      <c r="E20" s="12"/>
      <c r="G20" s="38" t="str">
        <f>IF(ISTEXT(Data!$D$13),Data!$D$13," ")</f>
        <v> </v>
      </c>
      <c r="H20" s="38"/>
      <c r="I20" s="38"/>
      <c r="J20" s="12"/>
    </row>
    <row r="21" spans="2:10" ht="12.75">
      <c r="B21" s="38" t="str">
        <f>IF(ISTEXT(Data!$E$7),Data!$E$7," ")</f>
        <v> </v>
      </c>
      <c r="C21" s="38"/>
      <c r="D21" s="38"/>
      <c r="E21" s="12"/>
      <c r="G21" s="38" t="str">
        <f>IF(ISTEXT(Data!$E$13),Data!$E$13," ")</f>
        <v> </v>
      </c>
      <c r="H21" s="38"/>
      <c r="I21" s="38"/>
      <c r="J21" s="12"/>
    </row>
    <row r="22" spans="2:10" ht="12.75">
      <c r="B22" s="12" t="str">
        <f>IF(ISTEXT(Data!$F$7),"Tel. hem:"," ")</f>
        <v> </v>
      </c>
      <c r="C22" s="12" t="str">
        <f>IF(ISTEXT(Data!$F$7),Data!$F$7," ")</f>
        <v> </v>
      </c>
      <c r="D22" s="12" t="str">
        <f>IF(ISTEXT(Data!$G$7),"Tel. arb:"," ")</f>
        <v> </v>
      </c>
      <c r="E22" s="12" t="str">
        <f>IF(ISTEXT(Data!$G$7),Data!$G$7," ")</f>
        <v> </v>
      </c>
      <c r="G22" s="12" t="str">
        <f>IF(ISTEXT(Data!$F$13),"Tel. hem:"," ")</f>
        <v> </v>
      </c>
      <c r="H22" s="12" t="str">
        <f>IF(ISTEXT(Data!$F$13),Data!$F$13," ")</f>
        <v> </v>
      </c>
      <c r="I22" s="12" t="str">
        <f>IF(ISTEXT(Data!$G$13),"Tel. arb:"," ")</f>
        <v> </v>
      </c>
      <c r="J22" s="12" t="str">
        <f>IF(ISTEXT(Data!$G$13),Data!$G$13," ")</f>
        <v> </v>
      </c>
    </row>
    <row r="23" spans="2:10" ht="12.75">
      <c r="B23" s="12" t="str">
        <f>IF(ISTEXT(Data!$H$7),"Mobil:"," ")</f>
        <v>Mobil:</v>
      </c>
      <c r="C23" s="12" t="str">
        <f>IF(ISTEXT(Data!$H$7),Data!$H$7," ")</f>
        <v>070-655 85 41</v>
      </c>
      <c r="D23" s="12" t="str">
        <f>IF(ISTEXT(Data!$I$7),"Fax:"," ")</f>
        <v> </v>
      </c>
      <c r="E23" s="12" t="str">
        <f>IF(ISTEXT(Data!$I$7),Data!$I$7," ")</f>
        <v> </v>
      </c>
      <c r="G23" s="12" t="str">
        <f>IF(ISTEXT(Data!$H$13),"Mobil:"," ")</f>
        <v>Mobil:</v>
      </c>
      <c r="H23" s="12" t="str">
        <f>IF(ISTEXT(Data!$H$13),Data!$H$13," ")</f>
        <v>070-677 38 78</v>
      </c>
      <c r="I23" s="12" t="str">
        <f>IF(ISTEXT(Data!$I$13),"Fax:"," ")</f>
        <v> </v>
      </c>
      <c r="J23" s="12" t="str">
        <f>IF(ISTEXT(Data!$I$13),Data!$I$13," ")</f>
        <v> </v>
      </c>
    </row>
    <row r="24" spans="2:10" ht="12.75">
      <c r="B24" s="12" t="str">
        <f>IF(ISTEXT(Data!$J$7),"E-mail:"," ")</f>
        <v>E-mail:</v>
      </c>
      <c r="C24" s="38" t="str">
        <f>IF(ISTEXT(Data!$J$7),Data!$J$7," ")</f>
        <v>crfj@hotmail.com</v>
      </c>
      <c r="D24" s="38"/>
      <c r="E24" s="38"/>
      <c r="G24" s="12" t="str">
        <f>IF(ISTEXT(Data!$J$13),"E-mail:"," ")</f>
        <v>E-mail:</v>
      </c>
      <c r="H24" s="38" t="str">
        <f>IF(ISTEXT(Data!$J$13),Data!$J$13," ")</f>
        <v>roger.he@telia.com</v>
      </c>
      <c r="I24" s="38"/>
      <c r="J24" s="38"/>
    </row>
    <row r="25" spans="2:10" ht="12.75">
      <c r="B25" s="12" t="str">
        <f>IF(ISTEXT(Data!$K$7),"Tröja h:"," ")</f>
        <v>Tröja h:</v>
      </c>
      <c r="C25" s="12" t="str">
        <f>IF(ISTEXT(Data!$K$7),Data!$K$7," ")</f>
        <v>Vit</v>
      </c>
      <c r="D25" s="12" t="str">
        <f>IF(ISTEXT(Data!$L$7),"Tröja b:"," ")</f>
        <v>Tröja b:</v>
      </c>
      <c r="E25" s="12" t="str">
        <f>IF(ISTEXT(Data!$L$7),Data!$L$7," ")</f>
        <v>Vit</v>
      </c>
      <c r="G25" s="12" t="str">
        <f>IF(ISTEXT(Data!$K$13),"Tröja h:"," ")</f>
        <v>Tröja h:</v>
      </c>
      <c r="H25" s="12" t="str">
        <f>IF(ISTEXT(Data!$K$13),Data!$K$13," ")</f>
        <v>Blå</v>
      </c>
      <c r="I25" s="12" t="str">
        <f>IF(ISTEXT(Data!$L$13),"Tröja b:"," ")</f>
        <v>Tröja b:</v>
      </c>
      <c r="J25" s="12" t="str">
        <f>IF(ISTEXT(Data!$L$13),Data!$L$13," ")</f>
        <v>Vit</v>
      </c>
    </row>
    <row r="26" s="18" customFormat="1" ht="9.75"/>
    <row r="27" spans="2:10" ht="12.75">
      <c r="B27" s="42" t="str">
        <f>IF(ISTEXT(Data!$B$8),Data!$B$8," ")</f>
        <v>HC Luleå</v>
      </c>
      <c r="C27" s="42"/>
      <c r="D27" s="42"/>
      <c r="E27" s="12"/>
      <c r="G27" s="42" t="str">
        <f>IF(ISTEXT(Data!$B$14),Data!$B$14," ")</f>
        <v>Serieansvarig Norrbottens Ishockeyförbund</v>
      </c>
      <c r="H27" s="42"/>
      <c r="I27" s="42"/>
      <c r="J27" s="42"/>
    </row>
    <row r="28" s="27" customFormat="1" ht="5.25"/>
    <row r="29" spans="2:10" ht="12.75">
      <c r="B29" s="38" t="str">
        <f>IF(ISTEXT(Data!$C$8),Data!$C$8," ")</f>
        <v>Simon Kummu</v>
      </c>
      <c r="C29" s="38"/>
      <c r="D29" s="38"/>
      <c r="E29" s="12"/>
      <c r="G29" s="38" t="str">
        <f>IF(ISTEXT(Data!$C$14),Data!$C$14," ")</f>
        <v>Per-Arne Morin</v>
      </c>
      <c r="H29" s="38"/>
      <c r="I29" s="38"/>
      <c r="J29" s="12"/>
    </row>
    <row r="30" spans="2:10" ht="12.75">
      <c r="B30" s="38" t="str">
        <f>IF(ISTEXT(Data!$D$8),Data!$D$8," ")</f>
        <v> </v>
      </c>
      <c r="C30" s="38"/>
      <c r="D30" s="38"/>
      <c r="E30" s="12"/>
      <c r="G30" s="38" t="str">
        <f>IF(ISTEXT(Data!$D$14),Data!$D$14," ")</f>
        <v> </v>
      </c>
      <c r="H30" s="38"/>
      <c r="I30" s="38"/>
      <c r="J30" s="12"/>
    </row>
    <row r="31" spans="2:10" ht="12.75">
      <c r="B31" s="38" t="str">
        <f>IF(ISTEXT(Data!$E$8),Data!$E$8," ")</f>
        <v> </v>
      </c>
      <c r="C31" s="38"/>
      <c r="D31" s="38"/>
      <c r="E31" s="12"/>
      <c r="G31" s="38" t="str">
        <f>IF(ISTEXT(Data!$E$14),Data!$E$14," ")</f>
        <v> </v>
      </c>
      <c r="H31" s="38"/>
      <c r="I31" s="38"/>
      <c r="J31" s="12"/>
    </row>
    <row r="32" spans="2:10" ht="12.75">
      <c r="B32" s="12" t="str">
        <f>IF(ISTEXT(Data!$F$8),"Tel. hem:"," ")</f>
        <v> </v>
      </c>
      <c r="C32" s="12" t="str">
        <f>IF(ISTEXT(Data!$F$8),Data!$F$8," ")</f>
        <v> </v>
      </c>
      <c r="D32" s="12" t="str">
        <f>IF(ISTEXT(Data!$G$8),"Tel. arb:"," ")</f>
        <v> </v>
      </c>
      <c r="E32" s="12" t="str">
        <f>IF(ISTEXT(Data!$G$8),Data!$G$8," ")</f>
        <v> </v>
      </c>
      <c r="G32" s="12" t="str">
        <f>IF(ISTEXT(Data!$F$14),"Tel. hem:"," ")</f>
        <v> </v>
      </c>
      <c r="H32" s="12" t="str">
        <f>IF(ISTEXT(Data!$F$14),Data!$F$14," ")</f>
        <v> </v>
      </c>
      <c r="I32" s="12" t="str">
        <f>IF(ISTEXT(Data!$G$14),"Tel. arb:"," ")</f>
        <v> </v>
      </c>
      <c r="J32" s="12" t="str">
        <f>IF(ISTEXT(Data!$G$14),Data!$G$14," ")</f>
        <v> </v>
      </c>
    </row>
    <row r="33" spans="2:10" ht="12.75">
      <c r="B33" s="12" t="str">
        <f>IF(ISTEXT(Data!$H$8),"Mobil:"," ")</f>
        <v>Mobil:</v>
      </c>
      <c r="C33" s="12" t="str">
        <f>IF(ISTEXT(Data!$H$8),Data!$H$8," ")</f>
        <v>070-311 81 42</v>
      </c>
      <c r="D33" s="12" t="str">
        <f>IF(ISTEXT(Data!$I$8),"Fax:"," ")</f>
        <v> </v>
      </c>
      <c r="E33" s="12" t="str">
        <f>IF(ISTEXT(Data!$I$8),Data!$I$8," ")</f>
        <v> </v>
      </c>
      <c r="G33" s="12" t="str">
        <f>IF(ISTEXT(Data!$H$14),"Mobil:"," ")</f>
        <v>Mobil:</v>
      </c>
      <c r="H33" s="12" t="str">
        <f>IF(ISTEXT(Data!$H$14),Data!$H$14," ")</f>
        <v>070-336 53 34</v>
      </c>
      <c r="I33" s="12" t="str">
        <f>IF(ISTEXT(Data!$I$14),"Fax:"," ")</f>
        <v> </v>
      </c>
      <c r="J33" s="12" t="str">
        <f>IF(ISTEXT(Data!$I$14),Data!$I$14," ")</f>
        <v> </v>
      </c>
    </row>
    <row r="34" spans="2:10" ht="12.75">
      <c r="B34" s="12" t="str">
        <f>IF(ISTEXT(Data!$J$8),"E-mail:"," ")</f>
        <v>E-mail:</v>
      </c>
      <c r="C34" s="38" t="str">
        <f>IF(ISTEXT(Data!$J$8),Data!$J$8," ")</f>
        <v>simon_kummu@hotmail.com</v>
      </c>
      <c r="D34" s="38"/>
      <c r="E34" s="38"/>
      <c r="G34" s="12" t="str">
        <f>IF(ISTEXT(Data!$J$14),"E-mail:"," ")</f>
        <v>E-mail:</v>
      </c>
      <c r="H34" s="38" t="str">
        <f>IF(ISTEXT(Data!$J$14),Data!$J$14," ")</f>
        <v>perarne.morin@gmail.com</v>
      </c>
      <c r="I34" s="38"/>
      <c r="J34" s="38"/>
    </row>
    <row r="35" spans="2:5" ht="12.75">
      <c r="B35" s="12" t="str">
        <f>IF(ISTEXT(Data!$K$8),"Tröja h:"," ")</f>
        <v>Tröja h:</v>
      </c>
      <c r="C35" s="12" t="str">
        <f>IF(ISTEXT(Data!$K$8),Data!$K$8," ")</f>
        <v>Svart</v>
      </c>
      <c r="D35" s="12" t="str">
        <f>IF(ISTEXT(Data!$L$8),"Tröja b:"," ")</f>
        <v>Tröja b:</v>
      </c>
      <c r="E35" s="12" t="str">
        <f>IF(ISTEXT(Data!$L$8),Data!$L$8," ")</f>
        <v>Vit</v>
      </c>
    </row>
    <row r="36" s="18" customFormat="1" ht="9.75"/>
    <row r="37" spans="2:5" ht="12.75">
      <c r="B37" s="42" t="str">
        <f>IF(ISTEXT(Data!$B$9),Data!$B$9," ")</f>
        <v>Kiruna City HF</v>
      </c>
      <c r="C37" s="42"/>
      <c r="D37" s="42"/>
      <c r="E37" s="12"/>
    </row>
    <row r="38" s="27" customFormat="1" ht="5.25"/>
    <row r="39" spans="2:5" ht="12.75">
      <c r="B39" s="38" t="str">
        <f>IF(ISTEXT(Data!$C$9),Data!$C$9," ")</f>
        <v>Simon Unga</v>
      </c>
      <c r="C39" s="38"/>
      <c r="D39" s="38"/>
      <c r="E39" s="12"/>
    </row>
    <row r="40" spans="2:5" ht="12.75">
      <c r="B40" s="38" t="str">
        <f>IF(ISTEXT(Data!$D$9),Data!$D$9," ")</f>
        <v> </v>
      </c>
      <c r="C40" s="38"/>
      <c r="D40" s="38"/>
      <c r="E40" s="12"/>
    </row>
    <row r="41" spans="2:5" ht="12.75">
      <c r="B41" s="38" t="str">
        <f>IF(ISTEXT(Data!$E$9),Data!$E$9," ")</f>
        <v> </v>
      </c>
      <c r="C41" s="38"/>
      <c r="D41" s="38"/>
      <c r="E41" s="12"/>
    </row>
    <row r="42" spans="2:5" ht="12.75">
      <c r="B42" s="12" t="str">
        <f>IF(ISTEXT(Data!$F$9),"Tel. hem:"," ")</f>
        <v> </v>
      </c>
      <c r="C42" s="12" t="str">
        <f>IF(ISTEXT(Data!$F$9),Data!$F$9," ")</f>
        <v> </v>
      </c>
      <c r="D42" s="12" t="str">
        <f>IF(ISTEXT(Data!$G$9),"Tel. arb:"," ")</f>
        <v> </v>
      </c>
      <c r="E42" s="12" t="str">
        <f>IF(ISTEXT(Data!$G$9),Data!$G$9," ")</f>
        <v> </v>
      </c>
    </row>
    <row r="43" spans="2:5" ht="12.75">
      <c r="B43" s="12" t="str">
        <f>IF(ISTEXT(Data!$H$9),"Mobil:"," ")</f>
        <v>Mobil:</v>
      </c>
      <c r="C43" s="12" t="str">
        <f>IF(ISTEXT(Data!$H$9),Data!$H$9," ")</f>
        <v>073-020 06 55</v>
      </c>
      <c r="D43" s="12" t="str">
        <f>IF(ISTEXT(Data!$I$9),"Fax:"," ")</f>
        <v> </v>
      </c>
      <c r="E43" s="12" t="str">
        <f>IF(ISTEXT(Data!$I$9),Data!$I$9," ")</f>
        <v> </v>
      </c>
    </row>
    <row r="44" spans="2:5" ht="12.75">
      <c r="B44" s="12" t="str">
        <f>IF(ISTEXT(Data!$J$9),"E-mail:"," ")</f>
        <v>E-mail:</v>
      </c>
      <c r="C44" s="38" t="str">
        <f>IF(ISTEXT(Data!$J$9),Data!$J$9," ")</f>
        <v>simon@kirunacity.se</v>
      </c>
      <c r="D44" s="38"/>
      <c r="E44" s="38"/>
    </row>
    <row r="45" spans="2:5" ht="12.75">
      <c r="B45" s="12" t="str">
        <f>IF(ISTEXT(Data!$K$9),"Tröja h:"," ")</f>
        <v>Tröja h:</v>
      </c>
      <c r="C45" s="12" t="str">
        <f>IF(ISTEXT(Data!$K$9),Data!$K$9," ")</f>
        <v>Svart</v>
      </c>
      <c r="D45" s="12" t="str">
        <f>IF(ISTEXT(Data!$L$9),"Tröja b:"," ")</f>
        <v>Tröja b:</v>
      </c>
      <c r="E45" s="12" t="str">
        <f>IF(ISTEXT(Data!$L$9),Data!$L$9," ")</f>
        <v>Vit</v>
      </c>
    </row>
    <row r="46" s="18" customFormat="1" ht="9.75"/>
    <row r="47" spans="2:5" ht="12.75">
      <c r="B47" s="42" t="str">
        <f>IF(ISTEXT(Data!$B$10),Data!$B$10," ")</f>
        <v>Malmbergets AIF</v>
      </c>
      <c r="C47" s="42"/>
      <c r="D47" s="42"/>
      <c r="E47" s="12"/>
    </row>
    <row r="48" s="27" customFormat="1" ht="5.25"/>
    <row r="49" spans="2:5" ht="12.75">
      <c r="B49" s="38" t="str">
        <f>IF(ISTEXT(Data!$C$10),Data!$C$10," ")</f>
        <v>Ove Nilsson</v>
      </c>
      <c r="C49" s="38"/>
      <c r="D49" s="38"/>
      <c r="E49" s="12"/>
    </row>
    <row r="50" spans="2:5" ht="12.75">
      <c r="B50" s="38" t="str">
        <f>IF(ISTEXT(Data!$D$10),Data!$D$10," ")</f>
        <v> </v>
      </c>
      <c r="C50" s="38"/>
      <c r="D50" s="38"/>
      <c r="E50" s="12"/>
    </row>
    <row r="51" spans="2:5" ht="12.75">
      <c r="B51" s="38" t="str">
        <f>IF(ISTEXT(Data!$E$10),Data!$E$10," ")</f>
        <v> </v>
      </c>
      <c r="C51" s="38"/>
      <c r="D51" s="38"/>
      <c r="E51" s="12"/>
    </row>
    <row r="52" spans="2:5" ht="12.75">
      <c r="B52" s="12" t="str">
        <f>IF(ISTEXT(Data!$F$10),"Tel. hem:"," ")</f>
        <v> </v>
      </c>
      <c r="C52" s="12" t="str">
        <f>IF(ISTEXT(Data!$F$10),Data!$F$10," ")</f>
        <v> </v>
      </c>
      <c r="D52" s="12" t="str">
        <f>IF(ISTEXT(Data!$G$10),"Tel. arb:"," ")</f>
        <v> </v>
      </c>
      <c r="E52" s="12" t="str">
        <f>IF(ISTEXT(Data!$G$10),Data!$G$10," ")</f>
        <v> </v>
      </c>
    </row>
    <row r="53" spans="2:5" ht="12.75">
      <c r="B53" s="12" t="str">
        <f>IF(ISTEXT(Data!$H$10),"Mobil:"," ")</f>
        <v>Mobil:</v>
      </c>
      <c r="C53" s="12" t="str">
        <f>IF(ISTEXT(Data!$H$10),Data!$H$10," ")</f>
        <v>070-566 64 97</v>
      </c>
      <c r="D53" s="12" t="str">
        <f>IF(ISTEXT(Data!$I$10),"Fax:"," ")</f>
        <v> </v>
      </c>
      <c r="E53" s="12" t="str">
        <f>IF(ISTEXT(Data!$I$10),Data!$I$10," ")</f>
        <v> </v>
      </c>
    </row>
    <row r="54" spans="2:5" ht="12.75">
      <c r="B54" s="12" t="str">
        <f>IF(ISTEXT(Data!$J$10),"E-mail:"," ")</f>
        <v>E-mail:</v>
      </c>
      <c r="C54" s="38" t="str">
        <f>IF(ISTEXT(Data!$J$10),Data!$J$10," ")</f>
        <v>nilsson.larsove@gmail.com</v>
      </c>
      <c r="D54" s="38"/>
      <c r="E54" s="38"/>
    </row>
    <row r="55" spans="2:5" ht="12.75">
      <c r="B55" s="12" t="str">
        <f>IF(ISTEXT(Data!$K$10),"Tröja h:"," ")</f>
        <v>Tröja h:</v>
      </c>
      <c r="C55" s="12" t="str">
        <f>IF(ISTEXT(Data!$K$10),Data!$K$10," ")</f>
        <v>Vit</v>
      </c>
      <c r="D55" s="12" t="str">
        <f>IF(ISTEXT(Data!$L$10),"Tröja b:"," ")</f>
        <v>Tröja b:</v>
      </c>
      <c r="E55" s="12" t="str">
        <f>IF(ISTEXT(Data!$L$10),Data!$L$10," ")</f>
        <v>Grön</v>
      </c>
    </row>
    <row r="56" s="18" customFormat="1" ht="9.75"/>
    <row r="57" spans="2:5" ht="12.75">
      <c r="B57" s="42" t="str">
        <f>IF(ISTEXT(Data!$B$11),Data!$B$11," ")</f>
        <v>Rosvik IK</v>
      </c>
      <c r="C57" s="42"/>
      <c r="D57" s="42"/>
      <c r="E57" s="12"/>
    </row>
    <row r="58" s="27" customFormat="1" ht="5.25"/>
    <row r="59" spans="2:5" ht="12.75">
      <c r="B59" s="38" t="str">
        <f>IF(ISTEXT(Data!$C$11),Data!$C$11," ")</f>
        <v>Lennart Bergström</v>
      </c>
      <c r="C59" s="38"/>
      <c r="D59" s="38"/>
      <c r="E59" s="12"/>
    </row>
    <row r="60" spans="2:5" ht="12.75">
      <c r="B60" s="38" t="str">
        <f>IF(ISTEXT(Data!$D$11),Data!$D$11," ")</f>
        <v> </v>
      </c>
      <c r="C60" s="38"/>
      <c r="D60" s="38"/>
      <c r="E60" s="12"/>
    </row>
    <row r="61" spans="2:5" ht="12.75">
      <c r="B61" s="38" t="str">
        <f>IF(ISTEXT(Data!$E$11),Data!$E$11," ")</f>
        <v> </v>
      </c>
      <c r="C61" s="38"/>
      <c r="D61" s="38"/>
      <c r="E61" s="12"/>
    </row>
    <row r="62" spans="2:5" ht="12.75">
      <c r="B62" s="12" t="str">
        <f>IF(ISTEXT(Data!$F$11),"Tel. hem:"," ")</f>
        <v> </v>
      </c>
      <c r="C62" s="12" t="str">
        <f>IF(ISTEXT(Data!$F$11),Data!$F$11," ")</f>
        <v> </v>
      </c>
      <c r="D62" s="12" t="str">
        <f>IF(ISTEXT(Data!$G$11),"Tel. arb:"," ")</f>
        <v> </v>
      </c>
      <c r="E62" s="12" t="str">
        <f>IF(ISTEXT(Data!$G$11),Data!$G$11," ")</f>
        <v> </v>
      </c>
    </row>
    <row r="63" spans="2:5" ht="12.75">
      <c r="B63" s="12" t="str">
        <f>IF(ISTEXT(Data!$H$11),"Mobil:"," ")</f>
        <v>Mobil:</v>
      </c>
      <c r="C63" s="12" t="str">
        <f>IF(ISTEXT(Data!$H$11),Data!$H$11," ")</f>
        <v>070-601 81 20</v>
      </c>
      <c r="D63" s="12" t="str">
        <f>IF(ISTEXT(Data!$I$11),"Fax:"," ")</f>
        <v> </v>
      </c>
      <c r="E63" s="12" t="str">
        <f>IF(ISTEXT(Data!$I$11),Data!$I$11," ")</f>
        <v> </v>
      </c>
    </row>
    <row r="64" spans="2:5" ht="12.75">
      <c r="B64" s="12" t="str">
        <f>IF(ISTEXT(Data!$J$11),"E-mail:"," ")</f>
        <v>E-mail:</v>
      </c>
      <c r="C64" s="38" t="str">
        <f>IF(ISTEXT(Data!$J$11),Data!$J$11," ")</f>
        <v>lennartbergstrom53@hotmail.com</v>
      </c>
      <c r="D64" s="38"/>
      <c r="E64" s="38"/>
    </row>
    <row r="65" spans="2:5" ht="12.75">
      <c r="B65" s="12" t="str">
        <f>IF(ISTEXT(Data!$K$11),"Tröja h:"," ")</f>
        <v>Tröja h:</v>
      </c>
      <c r="C65" s="12" t="str">
        <f>IF(ISTEXT(Data!$K$11),Data!$K$11," ")</f>
        <v>Grön</v>
      </c>
      <c r="D65" s="12" t="str">
        <f>IF(ISTEXT(Data!$L$11),"Tröja b:"," ")</f>
        <v>Tröja b:</v>
      </c>
      <c r="E65" s="12" t="str">
        <f>IF(ISTEXT(Data!$L$11),Data!$L$11," ")</f>
        <v>Vit</v>
      </c>
    </row>
    <row r="66" s="18" customFormat="1" ht="9.75"/>
  </sheetData>
  <sheetProtection password="CB9F" sheet="1" objects="1" scenarios="1"/>
  <mergeCells count="47">
    <mergeCell ref="H34:J34"/>
    <mergeCell ref="G27:J27"/>
    <mergeCell ref="G29:I29"/>
    <mergeCell ref="G30:I30"/>
    <mergeCell ref="B51:D51"/>
    <mergeCell ref="B47:D47"/>
    <mergeCell ref="B39:D39"/>
    <mergeCell ref="B40:D40"/>
    <mergeCell ref="B41:D41"/>
    <mergeCell ref="B50:D50"/>
    <mergeCell ref="C24:E24"/>
    <mergeCell ref="B31:D31"/>
    <mergeCell ref="C34:E34"/>
    <mergeCell ref="H1:I1"/>
    <mergeCell ref="B9:D9"/>
    <mergeCell ref="B10:D10"/>
    <mergeCell ref="B11:D11"/>
    <mergeCell ref="C14:E14"/>
    <mergeCell ref="G31:I31"/>
    <mergeCell ref="H24:J24"/>
    <mergeCell ref="G20:I20"/>
    <mergeCell ref="B20:D20"/>
    <mergeCell ref="G17:I17"/>
    <mergeCell ref="B17:D17"/>
    <mergeCell ref="B7:D7"/>
    <mergeCell ref="G7:I7"/>
    <mergeCell ref="G9:I9"/>
    <mergeCell ref="G10:I10"/>
    <mergeCell ref="G21:I21"/>
    <mergeCell ref="B21:D21"/>
    <mergeCell ref="C54:E54"/>
    <mergeCell ref="C44:E44"/>
    <mergeCell ref="B49:D49"/>
    <mergeCell ref="B5:J5"/>
    <mergeCell ref="B19:D19"/>
    <mergeCell ref="G11:I11"/>
    <mergeCell ref="H14:J14"/>
    <mergeCell ref="G19:I19"/>
    <mergeCell ref="B27:D27"/>
    <mergeCell ref="B37:D37"/>
    <mergeCell ref="B29:D29"/>
    <mergeCell ref="B30:D30"/>
    <mergeCell ref="C64:E64"/>
    <mergeCell ref="B57:D57"/>
    <mergeCell ref="B59:D59"/>
    <mergeCell ref="B60:D60"/>
    <mergeCell ref="B61:D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Kalix UHC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sweede</dc:creator>
  <cp:keywords/>
  <dc:description/>
  <cp:lastModifiedBy>Per-Arne Morin</cp:lastModifiedBy>
  <cp:lastPrinted>2015-08-19T18:35:01Z</cp:lastPrinted>
  <dcterms:created xsi:type="dcterms:W3CDTF">2002-01-24T14:03:31Z</dcterms:created>
  <dcterms:modified xsi:type="dcterms:W3CDTF">2015-08-26T18:21:35Z</dcterms:modified>
  <cp:category/>
  <cp:version/>
  <cp:contentType/>
  <cp:contentStatus/>
</cp:coreProperties>
</file>