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9320" windowHeight="11640" activeTab="0"/>
  </bookViews>
  <sheets>
    <sheet name="mall" sheetId="1" r:id="rId1"/>
  </sheets>
  <definedNames>
    <definedName name="Alder">'mall'!$B$5</definedName>
    <definedName name="Ar">'mall'!$AQ$5</definedName>
    <definedName name="Borjan">'mall'!$AP$55</definedName>
    <definedName name="Flicklag">'mall'!$AS$55</definedName>
    <definedName name="Pojklag">'mall'!$AR$55</definedName>
    <definedName name="Slut">'mall'!$AQ$55</definedName>
    <definedName name="_xlnm.Print_Area" localSheetId="0">'mall'!$A$1:$AV$61</definedName>
  </definedNames>
  <calcPr fullCalcOnLoad="1"/>
</workbook>
</file>

<file path=xl/sharedStrings.xml><?xml version="1.0" encoding="utf-8"?>
<sst xmlns="http://schemas.openxmlformats.org/spreadsheetml/2006/main" count="78" uniqueCount="35">
  <si>
    <t>Namn på deltagare</t>
  </si>
  <si>
    <t xml:space="preserve"> </t>
  </si>
  <si>
    <t>Slut kl:</t>
  </si>
  <si>
    <t>Start kl:</t>
  </si>
  <si>
    <t xml:space="preserve">  </t>
  </si>
  <si>
    <t>Sa samm.komst.</t>
  </si>
  <si>
    <t>7-12 år</t>
  </si>
  <si>
    <t>13-16 år</t>
  </si>
  <si>
    <t>17-20 år</t>
  </si>
  <si>
    <t>Riktigheten av lämnade uppgifter intygas:</t>
  </si>
  <si>
    <t>Gruppledarens namnteckning</t>
  </si>
  <si>
    <t>Lag:</t>
  </si>
  <si>
    <t>Närvarokort nr:</t>
  </si>
  <si>
    <t>År:</t>
  </si>
  <si>
    <t>Åld:</t>
  </si>
  <si>
    <t>Sammank. nr:</t>
  </si>
  <si>
    <t>Flickor</t>
  </si>
  <si>
    <t>Pojkar</t>
  </si>
  <si>
    <t>Aktivitet:</t>
  </si>
  <si>
    <t>Kön:</t>
  </si>
  <si>
    <t>Ledare</t>
  </si>
  <si>
    <t>K</t>
  </si>
  <si>
    <t>Födelse-data</t>
  </si>
  <si>
    <t>Datum:</t>
  </si>
  <si>
    <t>Deltagartillfällen</t>
  </si>
  <si>
    <t>S:a bidragsber. delt.</t>
  </si>
  <si>
    <t xml:space="preserve">Deltagare totalt: </t>
  </si>
  <si>
    <t>S:a delt. totalt:</t>
  </si>
  <si>
    <t xml:space="preserve">Därav bidragsber. </t>
  </si>
  <si>
    <t>Närvarokort BSK Bromölla AIK</t>
  </si>
  <si>
    <t>Träning</t>
  </si>
  <si>
    <t>M</t>
  </si>
  <si>
    <t>Ilic Djordje</t>
  </si>
  <si>
    <t>Seniorer</t>
  </si>
  <si>
    <t>Håkan Engström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</si>
</sst>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0"/>
    <numFmt numFmtId="165" formatCode="[$-41D]&quot;den &quot;d\ mmmm\ yyyy"/>
    <numFmt numFmtId="166" formatCode="0.0"/>
    <numFmt numFmtId="167" formatCode="000\ 00"/>
    <numFmt numFmtId="168" formatCode="mm/dd"/>
    <numFmt numFmtId="169" formatCode="&quot;Ja&quot;;&quot;Ja&quot;;&quot;Nej&quot;"/>
    <numFmt numFmtId="170" formatCode="&quot;Sant&quot;;&quot;Sant&quot;;&quot;Falskt&quot;"/>
    <numFmt numFmtId="171" formatCode="&quot;På&quot;;&quot;På&quot;;&quot;Av&quot;"/>
    <numFmt numFmtId="172" formatCode="[$€-2]\ #,##0.00_);[Red]\([$€-2]\ #,##0.00\)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BerlingOriginal"/>
      <family val="0"/>
    </font>
    <font>
      <b/>
      <sz val="12"/>
      <name val="Arial"/>
      <family val="2"/>
    </font>
    <font>
      <sz val="8"/>
      <name val="Tahoma"/>
      <family val="2"/>
    </font>
    <font>
      <sz val="12"/>
      <name val="Arial"/>
      <family val="0"/>
    </font>
    <font>
      <sz val="10"/>
      <color indexed="9"/>
      <name val="Arial"/>
      <family val="0"/>
    </font>
    <font>
      <b/>
      <sz val="18"/>
      <name val="Arial"/>
      <family val="2"/>
    </font>
    <font>
      <sz val="14"/>
      <name val="Arial"/>
      <family val="0"/>
    </font>
    <font>
      <b/>
      <sz val="2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 horizontal="lef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3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Alignment="1">
      <alignment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6" fillId="0" borderId="33" xfId="0" applyFont="1" applyBorder="1" applyAlignment="1">
      <alignment horizontal="center" vertical="center" wrapText="1"/>
    </xf>
    <xf numFmtId="14" fontId="0" fillId="0" borderId="34" xfId="0" applyNumberFormat="1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wrapText="1"/>
      <protection locked="0"/>
    </xf>
    <xf numFmtId="0" fontId="0" fillId="0" borderId="38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0" fillId="0" borderId="7" xfId="0" applyBorder="1" applyAlignment="1">
      <alignment vertical="top"/>
    </xf>
    <xf numFmtId="0" fontId="0" fillId="0" borderId="39" xfId="0" applyBorder="1" applyAlignment="1">
      <alignment vertical="top"/>
    </xf>
    <xf numFmtId="0" fontId="10" fillId="0" borderId="0" xfId="0" applyFont="1" applyAlignment="1">
      <alignment/>
    </xf>
    <xf numFmtId="0" fontId="0" fillId="0" borderId="30" xfId="0" applyFill="1" applyBorder="1" applyAlignment="1">
      <alignment horizontal="center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textRotation="90"/>
      <protection hidden="1" locked="0"/>
    </xf>
    <xf numFmtId="0" fontId="14" fillId="0" borderId="40" xfId="0" applyFont="1" applyBorder="1" applyAlignment="1">
      <alignment horizontal="center" vertical="center"/>
    </xf>
    <xf numFmtId="14" fontId="0" fillId="0" borderId="34" xfId="0" applyNumberFormat="1" applyBorder="1" applyAlignment="1" applyProtection="1">
      <alignment/>
      <protection locked="0"/>
    </xf>
    <xf numFmtId="0" fontId="11" fillId="0" borderId="0" xfId="0" applyFont="1" applyAlignment="1">
      <alignment/>
    </xf>
    <xf numFmtId="0" fontId="0" fillId="0" borderId="30" xfId="0" applyBorder="1" applyAlignment="1" applyProtection="1">
      <alignment/>
      <protection locked="0"/>
    </xf>
    <xf numFmtId="167" fontId="10" fillId="0" borderId="0" xfId="0" applyNumberFormat="1" applyFont="1" applyAlignment="1" applyProtection="1">
      <alignment horizontal="left"/>
      <protection locked="0"/>
    </xf>
    <xf numFmtId="1" fontId="11" fillId="0" borderId="0" xfId="0" applyNumberFormat="1" applyFont="1" applyAlignment="1">
      <alignment/>
    </xf>
    <xf numFmtId="0" fontId="11" fillId="0" borderId="0" xfId="0" applyFont="1" applyAlignment="1" applyProtection="1">
      <alignment textRotation="90"/>
      <protection locked="0"/>
    </xf>
    <xf numFmtId="0" fontId="8" fillId="0" borderId="30" xfId="0" applyFont="1" applyBorder="1" applyAlignment="1">
      <alignment/>
    </xf>
    <xf numFmtId="0" fontId="8" fillId="0" borderId="38" xfId="0" applyFont="1" applyBorder="1" applyAlignment="1">
      <alignment/>
    </xf>
    <xf numFmtId="0" fontId="19" fillId="0" borderId="34" xfId="0" applyFont="1" applyBorder="1" applyAlignment="1">
      <alignment wrapText="1"/>
    </xf>
    <xf numFmtId="0" fontId="1" fillId="0" borderId="34" xfId="0" applyFont="1" applyBorder="1" applyAlignment="1">
      <alignment/>
    </xf>
    <xf numFmtId="0" fontId="1" fillId="0" borderId="30" xfId="0" applyFont="1" applyBorder="1" applyAlignment="1">
      <alignment vertical="center" textRotation="90"/>
    </xf>
    <xf numFmtId="20" fontId="1" fillId="0" borderId="30" xfId="0" applyNumberFormat="1" applyFont="1" applyBorder="1" applyAlignment="1" applyProtection="1">
      <alignment horizontal="right" vertical="center"/>
      <protection/>
    </xf>
    <xf numFmtId="0" fontId="1" fillId="0" borderId="30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1" fillId="0" borderId="24" xfId="0" applyFont="1" applyBorder="1" applyAlignment="1">
      <alignment/>
    </xf>
    <xf numFmtId="168" fontId="0" fillId="0" borderId="30" xfId="0" applyNumberFormat="1" applyBorder="1" applyAlignment="1" applyProtection="1">
      <alignment vertical="center"/>
      <protection locked="0"/>
    </xf>
    <xf numFmtId="20" fontId="0" fillId="0" borderId="30" xfId="0" applyNumberFormat="1" applyFont="1" applyBorder="1" applyAlignment="1" applyProtection="1">
      <alignment vertical="center"/>
      <protection locked="0"/>
    </xf>
    <xf numFmtId="0" fontId="0" fillId="0" borderId="18" xfId="0" applyBorder="1" applyAlignment="1">
      <alignment/>
    </xf>
    <xf numFmtId="0" fontId="0" fillId="0" borderId="0" xfId="0" applyBorder="1" applyAlignment="1">
      <alignment horizontal="right"/>
    </xf>
    <xf numFmtId="0" fontId="1" fillId="0" borderId="42" xfId="0" applyFont="1" applyBorder="1" applyAlignment="1">
      <alignment/>
    </xf>
    <xf numFmtId="14" fontId="0" fillId="0" borderId="30" xfId="0" applyNumberFormat="1" applyBorder="1" applyAlignment="1" applyProtection="1">
      <alignment horizontal="center" vertical="center" textRotation="90" wrapText="1"/>
      <protection locked="0"/>
    </xf>
    <xf numFmtId="0" fontId="0" fillId="0" borderId="30" xfId="0" applyBorder="1" applyAlignment="1" applyProtection="1">
      <alignment horizontal="center" vertical="center" textRotation="90" wrapText="1"/>
      <protection locked="0"/>
    </xf>
    <xf numFmtId="0" fontId="0" fillId="0" borderId="20" xfId="0" applyBorder="1" applyAlignment="1">
      <alignment horizontal="left" textRotation="90"/>
    </xf>
    <xf numFmtId="0" fontId="0" fillId="0" borderId="20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20" xfId="0" applyBorder="1" applyAlignment="1">
      <alignment horizontal="right" textRotation="90"/>
    </xf>
    <xf numFmtId="0" fontId="0" fillId="0" borderId="25" xfId="0" applyFill="1" applyBorder="1" applyAlignment="1">
      <alignment horizontal="right"/>
    </xf>
    <xf numFmtId="0" fontId="0" fillId="0" borderId="44" xfId="0" applyFill="1" applyBorder="1" applyAlignment="1">
      <alignment horizontal="right"/>
    </xf>
    <xf numFmtId="0" fontId="12" fillId="0" borderId="24" xfId="0" applyFont="1" applyBorder="1" applyAlignment="1" applyProtection="1">
      <alignment horizontal="right" vertical="top"/>
      <protection locked="0"/>
    </xf>
    <xf numFmtId="0" fontId="12" fillId="0" borderId="7" xfId="0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" fillId="0" borderId="4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8" xfId="0" applyBorder="1" applyAlignment="1">
      <alignment horizontal="center"/>
    </xf>
    <xf numFmtId="0" fontId="14" fillId="0" borderId="40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52</xdr:row>
      <xdr:rowOff>114300</xdr:rowOff>
    </xdr:from>
    <xdr:to>
      <xdr:col>7</xdr:col>
      <xdr:colOff>47625</xdr:colOff>
      <xdr:row>59</xdr:row>
      <xdr:rowOff>0</xdr:rowOff>
    </xdr:to>
    <xdr:sp>
      <xdr:nvSpPr>
        <xdr:cNvPr id="1" name="TextBox 271"/>
        <xdr:cNvSpPr txBox="1">
          <a:spLocks noChangeArrowheads="1"/>
        </xdr:cNvSpPr>
      </xdr:nvSpPr>
      <xdr:spPr>
        <a:xfrm>
          <a:off x="133350" y="13296900"/>
          <a:ext cx="4686300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Anvisningar för närvarokort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Lag: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Ange lagets beteckning, t.ex. F93
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Ålder: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Anges med siffror
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Pojkar/Flickor: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Klicka med muspekaren i det alternativ som gäller. Endast ett alternativ skall anges!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114300</xdr:colOff>
      <xdr:row>52</xdr:row>
      <xdr:rowOff>104775</xdr:rowOff>
    </xdr:from>
    <xdr:to>
      <xdr:col>22</xdr:col>
      <xdr:colOff>171450</xdr:colOff>
      <xdr:row>61</xdr:row>
      <xdr:rowOff>19050</xdr:rowOff>
    </xdr:to>
    <xdr:sp>
      <xdr:nvSpPr>
        <xdr:cNvPr id="2" name="TextBox 272"/>
        <xdr:cNvSpPr txBox="1">
          <a:spLocks noChangeArrowheads="1"/>
        </xdr:cNvSpPr>
      </xdr:nvSpPr>
      <xdr:spPr>
        <a:xfrm>
          <a:off x="5295900" y="13287375"/>
          <a:ext cx="5791200" cy="1457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Sammankomst nr: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Flera sammankomster kan förekomma på samma dag. Obs. att en person endast får räknas som deltagare i högst ett arrangemang per dag.
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Aktivitet: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Kort beskrivning, t.ex. Match Tollarp eller Träning Tianshallen. Det finns plats för två rader i cellen.
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Datum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anges i formatet MM-DD, t.ex. 09-15
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Starttid/sluttid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anges i formatet TT:MM, t. ex. 19:30</a:t>
          </a:r>
        </a:p>
      </xdr:txBody>
    </xdr:sp>
    <xdr:clientData/>
  </xdr:twoCellAnchor>
  <xdr:twoCellAnchor>
    <xdr:from>
      <xdr:col>23</xdr:col>
      <xdr:colOff>28575</xdr:colOff>
      <xdr:row>52</xdr:row>
      <xdr:rowOff>114300</xdr:rowOff>
    </xdr:from>
    <xdr:to>
      <xdr:col>37</xdr:col>
      <xdr:colOff>85725</xdr:colOff>
      <xdr:row>60</xdr:row>
      <xdr:rowOff>28575</xdr:rowOff>
    </xdr:to>
    <xdr:sp>
      <xdr:nvSpPr>
        <xdr:cNvPr id="3" name="TextBox 273"/>
        <xdr:cNvSpPr txBox="1">
          <a:spLocks noChangeArrowheads="1"/>
        </xdr:cNvSpPr>
      </xdr:nvSpPr>
      <xdr:spPr>
        <a:xfrm>
          <a:off x="11353800" y="13296900"/>
          <a:ext cx="5791200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Födelsedata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anges i fomatet ÅÅÅÅ-MM-DD, t.ex. 1993-05-14
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Närvaro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markeras med siffran 1 (ett).
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Ledare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: För ledare skall följande anges
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Kön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: 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M = 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man, 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K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= kvinna
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Namn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Födelsedata 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anges i formatet ÅÅÅÅ-MM-DD, t.ex. 1989-05-12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AW56"/>
  <sheetViews>
    <sheetView showGridLines="0" showZeros="0" tabSelected="1" zoomScale="66" zoomScaleNormal="66" workbookViewId="0" topLeftCell="A1">
      <selection activeCell="I13" sqref="I13"/>
    </sheetView>
  </sheetViews>
  <sheetFormatPr defaultColWidth="9.140625" defaultRowHeight="12.75"/>
  <cols>
    <col min="1" max="1" width="5.00390625" style="0" customWidth="1"/>
    <col min="2" max="2" width="29.7109375" style="0" customWidth="1"/>
    <col min="3" max="3" width="12.28125" style="0" customWidth="1"/>
    <col min="4" max="38" width="6.140625" style="0" customWidth="1"/>
    <col min="39" max="41" width="2.8515625" style="0" hidden="1" customWidth="1"/>
    <col min="42" max="42" width="4.421875" style="0" customWidth="1"/>
    <col min="43" max="44" width="5.00390625" style="0" customWidth="1"/>
    <col min="45" max="45" width="4.57421875" style="0" customWidth="1"/>
    <col min="46" max="47" width="5.00390625" style="0" customWidth="1"/>
    <col min="49" max="49" width="5.8515625" style="0" customWidth="1"/>
  </cols>
  <sheetData>
    <row r="1" spans="42:47" ht="12.75">
      <c r="AP1" s="23" t="s">
        <v>12</v>
      </c>
      <c r="AQ1" s="24"/>
      <c r="AR1" s="24"/>
      <c r="AS1" s="24"/>
      <c r="AT1" s="24"/>
      <c r="AU1" s="25"/>
    </row>
    <row r="2" spans="6:47" ht="49.5" customHeight="1" thickBot="1">
      <c r="F2" s="107" t="s">
        <v>29</v>
      </c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59"/>
      <c r="AI2" s="59"/>
      <c r="AJ2" s="59"/>
      <c r="AP2" s="88"/>
      <c r="AQ2" s="89"/>
      <c r="AR2" s="89"/>
      <c r="AS2" s="53"/>
      <c r="AT2" s="53"/>
      <c r="AU2" s="54"/>
    </row>
    <row r="3" spans="1:48" ht="15.75">
      <c r="A3" s="52"/>
      <c r="C3" s="69" t="s">
        <v>15</v>
      </c>
      <c r="D3" s="72">
        <v>1</v>
      </c>
      <c r="E3" s="72">
        <v>2</v>
      </c>
      <c r="F3" s="72">
        <v>3</v>
      </c>
      <c r="G3" s="72">
        <v>4</v>
      </c>
      <c r="H3" s="72">
        <v>5</v>
      </c>
      <c r="I3" s="72">
        <v>6</v>
      </c>
      <c r="J3" s="72">
        <v>7</v>
      </c>
      <c r="K3" s="72">
        <v>8</v>
      </c>
      <c r="L3" s="72">
        <v>9</v>
      </c>
      <c r="M3" s="72">
        <v>10</v>
      </c>
      <c r="N3" s="72">
        <v>11</v>
      </c>
      <c r="O3" s="72">
        <v>12</v>
      </c>
      <c r="P3" s="72">
        <v>13</v>
      </c>
      <c r="Q3" s="72">
        <v>14</v>
      </c>
      <c r="R3" s="72">
        <v>15</v>
      </c>
      <c r="S3" s="72">
        <v>16</v>
      </c>
      <c r="T3" s="72">
        <v>17</v>
      </c>
      <c r="U3" s="72">
        <v>18</v>
      </c>
      <c r="V3" s="72">
        <v>19</v>
      </c>
      <c r="W3" s="72">
        <v>20</v>
      </c>
      <c r="X3" s="72">
        <v>21</v>
      </c>
      <c r="Y3" s="72">
        <v>22</v>
      </c>
      <c r="Z3" s="72">
        <v>23</v>
      </c>
      <c r="AA3" s="72">
        <v>24</v>
      </c>
      <c r="AB3" s="72">
        <v>25</v>
      </c>
      <c r="AC3" s="72">
        <v>26</v>
      </c>
      <c r="AD3" s="72">
        <v>27</v>
      </c>
      <c r="AE3" s="72">
        <v>28</v>
      </c>
      <c r="AF3" s="72">
        <v>29</v>
      </c>
      <c r="AG3" s="72">
        <v>30</v>
      </c>
      <c r="AH3" s="72">
        <v>31</v>
      </c>
      <c r="AI3" s="72">
        <v>32</v>
      </c>
      <c r="AJ3" s="72">
        <v>33</v>
      </c>
      <c r="AK3" s="72">
        <v>34</v>
      </c>
      <c r="AL3" s="72">
        <v>35</v>
      </c>
      <c r="AM3" s="14">
        <v>27</v>
      </c>
      <c r="AN3" s="2">
        <v>28</v>
      </c>
      <c r="AO3" s="15">
        <v>29</v>
      </c>
      <c r="AP3" s="23"/>
      <c r="AQ3" s="24"/>
      <c r="AR3" s="24"/>
      <c r="AS3" s="24"/>
      <c r="AT3" s="24"/>
      <c r="AU3" s="25"/>
      <c r="AV3" s="21"/>
    </row>
    <row r="4" spans="1:48" ht="69.75" customHeight="1">
      <c r="A4" s="55" t="s">
        <v>11</v>
      </c>
      <c r="B4" s="57" t="s">
        <v>33</v>
      </c>
      <c r="C4" s="70" t="s">
        <v>18</v>
      </c>
      <c r="D4" s="80" t="s">
        <v>30</v>
      </c>
      <c r="E4" s="80" t="s">
        <v>30</v>
      </c>
      <c r="F4" s="80" t="s">
        <v>30</v>
      </c>
      <c r="G4" s="80" t="s">
        <v>30</v>
      </c>
      <c r="H4" s="80" t="s">
        <v>30</v>
      </c>
      <c r="I4" s="80" t="s">
        <v>30</v>
      </c>
      <c r="J4" s="80" t="s">
        <v>30</v>
      </c>
      <c r="K4" s="80" t="s">
        <v>30</v>
      </c>
      <c r="L4" s="80" t="s">
        <v>30</v>
      </c>
      <c r="M4" s="80" t="s">
        <v>30</v>
      </c>
      <c r="N4" s="80" t="s">
        <v>30</v>
      </c>
      <c r="O4" s="80" t="s">
        <v>30</v>
      </c>
      <c r="P4" s="80" t="s">
        <v>30</v>
      </c>
      <c r="Q4" s="80" t="s">
        <v>30</v>
      </c>
      <c r="R4" s="80" t="s">
        <v>30</v>
      </c>
      <c r="S4" s="80" t="s">
        <v>30</v>
      </c>
      <c r="T4" s="80" t="s">
        <v>30</v>
      </c>
      <c r="U4" s="80" t="s">
        <v>30</v>
      </c>
      <c r="V4" s="80" t="s">
        <v>30</v>
      </c>
      <c r="W4" s="80" t="s">
        <v>30</v>
      </c>
      <c r="X4" s="80" t="s">
        <v>30</v>
      </c>
      <c r="Y4" s="80" t="s">
        <v>30</v>
      </c>
      <c r="Z4" s="80" t="s">
        <v>30</v>
      </c>
      <c r="AA4" s="80" t="s">
        <v>30</v>
      </c>
      <c r="AB4" s="80" t="s">
        <v>30</v>
      </c>
      <c r="AC4" s="80" t="s">
        <v>30</v>
      </c>
      <c r="AD4" s="80" t="s">
        <v>30</v>
      </c>
      <c r="AE4" s="80" t="s">
        <v>30</v>
      </c>
      <c r="AF4" s="80" t="s">
        <v>30</v>
      </c>
      <c r="AG4" s="80" t="s">
        <v>30</v>
      </c>
      <c r="AH4" s="80" t="s">
        <v>30</v>
      </c>
      <c r="AI4" s="80" t="s">
        <v>30</v>
      </c>
      <c r="AJ4" s="80" t="s">
        <v>30</v>
      </c>
      <c r="AK4" s="81"/>
      <c r="AL4" s="81"/>
      <c r="AM4" s="32"/>
      <c r="AN4" s="3"/>
      <c r="AO4" s="16"/>
      <c r="AP4" s="10"/>
      <c r="AV4" s="22"/>
    </row>
    <row r="5" spans="1:48" ht="21.75" customHeight="1">
      <c r="A5" s="55" t="s">
        <v>14</v>
      </c>
      <c r="B5" s="63"/>
      <c r="C5" s="71" t="s">
        <v>23</v>
      </c>
      <c r="D5" s="75">
        <v>40658</v>
      </c>
      <c r="E5" s="75">
        <v>40665</v>
      </c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32"/>
      <c r="AN5" s="3"/>
      <c r="AO5" s="16"/>
      <c r="AP5" s="10" t="s">
        <v>13</v>
      </c>
      <c r="AQ5" s="90">
        <v>2011</v>
      </c>
      <c r="AR5" s="90"/>
      <c r="AS5" s="90"/>
      <c r="AT5" s="11"/>
      <c r="AU5" s="13"/>
      <c r="AV5" s="22"/>
    </row>
    <row r="6" spans="1:48" ht="21.75" customHeight="1">
      <c r="A6" s="11"/>
      <c r="C6" s="71" t="s">
        <v>3</v>
      </c>
      <c r="D6" s="76">
        <v>0.8125</v>
      </c>
      <c r="E6" s="76">
        <v>0.8125</v>
      </c>
      <c r="F6" s="76">
        <v>0.6875</v>
      </c>
      <c r="G6" s="76">
        <v>0.6875</v>
      </c>
      <c r="H6" s="76">
        <v>0.6875</v>
      </c>
      <c r="I6" s="76">
        <v>0.6875</v>
      </c>
      <c r="J6" s="76">
        <v>0.6875</v>
      </c>
      <c r="K6" s="76">
        <v>0.6875</v>
      </c>
      <c r="L6" s="76">
        <v>0.6875</v>
      </c>
      <c r="M6" s="76">
        <v>0.6875</v>
      </c>
      <c r="N6" s="76">
        <v>0.6875</v>
      </c>
      <c r="O6" s="76">
        <v>0.6875</v>
      </c>
      <c r="P6" s="76">
        <v>0.6875</v>
      </c>
      <c r="Q6" s="76">
        <v>0.6875</v>
      </c>
      <c r="R6" s="76">
        <v>0.6875</v>
      </c>
      <c r="S6" s="76">
        <v>0.6875</v>
      </c>
      <c r="T6" s="76">
        <v>0.6875</v>
      </c>
      <c r="U6" s="76">
        <v>0.6875</v>
      </c>
      <c r="V6" s="76">
        <v>0.6875</v>
      </c>
      <c r="W6" s="76">
        <v>0.6875</v>
      </c>
      <c r="X6" s="76">
        <v>0.6875</v>
      </c>
      <c r="Y6" s="76">
        <v>0.6875</v>
      </c>
      <c r="Z6" s="76">
        <v>0.6875</v>
      </c>
      <c r="AA6" s="76">
        <v>0.6875</v>
      </c>
      <c r="AB6" s="76">
        <v>0.6875</v>
      </c>
      <c r="AC6" s="76">
        <v>0.6875</v>
      </c>
      <c r="AD6" s="76">
        <v>0.6875</v>
      </c>
      <c r="AE6" s="76">
        <v>0.6875</v>
      </c>
      <c r="AF6" s="76">
        <v>0.6875</v>
      </c>
      <c r="AG6" s="76">
        <v>0.6875</v>
      </c>
      <c r="AH6" s="76">
        <v>0.6875</v>
      </c>
      <c r="AI6" s="76">
        <v>0.6875</v>
      </c>
      <c r="AJ6" s="76">
        <v>0.6875</v>
      </c>
      <c r="AK6" s="76"/>
      <c r="AL6" s="76"/>
      <c r="AM6" s="32"/>
      <c r="AN6" s="3"/>
      <c r="AO6" s="16"/>
      <c r="AP6" s="96" t="s">
        <v>24</v>
      </c>
      <c r="AQ6" s="97"/>
      <c r="AR6" s="97"/>
      <c r="AS6" s="97"/>
      <c r="AT6" s="97"/>
      <c r="AU6" s="98"/>
      <c r="AV6" s="22"/>
    </row>
    <row r="7" spans="1:48" ht="21.75" customHeight="1">
      <c r="A7" s="61" t="s">
        <v>21</v>
      </c>
      <c r="C7" s="71" t="s">
        <v>2</v>
      </c>
      <c r="D7" s="76">
        <v>0.875</v>
      </c>
      <c r="E7" s="76">
        <v>0.875</v>
      </c>
      <c r="F7" s="76">
        <v>0.729166666666667</v>
      </c>
      <c r="G7" s="76">
        <v>0.729166666666667</v>
      </c>
      <c r="H7" s="76">
        <v>0.729166666666667</v>
      </c>
      <c r="I7" s="76">
        <v>0.729166666666667</v>
      </c>
      <c r="J7" s="76">
        <v>0.729166666666667</v>
      </c>
      <c r="K7" s="76">
        <v>0.729166666666667</v>
      </c>
      <c r="L7" s="76">
        <v>0.729166666666667</v>
      </c>
      <c r="M7" s="76">
        <v>0.729166666666667</v>
      </c>
      <c r="N7" s="76">
        <v>0.729166666666667</v>
      </c>
      <c r="O7" s="76">
        <v>0.729166666666667</v>
      </c>
      <c r="P7" s="76">
        <v>0.729166666666667</v>
      </c>
      <c r="Q7" s="76">
        <v>0.729166666666667</v>
      </c>
      <c r="R7" s="76">
        <v>0.729166666666667</v>
      </c>
      <c r="S7" s="76">
        <v>0.729166666666667</v>
      </c>
      <c r="T7" s="76">
        <v>0.729166666666667</v>
      </c>
      <c r="U7" s="76">
        <v>0.729166666666667</v>
      </c>
      <c r="V7" s="76">
        <v>0.729166666666667</v>
      </c>
      <c r="W7" s="76">
        <v>0.729166666666667</v>
      </c>
      <c r="X7" s="76">
        <v>0.729166666666667</v>
      </c>
      <c r="Y7" s="76">
        <v>0.729166666666667</v>
      </c>
      <c r="Z7" s="76">
        <v>0.729166666666667</v>
      </c>
      <c r="AA7" s="76">
        <v>0.729166666666667</v>
      </c>
      <c r="AB7" s="76">
        <v>0.729166666666667</v>
      </c>
      <c r="AC7" s="76">
        <v>0.729166666666667</v>
      </c>
      <c r="AD7" s="76">
        <v>0.729166666666667</v>
      </c>
      <c r="AE7" s="76">
        <v>0.729166666666667</v>
      </c>
      <c r="AF7" s="76">
        <v>0.729166666666667</v>
      </c>
      <c r="AG7" s="76">
        <v>0.729166666666667</v>
      </c>
      <c r="AH7" s="76">
        <v>0.729166666666667</v>
      </c>
      <c r="AI7" s="76">
        <v>0.729166666666667</v>
      </c>
      <c r="AJ7" s="76">
        <v>0.729166666666667</v>
      </c>
      <c r="AK7" s="76"/>
      <c r="AL7" s="76"/>
      <c r="AM7" s="30"/>
      <c r="AN7" s="6"/>
      <c r="AO7" s="17"/>
      <c r="AP7" s="91" t="s">
        <v>16</v>
      </c>
      <c r="AQ7" s="92"/>
      <c r="AR7" s="93"/>
      <c r="AS7" s="94" t="s">
        <v>17</v>
      </c>
      <c r="AT7" s="92"/>
      <c r="AU7" s="95"/>
      <c r="AV7" s="22"/>
    </row>
    <row r="8" spans="1:48" ht="22.5" customHeight="1">
      <c r="A8" s="99" t="s">
        <v>0</v>
      </c>
      <c r="B8" s="100"/>
      <c r="C8" s="68" t="s">
        <v>22</v>
      </c>
      <c r="D8" s="104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6"/>
      <c r="AM8" s="29"/>
      <c r="AN8" s="4"/>
      <c r="AO8" s="18"/>
      <c r="AP8" s="36" t="s">
        <v>6</v>
      </c>
      <c r="AQ8" s="37" t="s">
        <v>7</v>
      </c>
      <c r="AR8" s="37" t="s">
        <v>8</v>
      </c>
      <c r="AS8" s="37" t="s">
        <v>6</v>
      </c>
      <c r="AT8" s="37" t="s">
        <v>7</v>
      </c>
      <c r="AU8" s="39" t="s">
        <v>8</v>
      </c>
      <c r="AV8" s="22"/>
    </row>
    <row r="9" spans="1:48" ht="18" customHeight="1">
      <c r="A9" s="33">
        <v>1</v>
      </c>
      <c r="B9" s="49" t="s">
        <v>34</v>
      </c>
      <c r="C9" s="40">
        <v>25831</v>
      </c>
      <c r="D9" s="47">
        <v>1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8"/>
      <c r="AM9" s="32"/>
      <c r="AN9" s="3"/>
      <c r="AO9" s="16"/>
      <c r="AP9" s="28">
        <f aca="true" t="shared" si="0" ref="AP9:AP43">IF(AND(Flicklag=TRUE,Alder&gt;6,Alder&lt;13)=TRUE,SUM(D9:AL9),"")</f>
      </c>
      <c r="AQ9" s="28">
        <f aca="true" t="shared" si="1" ref="AQ9:AQ43">IF(AND(Flicklag=TRUE,Alder&gt;12,Alder&lt;17)=TRUE,SUM(D9:AL9),"")</f>
      </c>
      <c r="AR9" s="38">
        <f aca="true" t="shared" si="2" ref="AR9:AR43">IF(AND(Flicklag=TRUE,Alder&gt;16,Alder&lt;21)=TRUE,SUM(D9:AL9),"")</f>
      </c>
      <c r="AS9" s="28">
        <f aca="true" t="shared" si="3" ref="AS9:AS43">IF(AND(Pojklag=TRUE,Alder&gt;6,Alder&lt;13)=TRUE,SUM(D9:AL9),"")</f>
      </c>
      <c r="AT9" s="28">
        <f aca="true" t="shared" si="4" ref="AT9:AT43">IF(AND(Pojklag=TRUE,Alder&gt;12,Alder&lt;17)=TRUE,SUM(D9:AL9),"")</f>
      </c>
      <c r="AU9" s="31">
        <f aca="true" t="shared" si="5" ref="AU9:AU43">IF(AND(Pojklag=TRUE,Alder&gt;16,Alder&lt;21)=TRUE,SUM(D9:AL9),"")</f>
      </c>
      <c r="AV9" s="85" t="s">
        <v>10</v>
      </c>
    </row>
    <row r="10" spans="1:48" ht="18" customHeight="1">
      <c r="A10" s="33">
        <v>2</v>
      </c>
      <c r="B10" s="49"/>
      <c r="C10" s="40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 t="s">
        <v>1</v>
      </c>
      <c r="AC10" s="43"/>
      <c r="AD10" s="43"/>
      <c r="AE10" s="43"/>
      <c r="AF10" s="43"/>
      <c r="AG10" s="43"/>
      <c r="AH10" s="43"/>
      <c r="AI10" s="43"/>
      <c r="AJ10" s="43"/>
      <c r="AK10" s="43"/>
      <c r="AL10" s="44"/>
      <c r="AM10" s="32"/>
      <c r="AN10" s="3"/>
      <c r="AO10" s="16"/>
      <c r="AP10" s="28">
        <f t="shared" si="0"/>
      </c>
      <c r="AQ10" s="28">
        <f t="shared" si="1"/>
      </c>
      <c r="AR10" s="38">
        <f t="shared" si="2"/>
      </c>
      <c r="AS10" s="28">
        <f t="shared" si="3"/>
      </c>
      <c r="AT10" s="28">
        <f t="shared" si="4"/>
      </c>
      <c r="AU10" s="31">
        <f t="shared" si="5"/>
      </c>
      <c r="AV10" s="85"/>
    </row>
    <row r="11" spans="1:48" ht="18" customHeight="1">
      <c r="A11" s="33">
        <v>3</v>
      </c>
      <c r="B11" s="49"/>
      <c r="C11" s="40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 t="s">
        <v>1</v>
      </c>
      <c r="AG11" s="43"/>
      <c r="AH11" s="43"/>
      <c r="AI11" s="43"/>
      <c r="AJ11" s="43"/>
      <c r="AK11" s="43"/>
      <c r="AL11" s="44"/>
      <c r="AM11" s="32"/>
      <c r="AN11" s="3"/>
      <c r="AO11" s="16"/>
      <c r="AP11" s="28">
        <f t="shared" si="0"/>
      </c>
      <c r="AQ11" s="28">
        <f t="shared" si="1"/>
      </c>
      <c r="AR11" s="38">
        <f t="shared" si="2"/>
      </c>
      <c r="AS11" s="28">
        <f t="shared" si="3"/>
      </c>
      <c r="AT11" s="28">
        <f t="shared" si="4"/>
      </c>
      <c r="AU11" s="31">
        <f t="shared" si="5"/>
      </c>
      <c r="AV11" s="85"/>
    </row>
    <row r="12" spans="1:48" ht="18" customHeight="1">
      <c r="A12" s="33">
        <v>4</v>
      </c>
      <c r="B12" s="49"/>
      <c r="C12" s="40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 t="s">
        <v>1</v>
      </c>
      <c r="AE12" s="43"/>
      <c r="AF12" s="43" t="s">
        <v>1</v>
      </c>
      <c r="AG12" s="43"/>
      <c r="AH12" s="43" t="s">
        <v>1</v>
      </c>
      <c r="AI12" s="43" t="s">
        <v>1</v>
      </c>
      <c r="AJ12" s="43"/>
      <c r="AK12" s="43"/>
      <c r="AL12" s="44"/>
      <c r="AM12" s="32"/>
      <c r="AN12" s="3"/>
      <c r="AO12" s="16"/>
      <c r="AP12" s="28">
        <f t="shared" si="0"/>
      </c>
      <c r="AQ12" s="28">
        <f t="shared" si="1"/>
      </c>
      <c r="AR12" s="38">
        <f t="shared" si="2"/>
      </c>
      <c r="AS12" s="28">
        <f t="shared" si="3"/>
      </c>
      <c r="AT12" s="28">
        <f t="shared" si="4"/>
      </c>
      <c r="AU12" s="31">
        <f t="shared" si="5"/>
      </c>
      <c r="AV12" s="85"/>
    </row>
    <row r="13" spans="1:48" ht="18" customHeight="1">
      <c r="A13" s="33">
        <v>5</v>
      </c>
      <c r="B13" s="49"/>
      <c r="C13" s="41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 t="s">
        <v>4</v>
      </c>
      <c r="AC13" s="43"/>
      <c r="AD13" s="43" t="s">
        <v>1</v>
      </c>
      <c r="AE13" s="43"/>
      <c r="AF13" s="43"/>
      <c r="AG13" s="43"/>
      <c r="AH13" s="43"/>
      <c r="AI13" s="43"/>
      <c r="AJ13" s="43"/>
      <c r="AK13" s="43"/>
      <c r="AL13" s="44"/>
      <c r="AM13" s="32"/>
      <c r="AN13" s="3"/>
      <c r="AO13" s="16"/>
      <c r="AP13" s="28">
        <f t="shared" si="0"/>
      </c>
      <c r="AQ13" s="28">
        <f t="shared" si="1"/>
      </c>
      <c r="AR13" s="38">
        <f t="shared" si="2"/>
      </c>
      <c r="AS13" s="28">
        <f t="shared" si="3"/>
      </c>
      <c r="AT13" s="28">
        <f t="shared" si="4"/>
      </c>
      <c r="AU13" s="31">
        <f t="shared" si="5"/>
      </c>
      <c r="AV13" s="85"/>
    </row>
    <row r="14" spans="1:48" ht="18" customHeight="1">
      <c r="A14" s="33">
        <v>6</v>
      </c>
      <c r="B14" s="49"/>
      <c r="C14" s="41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4"/>
      <c r="AM14" s="32"/>
      <c r="AN14" s="3"/>
      <c r="AO14" s="16"/>
      <c r="AP14" s="28">
        <f t="shared" si="0"/>
      </c>
      <c r="AQ14" s="28">
        <f t="shared" si="1"/>
      </c>
      <c r="AR14" s="38">
        <f t="shared" si="2"/>
      </c>
      <c r="AS14" s="28">
        <f t="shared" si="3"/>
      </c>
      <c r="AT14" s="28">
        <f t="shared" si="4"/>
      </c>
      <c r="AU14" s="31">
        <f t="shared" si="5"/>
      </c>
      <c r="AV14" s="85"/>
    </row>
    <row r="15" spans="1:48" ht="18" customHeight="1">
      <c r="A15" s="33">
        <v>7</v>
      </c>
      <c r="B15" s="50"/>
      <c r="C15" s="41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4"/>
      <c r="AM15" s="32"/>
      <c r="AN15" s="3"/>
      <c r="AO15" s="16"/>
      <c r="AP15" s="28">
        <f t="shared" si="0"/>
      </c>
      <c r="AQ15" s="28">
        <f t="shared" si="1"/>
      </c>
      <c r="AR15" s="38">
        <f t="shared" si="2"/>
      </c>
      <c r="AS15" s="28">
        <f t="shared" si="3"/>
      </c>
      <c r="AT15" s="28">
        <f t="shared" si="4"/>
      </c>
      <c r="AU15" s="31">
        <f t="shared" si="5"/>
      </c>
      <c r="AV15" s="85"/>
    </row>
    <row r="16" spans="1:48" ht="18" customHeight="1">
      <c r="A16" s="33">
        <v>8</v>
      </c>
      <c r="B16" s="49"/>
      <c r="C16" s="41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4"/>
      <c r="AM16" s="32"/>
      <c r="AN16" s="3"/>
      <c r="AO16" s="16"/>
      <c r="AP16" s="28">
        <f t="shared" si="0"/>
      </c>
      <c r="AQ16" s="28">
        <f t="shared" si="1"/>
      </c>
      <c r="AR16" s="38">
        <f t="shared" si="2"/>
      </c>
      <c r="AS16" s="28">
        <f t="shared" si="3"/>
      </c>
      <c r="AT16" s="28">
        <f t="shared" si="4"/>
      </c>
      <c r="AU16" s="31">
        <f t="shared" si="5"/>
      </c>
      <c r="AV16" s="85"/>
    </row>
    <row r="17" spans="1:48" ht="18" customHeight="1">
      <c r="A17" s="33">
        <v>9</v>
      </c>
      <c r="B17" s="49"/>
      <c r="C17" s="41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4"/>
      <c r="AM17" s="32"/>
      <c r="AN17" s="3"/>
      <c r="AO17" s="16"/>
      <c r="AP17" s="28">
        <f t="shared" si="0"/>
      </c>
      <c r="AQ17" s="28">
        <f t="shared" si="1"/>
      </c>
      <c r="AR17" s="38">
        <f t="shared" si="2"/>
      </c>
      <c r="AS17" s="28">
        <f t="shared" si="3"/>
      </c>
      <c r="AT17" s="28">
        <f t="shared" si="4"/>
      </c>
      <c r="AU17" s="31">
        <f t="shared" si="5"/>
      </c>
      <c r="AV17" s="85"/>
    </row>
    <row r="18" spans="1:48" ht="18" customHeight="1">
      <c r="A18" s="33">
        <v>10</v>
      </c>
      <c r="B18" s="50"/>
      <c r="C18" s="41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4"/>
      <c r="AM18" s="32"/>
      <c r="AN18" s="3"/>
      <c r="AO18" s="16"/>
      <c r="AP18" s="28">
        <f t="shared" si="0"/>
      </c>
      <c r="AQ18" s="28">
        <f t="shared" si="1"/>
      </c>
      <c r="AR18" s="38">
        <f t="shared" si="2"/>
      </c>
      <c r="AS18" s="28">
        <f t="shared" si="3"/>
      </c>
      <c r="AT18" s="28">
        <f t="shared" si="4"/>
      </c>
      <c r="AU18" s="31">
        <f t="shared" si="5"/>
      </c>
      <c r="AV18" s="85"/>
    </row>
    <row r="19" spans="1:48" ht="18" customHeight="1">
      <c r="A19" s="56">
        <v>11</v>
      </c>
      <c r="B19" s="49"/>
      <c r="C19" s="41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4"/>
      <c r="AM19" s="32"/>
      <c r="AN19" s="3"/>
      <c r="AO19" s="16"/>
      <c r="AP19" s="28">
        <f t="shared" si="0"/>
      </c>
      <c r="AQ19" s="28">
        <f t="shared" si="1"/>
      </c>
      <c r="AR19" s="38">
        <f t="shared" si="2"/>
      </c>
      <c r="AS19" s="28">
        <f t="shared" si="3"/>
      </c>
      <c r="AT19" s="28">
        <f t="shared" si="4"/>
      </c>
      <c r="AU19" s="31">
        <f t="shared" si="5"/>
      </c>
      <c r="AV19" s="85"/>
    </row>
    <row r="20" spans="1:48" ht="18" customHeight="1">
      <c r="A20" s="33">
        <v>12</v>
      </c>
      <c r="B20" s="50"/>
      <c r="C20" s="41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4"/>
      <c r="AM20" s="32"/>
      <c r="AN20" s="3"/>
      <c r="AO20" s="16"/>
      <c r="AP20" s="28">
        <f t="shared" si="0"/>
      </c>
      <c r="AQ20" s="28">
        <f t="shared" si="1"/>
      </c>
      <c r="AR20" s="38">
        <f t="shared" si="2"/>
      </c>
      <c r="AS20" s="28">
        <f t="shared" si="3"/>
      </c>
      <c r="AT20" s="28">
        <f t="shared" si="4"/>
      </c>
      <c r="AU20" s="31">
        <f t="shared" si="5"/>
      </c>
      <c r="AV20" s="85"/>
    </row>
    <row r="21" spans="1:48" ht="18" customHeight="1">
      <c r="A21" s="33">
        <v>13</v>
      </c>
      <c r="B21" s="50"/>
      <c r="C21" s="41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4"/>
      <c r="AM21" s="32"/>
      <c r="AN21" s="3"/>
      <c r="AO21" s="16"/>
      <c r="AP21" s="28">
        <f t="shared" si="0"/>
      </c>
      <c r="AQ21" s="28">
        <f t="shared" si="1"/>
      </c>
      <c r="AR21" s="38">
        <f t="shared" si="2"/>
      </c>
      <c r="AS21" s="28">
        <f t="shared" si="3"/>
      </c>
      <c r="AT21" s="28">
        <f t="shared" si="4"/>
      </c>
      <c r="AU21" s="31">
        <f t="shared" si="5"/>
      </c>
      <c r="AV21" s="85"/>
    </row>
    <row r="22" spans="1:48" ht="18" customHeight="1">
      <c r="A22" s="33">
        <v>14</v>
      </c>
      <c r="B22" s="49"/>
      <c r="C22" s="41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4"/>
      <c r="AM22" s="32"/>
      <c r="AN22" s="3"/>
      <c r="AO22" s="16"/>
      <c r="AP22" s="28">
        <f t="shared" si="0"/>
      </c>
      <c r="AQ22" s="28">
        <f t="shared" si="1"/>
      </c>
      <c r="AR22" s="38">
        <f t="shared" si="2"/>
      </c>
      <c r="AS22" s="28">
        <f t="shared" si="3"/>
      </c>
      <c r="AT22" s="28">
        <f t="shared" si="4"/>
      </c>
      <c r="AU22" s="31">
        <f t="shared" si="5"/>
      </c>
      <c r="AV22" s="85"/>
    </row>
    <row r="23" spans="1:48" ht="18" customHeight="1">
      <c r="A23" s="33">
        <v>15</v>
      </c>
      <c r="B23" s="49"/>
      <c r="C23" s="41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4"/>
      <c r="AM23" s="32"/>
      <c r="AN23" s="3"/>
      <c r="AO23" s="16"/>
      <c r="AP23" s="28">
        <f t="shared" si="0"/>
      </c>
      <c r="AQ23" s="28">
        <f t="shared" si="1"/>
      </c>
      <c r="AR23" s="38">
        <f t="shared" si="2"/>
      </c>
      <c r="AS23" s="28">
        <f t="shared" si="3"/>
      </c>
      <c r="AT23" s="28">
        <f t="shared" si="4"/>
      </c>
      <c r="AU23" s="31">
        <f t="shared" si="5"/>
      </c>
      <c r="AV23" s="85"/>
    </row>
    <row r="24" spans="1:48" ht="18" customHeight="1">
      <c r="A24" s="33">
        <v>16</v>
      </c>
      <c r="B24" s="50"/>
      <c r="C24" s="41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4"/>
      <c r="AM24" s="32"/>
      <c r="AN24" s="3"/>
      <c r="AO24" s="16"/>
      <c r="AP24" s="28">
        <f t="shared" si="0"/>
      </c>
      <c r="AQ24" s="28">
        <f t="shared" si="1"/>
      </c>
      <c r="AR24" s="38">
        <f t="shared" si="2"/>
      </c>
      <c r="AS24" s="28">
        <f t="shared" si="3"/>
      </c>
      <c r="AT24" s="28">
        <f t="shared" si="4"/>
      </c>
      <c r="AU24" s="31">
        <f t="shared" si="5"/>
      </c>
      <c r="AV24" s="85"/>
    </row>
    <row r="25" spans="1:48" ht="18" customHeight="1">
      <c r="A25" s="33">
        <v>17</v>
      </c>
      <c r="B25" s="49"/>
      <c r="C25" s="41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4"/>
      <c r="AM25" s="32"/>
      <c r="AN25" s="3"/>
      <c r="AO25" s="16"/>
      <c r="AP25" s="28">
        <f t="shared" si="0"/>
      </c>
      <c r="AQ25" s="28">
        <f t="shared" si="1"/>
      </c>
      <c r="AR25" s="38">
        <f t="shared" si="2"/>
      </c>
      <c r="AS25" s="28">
        <f t="shared" si="3"/>
      </c>
      <c r="AT25" s="28">
        <f t="shared" si="4"/>
      </c>
      <c r="AU25" s="31">
        <f t="shared" si="5"/>
      </c>
      <c r="AV25" s="82" t="s">
        <v>9</v>
      </c>
    </row>
    <row r="26" spans="1:48" ht="18" customHeight="1">
      <c r="A26" s="33">
        <v>18</v>
      </c>
      <c r="B26" s="49"/>
      <c r="C26" s="41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4"/>
      <c r="AM26" s="32"/>
      <c r="AN26" s="3"/>
      <c r="AO26" s="16"/>
      <c r="AP26" s="28">
        <f t="shared" si="0"/>
      </c>
      <c r="AQ26" s="28">
        <f t="shared" si="1"/>
      </c>
      <c r="AR26" s="38">
        <f t="shared" si="2"/>
      </c>
      <c r="AS26" s="28">
        <f t="shared" si="3"/>
      </c>
      <c r="AT26" s="28">
        <f t="shared" si="4"/>
      </c>
      <c r="AU26" s="31">
        <f t="shared" si="5"/>
      </c>
      <c r="AV26" s="83"/>
    </row>
    <row r="27" spans="1:48" ht="18" customHeight="1">
      <c r="A27" s="33">
        <v>19</v>
      </c>
      <c r="B27" s="49"/>
      <c r="C27" s="41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4"/>
      <c r="AM27" s="32"/>
      <c r="AN27" s="3"/>
      <c r="AO27" s="16"/>
      <c r="AP27" s="28">
        <f t="shared" si="0"/>
      </c>
      <c r="AQ27" s="28">
        <f t="shared" si="1"/>
      </c>
      <c r="AR27" s="38">
        <f t="shared" si="2"/>
      </c>
      <c r="AS27" s="28">
        <f t="shared" si="3"/>
      </c>
      <c r="AT27" s="28">
        <f t="shared" si="4"/>
      </c>
      <c r="AU27" s="31">
        <f t="shared" si="5"/>
      </c>
      <c r="AV27" s="83"/>
    </row>
    <row r="28" spans="1:48" ht="18" customHeight="1">
      <c r="A28" s="33">
        <v>20</v>
      </c>
      <c r="B28" s="49"/>
      <c r="C28" s="41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4"/>
      <c r="AM28" s="32"/>
      <c r="AN28" s="3"/>
      <c r="AO28" s="16"/>
      <c r="AP28" s="28">
        <f t="shared" si="0"/>
      </c>
      <c r="AQ28" s="28">
        <f t="shared" si="1"/>
      </c>
      <c r="AR28" s="38">
        <f t="shared" si="2"/>
      </c>
      <c r="AS28" s="28">
        <f t="shared" si="3"/>
      </c>
      <c r="AT28" s="28">
        <f t="shared" si="4"/>
      </c>
      <c r="AU28" s="31">
        <f t="shared" si="5"/>
      </c>
      <c r="AV28" s="83"/>
    </row>
    <row r="29" spans="1:48" ht="18" customHeight="1">
      <c r="A29" s="33">
        <v>21</v>
      </c>
      <c r="B29" s="49"/>
      <c r="C29" s="41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4"/>
      <c r="AM29" s="32"/>
      <c r="AN29" s="3"/>
      <c r="AO29" s="16"/>
      <c r="AP29" s="28">
        <f t="shared" si="0"/>
      </c>
      <c r="AQ29" s="28">
        <f t="shared" si="1"/>
      </c>
      <c r="AR29" s="38">
        <f t="shared" si="2"/>
      </c>
      <c r="AS29" s="28">
        <f t="shared" si="3"/>
      </c>
      <c r="AT29" s="28">
        <f t="shared" si="4"/>
      </c>
      <c r="AU29" s="31">
        <f t="shared" si="5"/>
      </c>
      <c r="AV29" s="83"/>
    </row>
    <row r="30" spans="1:48" ht="18" customHeight="1">
      <c r="A30" s="33">
        <v>22</v>
      </c>
      <c r="B30" s="50"/>
      <c r="C30" s="41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4"/>
      <c r="AM30" s="32"/>
      <c r="AN30" s="3"/>
      <c r="AO30" s="16"/>
      <c r="AP30" s="28">
        <f t="shared" si="0"/>
      </c>
      <c r="AQ30" s="28">
        <f t="shared" si="1"/>
      </c>
      <c r="AR30" s="38">
        <f t="shared" si="2"/>
      </c>
      <c r="AS30" s="28">
        <f t="shared" si="3"/>
      </c>
      <c r="AT30" s="28">
        <f t="shared" si="4"/>
      </c>
      <c r="AU30" s="31">
        <f t="shared" si="5"/>
      </c>
      <c r="AV30" s="83"/>
    </row>
    <row r="31" spans="1:48" ht="18" customHeight="1">
      <c r="A31" s="56">
        <v>23</v>
      </c>
      <c r="B31" s="50"/>
      <c r="C31" s="41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4"/>
      <c r="AM31" s="32"/>
      <c r="AN31" s="3"/>
      <c r="AO31" s="16"/>
      <c r="AP31" s="28">
        <f t="shared" si="0"/>
      </c>
      <c r="AQ31" s="28">
        <f t="shared" si="1"/>
      </c>
      <c r="AR31" s="38">
        <f t="shared" si="2"/>
      </c>
      <c r="AS31" s="28">
        <f t="shared" si="3"/>
      </c>
      <c r="AT31" s="28">
        <f t="shared" si="4"/>
      </c>
      <c r="AU31" s="31">
        <f t="shared" si="5"/>
      </c>
      <c r="AV31" s="83"/>
    </row>
    <row r="32" spans="1:48" ht="18" customHeight="1">
      <c r="A32" s="56">
        <v>24</v>
      </c>
      <c r="B32" s="49"/>
      <c r="C32" s="41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4"/>
      <c r="AM32" s="32"/>
      <c r="AN32" s="3"/>
      <c r="AO32" s="16"/>
      <c r="AP32" s="28">
        <f aca="true" t="shared" si="6" ref="AP32:AP37">IF(AND(Flicklag=TRUE,Alder&gt;6,Alder&lt;13)=TRUE,SUM(D32:AL32),"")</f>
      </c>
      <c r="AQ32" s="28">
        <f aca="true" t="shared" si="7" ref="AQ32:AQ37">IF(AND(Flicklag=TRUE,Alder&gt;12,Alder&lt;17)=TRUE,SUM(D32:AL32),"")</f>
      </c>
      <c r="AR32" s="38">
        <f aca="true" t="shared" si="8" ref="AR32:AR37">IF(AND(Flicklag=TRUE,Alder&gt;16,Alder&lt;21)=TRUE,SUM(D32:AL32),"")</f>
      </c>
      <c r="AS32" s="28">
        <f aca="true" t="shared" si="9" ref="AS32:AS37">IF(AND(Pojklag=TRUE,Alder&gt;6,Alder&lt;13)=TRUE,SUM(D32:AL32),"")</f>
      </c>
      <c r="AT32" s="28">
        <f aca="true" t="shared" si="10" ref="AT32:AT37">IF(AND(Pojklag=TRUE,Alder&gt;12,Alder&lt;17)=TRUE,SUM(D32:AL32),"")</f>
      </c>
      <c r="AU32" s="31">
        <f aca="true" t="shared" si="11" ref="AU32:AU37">IF(AND(Pojklag=TRUE,Alder&gt;16,Alder&lt;21)=TRUE,SUM(D32:AL32),"")</f>
      </c>
      <c r="AV32" s="83"/>
    </row>
    <row r="33" spans="1:48" ht="18" customHeight="1">
      <c r="A33" s="33">
        <v>25</v>
      </c>
      <c r="B33" s="49"/>
      <c r="C33" s="41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4"/>
      <c r="AM33" s="32"/>
      <c r="AN33" s="3"/>
      <c r="AO33" s="16"/>
      <c r="AP33" s="28">
        <f t="shared" si="6"/>
      </c>
      <c r="AQ33" s="28">
        <f t="shared" si="7"/>
      </c>
      <c r="AR33" s="38">
        <f t="shared" si="8"/>
      </c>
      <c r="AS33" s="28">
        <f t="shared" si="9"/>
      </c>
      <c r="AT33" s="28">
        <f t="shared" si="10"/>
      </c>
      <c r="AU33" s="31">
        <f t="shared" si="11"/>
      </c>
      <c r="AV33" s="83"/>
    </row>
    <row r="34" spans="1:48" ht="18" customHeight="1">
      <c r="A34" s="56">
        <v>26</v>
      </c>
      <c r="B34" s="49"/>
      <c r="C34" s="41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4"/>
      <c r="AM34" s="32"/>
      <c r="AN34" s="3"/>
      <c r="AO34" s="16"/>
      <c r="AP34" s="28">
        <f t="shared" si="6"/>
      </c>
      <c r="AQ34" s="28">
        <f t="shared" si="7"/>
      </c>
      <c r="AR34" s="38">
        <f t="shared" si="8"/>
      </c>
      <c r="AS34" s="28">
        <f t="shared" si="9"/>
      </c>
      <c r="AT34" s="28">
        <f t="shared" si="10"/>
      </c>
      <c r="AU34" s="31">
        <f t="shared" si="11"/>
      </c>
      <c r="AV34" s="83"/>
    </row>
    <row r="35" spans="1:48" ht="18" customHeight="1">
      <c r="A35" s="56">
        <v>27</v>
      </c>
      <c r="B35" s="49"/>
      <c r="C35" s="41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4"/>
      <c r="AM35" s="32"/>
      <c r="AN35" s="3"/>
      <c r="AO35" s="16"/>
      <c r="AP35" s="28">
        <f t="shared" si="6"/>
      </c>
      <c r="AQ35" s="28">
        <f t="shared" si="7"/>
      </c>
      <c r="AR35" s="38">
        <f t="shared" si="8"/>
      </c>
      <c r="AS35" s="28">
        <f t="shared" si="9"/>
      </c>
      <c r="AT35" s="28">
        <f t="shared" si="10"/>
      </c>
      <c r="AU35" s="31">
        <f t="shared" si="11"/>
      </c>
      <c r="AV35" s="83"/>
    </row>
    <row r="36" spans="1:48" ht="18" customHeight="1">
      <c r="A36" s="33">
        <v>28</v>
      </c>
      <c r="B36" s="49"/>
      <c r="C36" s="41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4"/>
      <c r="AM36" s="32"/>
      <c r="AN36" s="3"/>
      <c r="AO36" s="16"/>
      <c r="AP36" s="28">
        <f t="shared" si="6"/>
      </c>
      <c r="AQ36" s="28">
        <f t="shared" si="7"/>
      </c>
      <c r="AR36" s="38">
        <f t="shared" si="8"/>
      </c>
      <c r="AS36" s="28">
        <f t="shared" si="9"/>
      </c>
      <c r="AT36" s="28">
        <f t="shared" si="10"/>
      </c>
      <c r="AU36" s="31">
        <f t="shared" si="11"/>
      </c>
      <c r="AV36" s="83"/>
    </row>
    <row r="37" spans="1:48" ht="18" customHeight="1">
      <c r="A37" s="56">
        <v>29</v>
      </c>
      <c r="B37" s="49"/>
      <c r="C37" s="41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4"/>
      <c r="AM37" s="32"/>
      <c r="AN37" s="3"/>
      <c r="AO37" s="16"/>
      <c r="AP37" s="28">
        <f t="shared" si="6"/>
      </c>
      <c r="AQ37" s="28">
        <f t="shared" si="7"/>
      </c>
      <c r="AR37" s="38">
        <f t="shared" si="8"/>
      </c>
      <c r="AS37" s="28">
        <f t="shared" si="9"/>
      </c>
      <c r="AT37" s="28">
        <f t="shared" si="10"/>
      </c>
      <c r="AU37" s="31">
        <f t="shared" si="11"/>
      </c>
      <c r="AV37" s="83"/>
    </row>
    <row r="38" spans="1:48" ht="18" customHeight="1">
      <c r="A38" s="56">
        <v>30</v>
      </c>
      <c r="B38" s="49"/>
      <c r="C38" s="41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4"/>
      <c r="AM38" s="32"/>
      <c r="AN38" s="3"/>
      <c r="AO38" s="16"/>
      <c r="AP38" s="28">
        <f t="shared" si="0"/>
      </c>
      <c r="AQ38" s="28">
        <f t="shared" si="1"/>
      </c>
      <c r="AR38" s="38">
        <f t="shared" si="2"/>
      </c>
      <c r="AS38" s="28">
        <f t="shared" si="3"/>
      </c>
      <c r="AT38" s="28">
        <f t="shared" si="4"/>
      </c>
      <c r="AU38" s="31">
        <f t="shared" si="5"/>
      </c>
      <c r="AV38" s="83"/>
    </row>
    <row r="39" spans="1:48" ht="18" customHeight="1">
      <c r="A39" s="33">
        <v>31</v>
      </c>
      <c r="B39" s="49"/>
      <c r="C39" s="41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4"/>
      <c r="AM39" s="32"/>
      <c r="AN39" s="3"/>
      <c r="AO39" s="16"/>
      <c r="AP39" s="28">
        <f t="shared" si="0"/>
      </c>
      <c r="AQ39" s="28">
        <f t="shared" si="1"/>
      </c>
      <c r="AR39" s="38">
        <f t="shared" si="2"/>
      </c>
      <c r="AS39" s="28">
        <f t="shared" si="3"/>
      </c>
      <c r="AT39" s="28">
        <f t="shared" si="4"/>
      </c>
      <c r="AU39" s="31">
        <f t="shared" si="5"/>
      </c>
      <c r="AV39" s="83"/>
    </row>
    <row r="40" spans="1:48" ht="18" customHeight="1">
      <c r="A40" s="56">
        <v>32</v>
      </c>
      <c r="B40" s="49"/>
      <c r="C40" s="41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4"/>
      <c r="AM40" s="32"/>
      <c r="AN40" s="3"/>
      <c r="AO40" s="16"/>
      <c r="AP40" s="28">
        <f t="shared" si="0"/>
      </c>
      <c r="AQ40" s="28">
        <f t="shared" si="1"/>
      </c>
      <c r="AR40" s="38">
        <f t="shared" si="2"/>
      </c>
      <c r="AS40" s="28">
        <f t="shared" si="3"/>
      </c>
      <c r="AT40" s="28">
        <f t="shared" si="4"/>
      </c>
      <c r="AU40" s="31">
        <f t="shared" si="5"/>
      </c>
      <c r="AV40" s="83"/>
    </row>
    <row r="41" spans="1:48" ht="18" customHeight="1">
      <c r="A41" s="56">
        <v>33</v>
      </c>
      <c r="B41" s="49"/>
      <c r="C41" s="41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4"/>
      <c r="AM41" s="32"/>
      <c r="AN41" s="3"/>
      <c r="AO41" s="16"/>
      <c r="AP41" s="28">
        <f t="shared" si="0"/>
      </c>
      <c r="AQ41" s="28">
        <f t="shared" si="1"/>
      </c>
      <c r="AR41" s="38">
        <f t="shared" si="2"/>
      </c>
      <c r="AS41" s="28">
        <f t="shared" si="3"/>
      </c>
      <c r="AT41" s="28">
        <f t="shared" si="4"/>
      </c>
      <c r="AU41" s="31">
        <f t="shared" si="5"/>
      </c>
      <c r="AV41" s="83"/>
    </row>
    <row r="42" spans="1:48" ht="18" customHeight="1">
      <c r="A42" s="33">
        <v>34</v>
      </c>
      <c r="B42" s="49"/>
      <c r="C42" s="41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4"/>
      <c r="AM42" s="32"/>
      <c r="AN42" s="3"/>
      <c r="AO42" s="16"/>
      <c r="AP42" s="28">
        <f t="shared" si="0"/>
      </c>
      <c r="AQ42" s="28">
        <f t="shared" si="1"/>
      </c>
      <c r="AR42" s="38">
        <f t="shared" si="2"/>
      </c>
      <c r="AS42" s="28">
        <f t="shared" si="3"/>
      </c>
      <c r="AT42" s="28">
        <f t="shared" si="4"/>
      </c>
      <c r="AU42" s="31">
        <f t="shared" si="5"/>
      </c>
      <c r="AV42" s="83"/>
    </row>
    <row r="43" spans="1:48" ht="18" customHeight="1">
      <c r="A43" s="56">
        <v>35</v>
      </c>
      <c r="B43" s="49"/>
      <c r="C43" s="41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4"/>
      <c r="AM43" s="32"/>
      <c r="AN43" s="3"/>
      <c r="AO43" s="16"/>
      <c r="AP43" s="28">
        <f t="shared" si="0"/>
      </c>
      <c r="AQ43" s="28">
        <f t="shared" si="1"/>
      </c>
      <c r="AR43" s="38">
        <f t="shared" si="2"/>
      </c>
      <c r="AS43" s="28">
        <f t="shared" si="3"/>
      </c>
      <c r="AT43" s="28">
        <f t="shared" si="4"/>
      </c>
      <c r="AU43" s="31">
        <f t="shared" si="5"/>
      </c>
      <c r="AV43" s="83"/>
    </row>
    <row r="44" spans="1:48" ht="24" customHeight="1">
      <c r="A44" s="66" t="s">
        <v>19</v>
      </c>
      <c r="B44" s="67" t="s">
        <v>20</v>
      </c>
      <c r="C44" s="68" t="s">
        <v>22</v>
      </c>
      <c r="D44" s="101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3"/>
      <c r="AM44" s="32"/>
      <c r="AN44" s="3"/>
      <c r="AO44" s="16"/>
      <c r="AP44" s="28"/>
      <c r="AQ44" s="28"/>
      <c r="AR44" s="38"/>
      <c r="AS44" s="28"/>
      <c r="AT44" s="28"/>
      <c r="AU44" s="31"/>
      <c r="AV44" s="83"/>
    </row>
    <row r="45" spans="1:49" ht="18" customHeight="1">
      <c r="A45" s="62" t="s">
        <v>31</v>
      </c>
      <c r="B45" s="51" t="s">
        <v>32</v>
      </c>
      <c r="C45" s="60">
        <v>25334</v>
      </c>
      <c r="D45" s="43">
        <v>1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4"/>
      <c r="AM45" s="32"/>
      <c r="AN45" s="3"/>
      <c r="AO45" s="16"/>
      <c r="AP45" s="28">
        <f>IF(AND(A45="K",AW45&gt;6,AW45&lt;13)=TRUE,SUM(D45:AL45),"")</f>
      </c>
      <c r="AQ45" s="28">
        <f>IF(AND(A45="K",AW45&gt;12,AW45&lt;17)=TRUE,SUM(D45:AL45),"")</f>
      </c>
      <c r="AR45" s="38">
        <f>IF(AND(A45="K",AW45&gt;16,AW45&lt;21)=TRUE,SUM(D45:AL45),"")</f>
      </c>
      <c r="AS45" s="28">
        <f>IF(AND(A45="M",AW45&gt;6,AW45&lt;13)=TRUE,SUM(D45:AL45),"")</f>
      </c>
      <c r="AT45" s="28">
        <f>IF(AND(A45="M",AW45&gt;12,AW45&lt;17)=TRUE,SUM(D45:AL45),"")</f>
      </c>
      <c r="AU45" s="31">
        <f>IF(AND(A45="M",AW45&gt;16,AW45&lt;21)=TRUE,SUM(D45:AL45),"")</f>
      </c>
      <c r="AV45" s="83"/>
      <c r="AW45" s="64">
        <f>IF(C45&lt;&gt;"",YEAR($AP$56)-YEAR(C45),3)</f>
        <v>42</v>
      </c>
    </row>
    <row r="46" spans="1:49" ht="18" customHeight="1">
      <c r="A46" s="62"/>
      <c r="B46" s="51"/>
      <c r="C46" s="60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4"/>
      <c r="AM46" s="32"/>
      <c r="AN46" s="3"/>
      <c r="AO46" s="16"/>
      <c r="AP46" s="28">
        <f>IF(AND(A46="K",AW46&gt;6,AW46&lt;13)=TRUE,SUM(D46:AL46),"")</f>
      </c>
      <c r="AQ46" s="28">
        <f>IF(AND(A46="K",AW46&gt;12,AW46&lt;17)=TRUE,SUM(D46:AL46),"")</f>
      </c>
      <c r="AR46" s="38">
        <f>IF(AND(A46="K",AW46&gt;16,AW46&lt;21)=TRUE,SUM(D46:AL46),"")</f>
      </c>
      <c r="AS46" s="28">
        <f>IF(AND(A46="M",AW46&gt;6,AW46&lt;13)=TRUE,SUM(D46:AL46),"")</f>
      </c>
      <c r="AT46" s="28">
        <f>IF(AND(A46="M",AW46&gt;12,AW46&lt;17)=TRUE,SUM(D46:AL46),"")</f>
      </c>
      <c r="AU46" s="31">
        <f>IF(AND(A46="M",AW46&gt;16,AW46&lt;21)=TRUE,SUM(D46:AL46),"")</f>
      </c>
      <c r="AV46" s="83"/>
      <c r="AW46" s="64">
        <f>IF(C46&lt;&gt;"",YEAR($AP$56)-YEAR(C46),3)</f>
        <v>3</v>
      </c>
    </row>
    <row r="47" spans="1:49" ht="18" customHeight="1">
      <c r="A47" s="62"/>
      <c r="B47" s="51"/>
      <c r="C47" s="60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4"/>
      <c r="AM47" s="32"/>
      <c r="AN47" s="3"/>
      <c r="AO47" s="16"/>
      <c r="AP47" s="28">
        <f>IF(AND(A47="K",AW47&gt;6,AW47&lt;13)=TRUE,SUM(D47:AL47),"")</f>
      </c>
      <c r="AQ47" s="28">
        <f>IF(AND(A47="K",AW47&gt;12,AW47&lt;17)=TRUE,SUM(D47:AL47),"")</f>
      </c>
      <c r="AR47" s="38">
        <f>IF(AND(A47="K",AW47&gt;16,AW47&lt;21)=TRUE,SUM(D47:AL47),"")</f>
      </c>
      <c r="AS47" s="28">
        <f>IF(AND(A47="M",AW47&gt;6,AW47&lt;13)=TRUE,SUM(D47:AL47),"")</f>
      </c>
      <c r="AT47" s="28">
        <f>IF(AND(A47="M",AW47&gt;12,AW47&lt;17)=TRUE,SUM(D47:AL47),"")</f>
      </c>
      <c r="AU47" s="31">
        <f>IF(AND(A47="M",AW47&gt;16,AW47&lt;21)=TRUE,SUM(D47:AL47),"")</f>
      </c>
      <c r="AV47" s="83"/>
      <c r="AW47" s="64">
        <f>IF(C47&lt;&gt;"",YEAR($AP$56)-YEAR(C47),3)</f>
        <v>3</v>
      </c>
    </row>
    <row r="48" spans="1:49" ht="18" customHeight="1">
      <c r="A48" s="62"/>
      <c r="B48" s="51"/>
      <c r="C48" s="42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4"/>
      <c r="AM48" s="32"/>
      <c r="AN48" s="3"/>
      <c r="AO48" s="16"/>
      <c r="AP48" s="28">
        <f>IF(AND(A48="K",AW48&gt;6,AW48&lt;13)=TRUE,SUM(D48:AL48),"")</f>
      </c>
      <c r="AQ48" s="28">
        <f>IF(AND(A48="K",AW48&gt;12,AW48&lt;17)=TRUE,SUM(D48:AL48),"")</f>
      </c>
      <c r="AR48" s="38">
        <f>IF(AND(A48="K",AW48&gt;16,AW48&lt;21)=TRUE,SUM(D48:AL48),"")</f>
      </c>
      <c r="AS48" s="28">
        <f>IF(AND(A48="M",AW48&gt;6,AW48&lt;13)=TRUE,SUM(D48:AL48),"")</f>
      </c>
      <c r="AT48" s="28">
        <f>IF(AND(A48="M",AW48&gt;12,AW48&lt;17)=TRUE,SUM(D48:AL48),"")</f>
      </c>
      <c r="AU48" s="31">
        <f>IF(AND(A48="M",AW48&gt;16,AW48&lt;21)=TRUE,SUM(D48:AL48),"")</f>
      </c>
      <c r="AV48" s="83"/>
      <c r="AW48" s="64">
        <f>IF(C48&lt;&gt;"",YEAR($AP$56)-YEAR(C48),3)</f>
        <v>3</v>
      </c>
    </row>
    <row r="49" spans="1:49" ht="18" customHeight="1" thickBot="1">
      <c r="A49" s="62"/>
      <c r="B49" s="50"/>
      <c r="C49" s="42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6"/>
      <c r="AM49" s="32"/>
      <c r="AN49" s="3"/>
      <c r="AO49" s="16"/>
      <c r="AP49" s="28">
        <f>IF(AND(A49="K",AW49&gt;6,AW49&lt;13)=TRUE,SUM(D49:AL49),"")</f>
      </c>
      <c r="AQ49" s="28">
        <f>IF(AND(A49="K",AW49&gt;12,AW49&lt;17)=TRUE,SUM(D49:AL49),"")</f>
      </c>
      <c r="AR49" s="38">
        <f>IF(AND(A49="K",AW49&gt;16,AW49&lt;21)=TRUE,SUM(D49:AL49),"")</f>
      </c>
      <c r="AS49" s="28">
        <f>IF(AND(A49="M",AW49&gt;6,AW49&lt;13)=TRUE,SUM(D49:AL49),"")</f>
      </c>
      <c r="AT49" s="28">
        <f>IF(AND(A49="M",AW49&gt;12,AW49&lt;17)=TRUE,SUM(D49:AL49),"")</f>
      </c>
      <c r="AU49" s="31">
        <f>IF(AND(A49="M",AW49&gt;16,AW49&lt;21)=TRUE,SUM(D49:AL49),"")</f>
      </c>
      <c r="AV49" s="83"/>
      <c r="AW49" s="64">
        <f>IF(C49&lt;&gt;"",BorjanÅR($AP$56)-YEAR(C49),3)</f>
        <v>3</v>
      </c>
    </row>
    <row r="50" spans="1:48" ht="19.5" customHeight="1">
      <c r="A50" s="10"/>
      <c r="B50" s="34"/>
      <c r="C50" s="78" t="s">
        <v>26</v>
      </c>
      <c r="D50" s="33">
        <f aca="true" t="shared" si="12" ref="D50:Q50">SUM(D9:D49)</f>
        <v>2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33">
        <f t="shared" si="12"/>
        <v>0</v>
      </c>
      <c r="Q50" s="33">
        <f t="shared" si="12"/>
        <v>0</v>
      </c>
      <c r="R50" s="33">
        <f aca="true" t="shared" si="13" ref="R50:AL50">SUM(R9:R49)</f>
        <v>0</v>
      </c>
      <c r="S50" s="33">
        <f t="shared" si="13"/>
        <v>0</v>
      </c>
      <c r="T50" s="33">
        <f t="shared" si="13"/>
        <v>0</v>
      </c>
      <c r="U50" s="33">
        <f t="shared" si="13"/>
        <v>0</v>
      </c>
      <c r="V50" s="33">
        <f t="shared" si="13"/>
        <v>0</v>
      </c>
      <c r="W50" s="33">
        <f t="shared" si="13"/>
        <v>0</v>
      </c>
      <c r="X50" s="33">
        <f t="shared" si="13"/>
        <v>0</v>
      </c>
      <c r="Y50" s="33">
        <f t="shared" si="13"/>
        <v>0</v>
      </c>
      <c r="Z50" s="33">
        <f t="shared" si="13"/>
        <v>0</v>
      </c>
      <c r="AA50" s="33">
        <f t="shared" si="13"/>
        <v>0</v>
      </c>
      <c r="AB50" s="33">
        <f t="shared" si="13"/>
        <v>0</v>
      </c>
      <c r="AC50" s="33">
        <f t="shared" si="13"/>
        <v>0</v>
      </c>
      <c r="AD50" s="33">
        <f t="shared" si="13"/>
        <v>0</v>
      </c>
      <c r="AE50" s="33">
        <f t="shared" si="13"/>
        <v>0</v>
      </c>
      <c r="AF50" s="33">
        <f t="shared" si="13"/>
        <v>0</v>
      </c>
      <c r="AG50" s="33">
        <f t="shared" si="13"/>
        <v>0</v>
      </c>
      <c r="AH50" s="33">
        <f t="shared" si="13"/>
        <v>0</v>
      </c>
      <c r="AI50" s="33">
        <f t="shared" si="13"/>
        <v>0</v>
      </c>
      <c r="AJ50" s="33">
        <f t="shared" si="13"/>
        <v>0</v>
      </c>
      <c r="AK50" s="33">
        <f t="shared" si="13"/>
        <v>0</v>
      </c>
      <c r="AL50" s="33">
        <f t="shared" si="13"/>
        <v>0</v>
      </c>
      <c r="AM50" s="14"/>
      <c r="AN50" s="2"/>
      <c r="AO50" s="15"/>
      <c r="AP50" s="1">
        <f aca="true" t="shared" si="14" ref="AP50:AU50">SUM(AP9:AP49)</f>
        <v>0</v>
      </c>
      <c r="AQ50" s="1">
        <f t="shared" si="14"/>
        <v>0</v>
      </c>
      <c r="AR50" s="1">
        <f t="shared" si="14"/>
        <v>0</v>
      </c>
      <c r="AS50" s="1">
        <f t="shared" si="14"/>
        <v>0</v>
      </c>
      <c r="AT50" s="1">
        <f t="shared" si="14"/>
        <v>0</v>
      </c>
      <c r="AU50" s="1">
        <f t="shared" si="14"/>
        <v>0</v>
      </c>
      <c r="AV50" s="83"/>
    </row>
    <row r="51" spans="1:48" ht="19.5" customHeight="1">
      <c r="A51" s="10"/>
      <c r="B51" s="34"/>
      <c r="C51" s="78" t="s">
        <v>28</v>
      </c>
      <c r="D51" s="33">
        <f>SUM(D9:D43,SUMIF($AW45:$AW49,"&lt;21",D45:D49))</f>
        <v>1</v>
      </c>
      <c r="E51" s="33">
        <f aca="true" t="shared" si="15" ref="E51:AL51">SUM(E9:E43,SUMIF($AW45:$AW49,"&lt;21",E45:E49))</f>
        <v>0</v>
      </c>
      <c r="F51" s="33">
        <f t="shared" si="15"/>
        <v>0</v>
      </c>
      <c r="G51" s="33">
        <f t="shared" si="15"/>
        <v>0</v>
      </c>
      <c r="H51" s="33">
        <f t="shared" si="15"/>
        <v>0</v>
      </c>
      <c r="I51" s="33">
        <f t="shared" si="15"/>
        <v>0</v>
      </c>
      <c r="J51" s="33">
        <f t="shared" si="15"/>
        <v>0</v>
      </c>
      <c r="K51" s="33">
        <f t="shared" si="15"/>
        <v>0</v>
      </c>
      <c r="L51" s="33">
        <f t="shared" si="15"/>
        <v>0</v>
      </c>
      <c r="M51" s="33">
        <f t="shared" si="15"/>
        <v>0</v>
      </c>
      <c r="N51" s="33">
        <f t="shared" si="15"/>
        <v>0</v>
      </c>
      <c r="O51" s="33">
        <f t="shared" si="15"/>
        <v>0</v>
      </c>
      <c r="P51" s="33">
        <f t="shared" si="15"/>
        <v>0</v>
      </c>
      <c r="Q51" s="33">
        <f t="shared" si="15"/>
        <v>0</v>
      </c>
      <c r="R51" s="33">
        <f t="shared" si="15"/>
        <v>0</v>
      </c>
      <c r="S51" s="33">
        <f t="shared" si="15"/>
        <v>0</v>
      </c>
      <c r="T51" s="33">
        <f t="shared" si="15"/>
        <v>0</v>
      </c>
      <c r="U51" s="33">
        <f t="shared" si="15"/>
        <v>0</v>
      </c>
      <c r="V51" s="33">
        <f t="shared" si="15"/>
        <v>0</v>
      </c>
      <c r="W51" s="33">
        <f t="shared" si="15"/>
        <v>0</v>
      </c>
      <c r="X51" s="33">
        <f t="shared" si="15"/>
        <v>0</v>
      </c>
      <c r="Y51" s="33">
        <f t="shared" si="15"/>
        <v>0</v>
      </c>
      <c r="Z51" s="33">
        <f t="shared" si="15"/>
        <v>0</v>
      </c>
      <c r="AA51" s="33">
        <f t="shared" si="15"/>
        <v>0</v>
      </c>
      <c r="AB51" s="33">
        <f t="shared" si="15"/>
        <v>0</v>
      </c>
      <c r="AC51" s="33">
        <f t="shared" si="15"/>
        <v>0</v>
      </c>
      <c r="AD51" s="33">
        <f t="shared" si="15"/>
        <v>0</v>
      </c>
      <c r="AE51" s="33">
        <f t="shared" si="15"/>
        <v>0</v>
      </c>
      <c r="AF51" s="33">
        <f t="shared" si="15"/>
        <v>0</v>
      </c>
      <c r="AG51" s="33">
        <f t="shared" si="15"/>
        <v>0</v>
      </c>
      <c r="AH51" s="33">
        <f t="shared" si="15"/>
        <v>0</v>
      </c>
      <c r="AI51" s="33">
        <f t="shared" si="15"/>
        <v>0</v>
      </c>
      <c r="AJ51" s="33">
        <f t="shared" si="15"/>
        <v>0</v>
      </c>
      <c r="AK51" s="33">
        <f t="shared" si="15"/>
        <v>0</v>
      </c>
      <c r="AL51" s="33">
        <f t="shared" si="15"/>
        <v>0</v>
      </c>
      <c r="AM51" s="12"/>
      <c r="AN51" s="5"/>
      <c r="AO51" s="19"/>
      <c r="AP51" s="73" t="s">
        <v>25</v>
      </c>
      <c r="AQ51" s="20"/>
      <c r="AR51" s="20"/>
      <c r="AU51" s="77">
        <f>SUM(AP50:AU50)</f>
        <v>0</v>
      </c>
      <c r="AV51" s="83"/>
    </row>
    <row r="52" spans="1:48" ht="19.5" customHeight="1" thickBot="1">
      <c r="A52" s="26"/>
      <c r="B52" s="8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9" t="s">
        <v>27</v>
      </c>
      <c r="AI52" s="7"/>
      <c r="AJ52" s="7"/>
      <c r="AK52" s="7"/>
      <c r="AL52" s="7">
        <f>SUM(D50:AL50)</f>
        <v>2</v>
      </c>
      <c r="AM52" s="9"/>
      <c r="AN52" s="9"/>
      <c r="AO52" s="7"/>
      <c r="AP52" s="74" t="s">
        <v>5</v>
      </c>
      <c r="AQ52" s="27"/>
      <c r="AR52" s="27"/>
      <c r="AS52" s="27"/>
      <c r="AT52" s="86">
        <f>COUNTA(D5:AL5)</f>
        <v>2</v>
      </c>
      <c r="AU52" s="87"/>
      <c r="AV52" s="84"/>
    </row>
    <row r="53" spans="2:33" ht="19.5" customHeight="1">
      <c r="B53" s="35"/>
      <c r="AG53" t="s">
        <v>1</v>
      </c>
    </row>
    <row r="55" spans="42:45" ht="12.75">
      <c r="AP55" s="65" t="b">
        <v>1</v>
      </c>
      <c r="AQ55" s="65" t="b">
        <v>0</v>
      </c>
      <c r="AR55" s="58" t="b">
        <v>1</v>
      </c>
      <c r="AS55" s="58" t="b">
        <v>0</v>
      </c>
    </row>
    <row r="56" ht="12.75">
      <c r="AP56" s="61" t="str">
        <f ca="1">IF(Borjan=TRUE,Ar&amp;"-06-30",IF(Slut=TRUE,Ar&amp;"-12-31",TODAY()))</f>
        <v>2011-06-30</v>
      </c>
    </row>
  </sheetData>
  <sheetProtection password="E213" sheet="1" objects="1" scenarios="1" selectLockedCells="1"/>
  <mergeCells count="12">
    <mergeCell ref="A8:B8"/>
    <mergeCell ref="D44:AL44"/>
    <mergeCell ref="D8:AL8"/>
    <mergeCell ref="F2:AG2"/>
    <mergeCell ref="AV25:AV52"/>
    <mergeCell ref="AV9:AV24"/>
    <mergeCell ref="AT52:AU52"/>
    <mergeCell ref="AP2:AR2"/>
    <mergeCell ref="AQ5:AS5"/>
    <mergeCell ref="AP7:AR7"/>
    <mergeCell ref="AS7:AU7"/>
    <mergeCell ref="AP6:AU6"/>
  </mergeCells>
  <dataValidations count="11">
    <dataValidation allowBlank="1" showInputMessage="1" showErrorMessage="1" promptTitle="Start klockan" prompt="Tid anges i formatet HH:MM, t.ex 18:30&#10;" sqref="D6:AL6"/>
    <dataValidation allowBlank="1" showInputMessage="1" showErrorMessage="1" promptTitle="Slut klockan" prompt="Tid anges i formatet HH:MM, t.ex 18:30" sqref="D7:AL7"/>
    <dataValidation type="textLength" allowBlank="1" showInputMessage="1" showErrorMessage="1" prompt="M för man, K för kvinna" sqref="A46:A49">
      <formula1>0</formula1>
      <formula2>2</formula2>
    </dataValidation>
    <dataValidation type="textLength" allowBlank="1" showInputMessage="1" showErrorMessage="1" promptTitle="Kön ledare" prompt="M för man, K för kvinna" sqref="A45">
      <formula1>0</formula1>
      <formula2>2</formula2>
    </dataValidation>
    <dataValidation allowBlank="1" showInputMessage="1" showErrorMessage="1" promptTitle="Lag" prompt="Gängse lagbeteckning, t.ex F93 eller P95&#10;" sqref="B4"/>
    <dataValidation errorStyle="warning" allowBlank="1" showInputMessage="1" promptTitle="Aktivitet" prompt="Kortfattad beskrivning av aktivitet" errorTitle="Felaktigt datum" error="Datum skall anges i formatet ÅÅÅÅ-MM-DD. Datum tidigare än 2006-01-01 och senare än 2008-12-31 kan inte anges" sqref="D4:AL4"/>
    <dataValidation type="whole" allowBlank="1" showInputMessage="1" showErrorMessage="1" promptTitle="Närvaro" prompt="Närvaro anges med siffran 1" sqref="D45:AL49">
      <formula1>1</formula1>
      <formula2>1</formula2>
    </dataValidation>
    <dataValidation allowBlank="1" showInputMessage="1" showErrorMessage="1" promptTitle="Födelsedatum" prompt="Format ÅÅÅÅ-MM-DD, t.ex. 1993-09-06" errorTitle="Datumformat" error="Skriv in datum i formatet ÅÅÅÅ-MM-DD, t.ex. 1990-08-25" sqref="C10:C43"/>
    <dataValidation errorStyle="warning" type="date" allowBlank="1" showInputMessage="1" showErrorMessage="1" promptTitle="Födelsedatum" prompt="Format ÅÅÅÅ-MM-DD, t.ex. 1993-09-06" errorTitle="Datumformat" error="Skriv in datum i formatet ÅÅÅÅ-MM-DD, t.ex. 1990-08-25" sqref="C9">
      <formula1>1</formula1>
      <formula2>39447</formula2>
    </dataValidation>
    <dataValidation errorStyle="warning" type="whole" allowBlank="1" showInputMessage="1" showErrorMessage="1" promptTitle="Närvaro" prompt="Närvaro vid aktiviteten markeras med siffran 1." errorTitle="Närvaromarkering" error="Närvaromarkering skall göras med siffran 1." sqref="D9:AL43">
      <formula1>1</formula1>
      <formula2>1</formula2>
    </dataValidation>
    <dataValidation allowBlank="1" showInputMessage="1" showErrorMessage="1" promptTitle="Datum" prompt="Datum för innevarande år skrivs i formatet  MM-DD, t.ex. 09-08. Om du skall skriva datum för annat år skriver du i formatet ÅÅ-MM-DD, t.ex. 06-12-24&#10;" sqref="D5:AL5"/>
  </dataValidations>
  <printOptions horizontalCentered="1" verticalCentered="1"/>
  <pageMargins left="0.31496062992125984" right="0.1968503937007874" top="0.31496062992125984" bottom="0.31496062992125984" header="0.31496062992125984" footer="0.31496062992125984"/>
  <pageSetup fitToHeight="1" fitToWidth="1" horizontalDpi="300" verticalDpi="300" orientation="landscape" paperSize="9" scale="47" r:id="rId4"/>
  <drawing r:id="rId3"/>
  <legacyDrawing r:id="rId2"/>
  <oleObjects>
    <oleObject progId="MSPhotoEd.3" shapeId="69369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</dc:creator>
  <cp:keywords/>
  <dc:description/>
  <cp:lastModifiedBy>CWS</cp:lastModifiedBy>
  <cp:lastPrinted>2009-02-11T09:47:50Z</cp:lastPrinted>
  <dcterms:created xsi:type="dcterms:W3CDTF">2001-09-27T09:07:17Z</dcterms:created>
  <dcterms:modified xsi:type="dcterms:W3CDTF">2011-04-26T17:32:47Z</dcterms:modified>
  <cp:category/>
  <cp:version/>
  <cp:contentType/>
  <cp:contentStatus/>
</cp:coreProperties>
</file>