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7494eff608edaa/Skrivbord/Bowling/Veterantouren/"/>
    </mc:Choice>
  </mc:AlternateContent>
  <xr:revisionPtr revIDLastSave="59" documentId="8_{845CAC11-773E-4B10-B8EC-13D0913E4DE9}" xr6:coauthVersionLast="47" xr6:coauthVersionMax="47" xr10:uidLastSave="{C2CFF07C-C19B-40F3-A6A4-DF6C54909711}"/>
  <bookViews>
    <workbookView xWindow="24675" yWindow="6225" windowWidth="21255" windowHeight="12720" xr2:uid="{00000000-000D-0000-FFFF-FFFF00000000}"/>
  </bookViews>
  <sheets>
    <sheet name="Herrar" sheetId="1" r:id="rId1"/>
    <sheet name="Damer" sheetId="2" r:id="rId2"/>
    <sheet name="Luleå H" sheetId="10" r:id="rId3"/>
    <sheet name="Kiruna H" sheetId="14" r:id="rId4"/>
    <sheet name="Malmb H" sheetId="15" r:id="rId5"/>
    <sheet name="Älvsbyn B" sheetId="13" r:id="rId6"/>
    <sheet name="Kalix H" sheetId="12" r:id="rId7"/>
    <sheet name="Luleå B" sheetId="11" r:id="rId8"/>
    <sheet name="Ä-byn H" sheetId="9" r:id="rId9"/>
    <sheet name="Kalix B" sheetId="8" r:id="rId10"/>
    <sheet name="Kiruna B" sheetId="7" r:id="rId11"/>
    <sheet name="Malmb B" sheetId="6" r:id="rId12"/>
  </sheets>
  <definedNames>
    <definedName name="_xlnm._FilterDatabase" localSheetId="0" hidden="1">Herrar!$B$3:$R$18</definedName>
    <definedName name="_xlnm._FilterDatabase" localSheetId="6" hidden="1">'Kalix H'!#REF!</definedName>
    <definedName name="_xlnm._FilterDatabase" localSheetId="2" hidden="1">'Luleå H'!$C$35:$J$59</definedName>
    <definedName name="_xlnm._FilterDatabase" localSheetId="4" hidden="1">'Malmb H'!$J$5:$U$47</definedName>
    <definedName name="_xlnm.Print_Area" localSheetId="1">Damer!$A$1:$R$12</definedName>
    <definedName name="_xlnm.Print_Area" localSheetId="0">Herrar!$B$1:$R$20</definedName>
    <definedName name="_xlnm.Print_Area" localSheetId="9">'Kalix B'!$A$1:$G$33</definedName>
    <definedName name="_xlnm.Print_Area" localSheetId="6">'Kalix H'!$B$1:$G$33</definedName>
    <definedName name="_xlnm.Print_Area" localSheetId="10">'Kiruna B'!$A$2:$G$34</definedName>
    <definedName name="_xlnm.Print_Area" localSheetId="3">'Kiruna H'!$A$1:$G$31</definedName>
    <definedName name="_xlnm.Print_Area" localSheetId="7">'Luleå B'!$A$1:$G$33</definedName>
    <definedName name="_xlnm.Print_Area" localSheetId="2">'Luleå H'!$A$1:$G$34</definedName>
    <definedName name="_xlnm.Print_Area" localSheetId="11">'Malmb B'!$A$1:$G$34</definedName>
    <definedName name="_xlnm.Print_Area" localSheetId="4">'Malmb H'!$A$1:$G$31</definedName>
    <definedName name="_xlnm.Print_Area" localSheetId="8">'Ä-byn H'!$A$1:$G$33</definedName>
    <definedName name="_xlnm.Print_Area" localSheetId="5">'Älvsbyn B'!$A$1:$G$32</definedName>
    <definedName name="_xlnm.Print_Titles" localSheetId="1">Damer!$1:$2</definedName>
    <definedName name="_xlnm.Print_Titles" localSheetId="0">Herrar!$1:$2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0" l="1"/>
  <c r="G22" i="10"/>
  <c r="G23" i="10"/>
  <c r="G24" i="10"/>
  <c r="G25" i="10"/>
  <c r="G26" i="10"/>
  <c r="J26" i="10"/>
  <c r="G27" i="10"/>
  <c r="G28" i="10"/>
  <c r="G29" i="10"/>
  <c r="N11" i="2"/>
  <c r="N12" i="2" s="1"/>
  <c r="M11" i="2"/>
  <c r="M12" i="2" s="1"/>
  <c r="L11" i="2"/>
  <c r="L12" i="2" s="1"/>
  <c r="I12" i="2"/>
  <c r="N19" i="1"/>
  <c r="N20" i="1" s="1"/>
  <c r="M19" i="1"/>
  <c r="M20" i="1" s="1"/>
  <c r="L19" i="1"/>
  <c r="L20" i="1" s="1"/>
  <c r="R9" i="2"/>
  <c r="P9" i="2"/>
  <c r="G16" i="6"/>
  <c r="G26" i="6"/>
  <c r="G14" i="6"/>
  <c r="G27" i="6"/>
  <c r="G24" i="6"/>
  <c r="G23" i="6"/>
  <c r="G29" i="6"/>
  <c r="G22" i="6"/>
  <c r="G28" i="6"/>
  <c r="G25" i="6"/>
  <c r="G18" i="6"/>
  <c r="G12" i="6"/>
  <c r="G11" i="6"/>
  <c r="G17" i="6"/>
  <c r="G4" i="6"/>
  <c r="G3" i="6"/>
  <c r="G8" i="6"/>
  <c r="G6" i="6"/>
  <c r="G13" i="6"/>
  <c r="G7" i="6"/>
  <c r="G9" i="6"/>
  <c r="G5" i="6"/>
  <c r="G10" i="6"/>
  <c r="G15" i="6"/>
  <c r="G23" i="7"/>
  <c r="G24" i="7"/>
  <c r="G27" i="7"/>
  <c r="G22" i="7"/>
  <c r="G30" i="7" s="1"/>
  <c r="G26" i="7"/>
  <c r="G28" i="7"/>
  <c r="G25" i="7"/>
  <c r="G29" i="7"/>
  <c r="G18" i="7"/>
  <c r="G14" i="7"/>
  <c r="G9" i="7"/>
  <c r="G15" i="7"/>
  <c r="G10" i="7"/>
  <c r="G12" i="7"/>
  <c r="G17" i="7"/>
  <c r="G3" i="7"/>
  <c r="G16" i="7"/>
  <c r="G5" i="7"/>
  <c r="G7" i="7"/>
  <c r="G6" i="7"/>
  <c r="G4" i="7"/>
  <c r="G11" i="7"/>
  <c r="G13" i="7"/>
  <c r="G8" i="7"/>
  <c r="G23" i="9"/>
  <c r="G24" i="9"/>
  <c r="G25" i="9"/>
  <c r="G28" i="9"/>
  <c r="G21" i="9"/>
  <c r="G22" i="9"/>
  <c r="G26" i="9"/>
  <c r="G27" i="9"/>
  <c r="G30" i="6" l="1"/>
  <c r="G19" i="6"/>
  <c r="G19" i="7"/>
  <c r="C33" i="7" s="1"/>
  <c r="D33" i="7" s="1"/>
  <c r="G16" i="10"/>
  <c r="G15" i="10"/>
  <c r="G11" i="10"/>
  <c r="G9" i="10"/>
  <c r="G6" i="10"/>
  <c r="G5" i="10"/>
  <c r="G4" i="10"/>
  <c r="G2" i="10"/>
  <c r="G8" i="10"/>
  <c r="G17" i="10"/>
  <c r="G14" i="10"/>
  <c r="G13" i="10"/>
  <c r="G12" i="10"/>
  <c r="G10" i="10"/>
  <c r="G7" i="10"/>
  <c r="G3" i="10"/>
  <c r="C33" i="11"/>
  <c r="P6" i="2"/>
  <c r="O6" i="2"/>
  <c r="P18" i="1"/>
  <c r="O18" i="1"/>
  <c r="P5" i="1"/>
  <c r="O5" i="1"/>
  <c r="P8" i="1"/>
  <c r="O8" i="1"/>
  <c r="G29" i="12"/>
  <c r="P9" i="1"/>
  <c r="O9" i="1"/>
  <c r="P15" i="1"/>
  <c r="O15" i="1"/>
  <c r="P14" i="1"/>
  <c r="O14" i="1"/>
  <c r="P7" i="2"/>
  <c r="O7" i="2"/>
  <c r="P8" i="2"/>
  <c r="O8" i="2"/>
  <c r="O4" i="2"/>
  <c r="P4" i="2"/>
  <c r="O10" i="2"/>
  <c r="P10" i="2"/>
  <c r="O3" i="2"/>
  <c r="P3" i="2"/>
  <c r="C16" i="13"/>
  <c r="F16" i="13"/>
  <c r="E16" i="13"/>
  <c r="D16" i="13"/>
  <c r="F28" i="13"/>
  <c r="E28" i="13"/>
  <c r="D28" i="13"/>
  <c r="C28" i="13"/>
  <c r="G2" i="13"/>
  <c r="G8" i="13"/>
  <c r="G11" i="13"/>
  <c r="G6" i="13"/>
  <c r="G7" i="13"/>
  <c r="G26" i="13"/>
  <c r="G22" i="13"/>
  <c r="G27" i="13"/>
  <c r="G21" i="13"/>
  <c r="G23" i="13"/>
  <c r="G10" i="13"/>
  <c r="G14" i="13"/>
  <c r="G13" i="13"/>
  <c r="G4" i="13"/>
  <c r="G9" i="13"/>
  <c r="G20" i="13"/>
  <c r="P17" i="1"/>
  <c r="O17" i="1"/>
  <c r="P16" i="1"/>
  <c r="O16" i="1"/>
  <c r="P10" i="1"/>
  <c r="O10" i="1"/>
  <c r="O9" i="2"/>
  <c r="P5" i="2"/>
  <c r="O5" i="2"/>
  <c r="K11" i="2"/>
  <c r="J11" i="2"/>
  <c r="I11" i="2"/>
  <c r="H11" i="2"/>
  <c r="G11" i="2"/>
  <c r="F11" i="2"/>
  <c r="E11" i="2"/>
  <c r="D11" i="2"/>
  <c r="C11" i="2"/>
  <c r="G27" i="15"/>
  <c r="G26" i="15"/>
  <c r="G25" i="15"/>
  <c r="G24" i="15"/>
  <c r="G23" i="15"/>
  <c r="G22" i="15"/>
  <c r="G21" i="15"/>
  <c r="G20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" i="15"/>
  <c r="G29" i="9"/>
  <c r="G14" i="9"/>
  <c r="G13" i="9"/>
  <c r="G12" i="9"/>
  <c r="G8" i="9"/>
  <c r="G6" i="9"/>
  <c r="G4" i="9"/>
  <c r="G3" i="9"/>
  <c r="G16" i="9"/>
  <c r="G15" i="9"/>
  <c r="G11" i="9"/>
  <c r="G10" i="9"/>
  <c r="G9" i="9"/>
  <c r="G7" i="9"/>
  <c r="G5" i="9"/>
  <c r="G27" i="14"/>
  <c r="G25" i="14"/>
  <c r="G24" i="14"/>
  <c r="G21" i="14"/>
  <c r="G20" i="14"/>
  <c r="G17" i="14"/>
  <c r="G13" i="14"/>
  <c r="G10" i="14"/>
  <c r="G9" i="14"/>
  <c r="G8" i="14"/>
  <c r="G7" i="14"/>
  <c r="G6" i="14"/>
  <c r="G3" i="14"/>
  <c r="G26" i="8"/>
  <c r="G27" i="8"/>
  <c r="G28" i="8"/>
  <c r="G24" i="8"/>
  <c r="G25" i="8"/>
  <c r="G29" i="8"/>
  <c r="G23" i="8"/>
  <c r="G22" i="8"/>
  <c r="G10" i="8"/>
  <c r="G5" i="8"/>
  <c r="G6" i="8"/>
  <c r="G16" i="8"/>
  <c r="G3" i="8"/>
  <c r="G8" i="8"/>
  <c r="G13" i="8"/>
  <c r="G12" i="8"/>
  <c r="G17" i="8"/>
  <c r="G15" i="8"/>
  <c r="G14" i="8"/>
  <c r="G7" i="8"/>
  <c r="G9" i="8"/>
  <c r="G11" i="8"/>
  <c r="G18" i="8"/>
  <c r="G4" i="8"/>
  <c r="P11" i="1"/>
  <c r="P13" i="1"/>
  <c r="P4" i="1"/>
  <c r="P6" i="1"/>
  <c r="P3" i="1"/>
  <c r="P7" i="1"/>
  <c r="O11" i="1"/>
  <c r="O13" i="1"/>
  <c r="O4" i="1"/>
  <c r="O6" i="1"/>
  <c r="O3" i="1"/>
  <c r="O7" i="1"/>
  <c r="C33" i="6" l="1"/>
  <c r="D33" i="6" s="1"/>
  <c r="G17" i="9"/>
  <c r="C32" i="9" s="1"/>
  <c r="D32" i="9" s="1"/>
  <c r="G18" i="10"/>
  <c r="Q6" i="2"/>
  <c r="R6" i="2" s="1"/>
  <c r="Q8" i="1"/>
  <c r="R8" i="1" s="1"/>
  <c r="Q15" i="1"/>
  <c r="R15" i="1" s="1"/>
  <c r="Q18" i="1"/>
  <c r="R18" i="1" s="1"/>
  <c r="Q5" i="1"/>
  <c r="R5" i="1" s="1"/>
  <c r="Q14" i="1"/>
  <c r="R14" i="1" s="1"/>
  <c r="Q9" i="1"/>
  <c r="R9" i="1" s="1"/>
  <c r="Q7" i="2"/>
  <c r="R7" i="2" s="1"/>
  <c r="Q8" i="2"/>
  <c r="R8" i="2" s="1"/>
  <c r="Q10" i="2"/>
  <c r="R10" i="2" s="1"/>
  <c r="Q3" i="2"/>
  <c r="R3" i="2" s="1"/>
  <c r="Q4" i="2"/>
  <c r="R4" i="2" s="1"/>
  <c r="Q5" i="2"/>
  <c r="Q17" i="1"/>
  <c r="R17" i="1" s="1"/>
  <c r="Q16" i="1"/>
  <c r="R16" i="1" s="1"/>
  <c r="Q10" i="1"/>
  <c r="R10" i="1" s="1"/>
  <c r="G18" i="15"/>
  <c r="G28" i="15"/>
  <c r="G28" i="14"/>
  <c r="G18" i="14"/>
  <c r="D31" i="14" s="1"/>
  <c r="G31" i="14" s="1"/>
  <c r="G19" i="8"/>
  <c r="G30" i="8"/>
  <c r="Q4" i="1"/>
  <c r="R4" i="1" s="1"/>
  <c r="Q7" i="1"/>
  <c r="R7" i="1" s="1"/>
  <c r="Q13" i="1"/>
  <c r="R13" i="1" s="1"/>
  <c r="Q11" i="1"/>
  <c r="R11" i="1" s="1"/>
  <c r="Q6" i="1"/>
  <c r="R6" i="1" s="1"/>
  <c r="Q3" i="1"/>
  <c r="R3" i="1" s="1"/>
  <c r="K12" i="2"/>
  <c r="C33" i="10" l="1"/>
  <c r="D33" i="10" s="1"/>
  <c r="C32" i="8"/>
  <c r="D32" i="8" s="1"/>
  <c r="R5" i="2"/>
  <c r="C30" i="15"/>
  <c r="D30" i="15" s="1"/>
  <c r="G24" i="11"/>
  <c r="G28" i="11"/>
  <c r="G26" i="11"/>
  <c r="G23" i="11"/>
  <c r="G21" i="11"/>
  <c r="G22" i="11"/>
  <c r="G25" i="11"/>
  <c r="G27" i="11"/>
  <c r="G3" i="11"/>
  <c r="G4" i="11"/>
  <c r="G15" i="11"/>
  <c r="G11" i="11"/>
  <c r="G5" i="11"/>
  <c r="G9" i="11"/>
  <c r="G17" i="11"/>
  <c r="G2" i="11"/>
  <c r="G8" i="11"/>
  <c r="G6" i="11"/>
  <c r="G12" i="11"/>
  <c r="G16" i="11"/>
  <c r="G10" i="11"/>
  <c r="G13" i="11"/>
  <c r="G14" i="11"/>
  <c r="G7" i="11"/>
  <c r="G29" i="11" l="1"/>
  <c r="G18" i="11"/>
  <c r="G17" i="12"/>
  <c r="G10" i="12"/>
  <c r="G9" i="12"/>
  <c r="G3" i="12"/>
  <c r="G15" i="12"/>
  <c r="G11" i="12"/>
  <c r="G6" i="12"/>
  <c r="G2" i="12"/>
  <c r="G13" i="12"/>
  <c r="G8" i="12"/>
  <c r="G5" i="12"/>
  <c r="G4" i="12"/>
  <c r="G16" i="12"/>
  <c r="G12" i="12"/>
  <c r="G14" i="12"/>
  <c r="G7" i="12"/>
  <c r="G18" i="12" l="1"/>
  <c r="C32" i="11"/>
  <c r="D32" i="11" s="1"/>
  <c r="G25" i="13"/>
  <c r="G24" i="13"/>
  <c r="G15" i="13"/>
  <c r="G5" i="13"/>
  <c r="G12" i="13"/>
  <c r="G3" i="13"/>
  <c r="C32" i="12" l="1"/>
  <c r="D32" i="12" s="1"/>
  <c r="G28" i="13"/>
  <c r="G16" i="13"/>
  <c r="C31" i="13" s="1"/>
  <c r="D31" i="13" s="1"/>
  <c r="E12" i="2" l="1"/>
  <c r="J12" i="2"/>
  <c r="H12" i="2"/>
  <c r="G12" i="2"/>
  <c r="F12" i="2"/>
  <c r="D12" i="2"/>
  <c r="C12" i="2"/>
  <c r="K19" i="1"/>
  <c r="K20" i="1" s="1"/>
  <c r="J19" i="1"/>
  <c r="J20" i="1" s="1"/>
  <c r="I19" i="1"/>
  <c r="I20" i="1" s="1"/>
  <c r="H19" i="1"/>
  <c r="H20" i="1" s="1"/>
  <c r="G19" i="1"/>
  <c r="F19" i="1"/>
  <c r="E19" i="1"/>
  <c r="D19" i="1"/>
  <c r="C19" i="1"/>
  <c r="C20" i="1" s="1"/>
  <c r="O19" i="1" l="1"/>
  <c r="P12" i="1"/>
  <c r="G20" i="1" l="1"/>
  <c r="F20" i="1"/>
  <c r="E20" i="1"/>
  <c r="O12" i="1"/>
  <c r="Q12" i="1" s="1"/>
  <c r="R11" i="2" l="1"/>
  <c r="Q11" i="2"/>
  <c r="O11" i="2"/>
  <c r="R12" i="1"/>
  <c r="D20" i="1"/>
  <c r="O20" i="1" s="1"/>
  <c r="Q19" i="1" l="1"/>
  <c r="R19" i="1"/>
</calcChain>
</file>

<file path=xl/sharedStrings.xml><?xml version="1.0" encoding="utf-8"?>
<sst xmlns="http://schemas.openxmlformats.org/spreadsheetml/2006/main" count="349" uniqueCount="123">
  <si>
    <t>Namn</t>
  </si>
  <si>
    <t>Antal</t>
  </si>
  <si>
    <t>Snitt omg</t>
  </si>
  <si>
    <t>Snitt serie</t>
  </si>
  <si>
    <t>Roger Nyström</t>
  </si>
  <si>
    <t>Kent-Ove Andersson</t>
  </si>
  <si>
    <t>Bjarne Forsberg</t>
  </si>
  <si>
    <t>Peder Kjellberg</t>
  </si>
  <si>
    <t>Rolf Norling</t>
  </si>
  <si>
    <t>Nils Sundberg</t>
  </si>
  <si>
    <t>Jan Sundholm</t>
  </si>
  <si>
    <t>Ulla Sundberg</t>
  </si>
  <si>
    <t>Carina Bergman</t>
  </si>
  <si>
    <t>Ewa Matti</t>
  </si>
  <si>
    <t>Stefan Nilsson</t>
  </si>
  <si>
    <t>Datum</t>
  </si>
  <si>
    <t>Poäng</t>
  </si>
  <si>
    <t>Diff</t>
  </si>
  <si>
    <t xml:space="preserve"> Boden</t>
  </si>
  <si>
    <t xml:space="preserve"> Kiruna</t>
  </si>
  <si>
    <t>Bennet Lindblom</t>
  </si>
  <si>
    <t>Helen Wärja</t>
  </si>
  <si>
    <t>BPBS Boden</t>
  </si>
  <si>
    <t>PBK Malmberget</t>
  </si>
  <si>
    <t>Totalt, person</t>
  </si>
  <si>
    <t>Summa</t>
  </si>
  <si>
    <t>Snitt per person</t>
  </si>
  <si>
    <t>Sven Matti</t>
  </si>
  <si>
    <t>Ingvar Carlsson</t>
  </si>
  <si>
    <t>Ulla-Karin Rönnbäck</t>
  </si>
  <si>
    <t>Älvsbyn</t>
  </si>
  <si>
    <t>Kalix</t>
  </si>
  <si>
    <t>Res</t>
  </si>
  <si>
    <t>Luleå</t>
  </si>
  <si>
    <t>Paul Svalkvist</t>
  </si>
  <si>
    <t>Hans Ljungstedt</t>
  </si>
  <si>
    <t>Hans Bergman</t>
  </si>
  <si>
    <t>Sune Hallström</t>
  </si>
  <si>
    <t>Bo-Göran Skarpsvärd</t>
  </si>
  <si>
    <t>Lotta Lindbom</t>
  </si>
  <si>
    <t>Kiruna</t>
  </si>
  <si>
    <t>Malmberget</t>
  </si>
  <si>
    <t>Boden - Kiruna H 250930</t>
  </si>
  <si>
    <t>Inger Lindblom</t>
  </si>
  <si>
    <t>Gunnel Snäll-Lidberg</t>
  </si>
  <si>
    <t xml:space="preserve">Diff  </t>
  </si>
  <si>
    <t>Boden - Malmberget H 251015</t>
  </si>
  <si>
    <t>Gunvor Strand</t>
  </si>
  <si>
    <t>Helge Andersson</t>
  </si>
  <si>
    <t>Christer Westberg</t>
  </si>
  <si>
    <t>Monika Svalkvist</t>
  </si>
  <si>
    <t>Stina Lundbäck</t>
  </si>
  <si>
    <t>Anders Renström</t>
  </si>
  <si>
    <t>Bertil Uggla</t>
  </si>
  <si>
    <t>Margareta Hedman</t>
  </si>
  <si>
    <t>Gösta Lindgren</t>
  </si>
  <si>
    <t>Tommy Strand</t>
  </si>
  <si>
    <t>Tommy Lindvall</t>
  </si>
  <si>
    <t>Bo Dahlén</t>
  </si>
  <si>
    <t>Ruth Samuelsson</t>
  </si>
  <si>
    <t>Sture Granberg</t>
  </si>
  <si>
    <t>Anders Svensson</t>
  </si>
  <si>
    <t>Solveig Korpiniemi</t>
  </si>
  <si>
    <t>Ove Sunden</t>
  </si>
  <si>
    <t>Maj-Lis Enström</t>
  </si>
  <si>
    <t>Lisa Persson</t>
  </si>
  <si>
    <t>Torgny Berglund</t>
  </si>
  <si>
    <t>Olof Lundqvist</t>
  </si>
  <si>
    <t>Viveka Forsberg</t>
  </si>
  <si>
    <t>Ola Engfors</t>
  </si>
  <si>
    <t>Erling Sundberg</t>
  </si>
  <si>
    <t>Lars-Erik Andersson</t>
  </si>
  <si>
    <t>Lotta Lindblom</t>
  </si>
  <si>
    <t>Sven M/Kjell I</t>
  </si>
  <si>
    <t>Lars Selberg</t>
  </si>
  <si>
    <t>Björn Andreassen</t>
  </si>
  <si>
    <t>Älvsbyn-Boden B 251112</t>
  </si>
  <si>
    <t>Jimmy Gustafsson</t>
  </si>
  <si>
    <t>Peter Johansson</t>
  </si>
  <si>
    <t>Eva Dahlberg Lindvall</t>
  </si>
  <si>
    <t>Kerstin Sjöholm</t>
  </si>
  <si>
    <t>Jan Rönnbäck</t>
  </si>
  <si>
    <t>J-O Wikström</t>
  </si>
  <si>
    <t>Tommy Andersson</t>
  </si>
  <si>
    <t>Inger Svensson</t>
  </si>
  <si>
    <t>P-A Öhman</t>
  </si>
  <si>
    <t>Bitte Ögren</t>
  </si>
  <si>
    <t>Boden - Kalix H  251126</t>
  </si>
  <si>
    <t>Ulf Larsson</t>
  </si>
  <si>
    <t>Resultat</t>
  </si>
  <si>
    <t>Luleå-Boden B 251210</t>
  </si>
  <si>
    <t>Jan Thorsson</t>
  </si>
  <si>
    <t>Gertrud Erlandsson</t>
  </si>
  <si>
    <t>Gunnel Snäll Lidberg</t>
  </si>
  <si>
    <t>Helén Wärja</t>
  </si>
  <si>
    <t>Jan-Olov Vikström</t>
  </si>
  <si>
    <t>Boden-Älvsbyn H 260204</t>
  </si>
  <si>
    <t>Jimmy Gustavsson</t>
  </si>
  <si>
    <t>Kjell Isaksson</t>
  </si>
  <si>
    <t>Peter J/Sture G</t>
  </si>
  <si>
    <t>Kalix - Boden B 20260318</t>
  </si>
  <si>
    <t>Kiruna - Boden B 20260414</t>
  </si>
  <si>
    <t>Malmberget - Boden B 20260415</t>
  </si>
  <si>
    <t>Nyström/Sundberg</t>
  </si>
  <si>
    <t>Bennet Lindbom</t>
  </si>
  <si>
    <t>Boden-Luleå H 261014</t>
  </si>
  <si>
    <t>Palle Svalkvist</t>
  </si>
  <si>
    <t>Ove Sundén</t>
  </si>
  <si>
    <t>Bo Riström</t>
  </si>
  <si>
    <t>Luleå H, 14 okt</t>
  </si>
  <si>
    <t>Älvsbyn H, 25 nov</t>
  </si>
  <si>
    <t>Kalix H, 9 dec</t>
  </si>
  <si>
    <t>Piteå B, 16 dec</t>
  </si>
  <si>
    <t>Luleå B, 13 jan</t>
  </si>
  <si>
    <t>Malmberget H, 27 jan</t>
  </si>
  <si>
    <t>Älvsbyn B, 9 feb</t>
  </si>
  <si>
    <t>Kalix B, 25 feb</t>
  </si>
  <si>
    <t>Kiruna H, 10 mar</t>
  </si>
  <si>
    <t>Kiruna B, 7 apr</t>
  </si>
  <si>
    <t>Malmberget B, 8 apr</t>
  </si>
  <si>
    <t>Piteå H, 21 apr</t>
  </si>
  <si>
    <t>VETERANTOUREN 2026-27</t>
  </si>
  <si>
    <t>Boden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</si>
</sst>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1" xfId="0" applyFont="1" applyFill="1" applyBorder="1"/>
    <xf numFmtId="0" fontId="0" fillId="0" borderId="0" xfId="0" applyAlignment="1">
      <alignment horizontal="right"/>
    </xf>
    <xf numFmtId="1" fontId="1" fillId="0" borderId="1" xfId="0" applyNumberFormat="1" applyFont="1" applyBorder="1" applyAlignment="1">
      <alignment horizontal="center"/>
    </xf>
    <xf numFmtId="0" fontId="0" fillId="0" borderId="1" xfId="0" applyBorder="1"/>
    <xf numFmtId="0" fontId="3" fillId="3" borderId="1" xfId="0" applyFont="1" applyFill="1" applyBorder="1"/>
    <xf numFmtId="0" fontId="3" fillId="3" borderId="3" xfId="0" applyFont="1" applyFill="1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left"/>
    </xf>
    <xf numFmtId="16" fontId="0" fillId="0" borderId="0" xfId="0" applyNumberFormat="1"/>
    <xf numFmtId="0" fontId="0" fillId="0" borderId="4" xfId="0" applyBorder="1" applyAlignment="1">
      <alignment horizontal="center"/>
    </xf>
    <xf numFmtId="0" fontId="6" fillId="0" borderId="1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1" fontId="4" fillId="0" borderId="2" xfId="0" applyNumberFormat="1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0" xfId="0" applyNumberFormat="1"/>
    <xf numFmtId="0" fontId="0" fillId="0" borderId="5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0" fillId="0" borderId="1" xfId="0" applyBorder="1" applyAlignment="1">
      <alignment horizontal="center" textRotation="90"/>
    </xf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 textRotation="90"/>
    </xf>
    <xf numFmtId="3" fontId="0" fillId="0" borderId="2" xfId="0" applyNumberForma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71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57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383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7648575" y="61626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AC54C023-E96E-46F8-B103-4EE62B6F70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382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503739CC-63A4-4A21-8372-59D3C7D0863A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383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675A04D3-6DD6-485B-B62C-385CD1FA6DD2}"/>
            </a:ext>
          </a:extLst>
        </xdr:cNvPr>
        <xdr:cNvSpPr>
          <a:spLocks noChangeAspect="1" noChangeArrowheads="1"/>
        </xdr:cNvSpPr>
      </xdr:nvSpPr>
      <xdr:spPr bwMode="auto">
        <a:xfrm>
          <a:off x="693420" y="120777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C9B0C5C3-5572-4C4A-9D18-088108CD56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001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F088B392-4715-4085-911E-83A6DE7D126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002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B7E2D848-C75D-4EF1-89D7-0BBE1CB0088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4382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AB8A0CD4-B73C-4A15-BDBD-BD4D6F48F14A}"/>
            </a:ext>
          </a:extLst>
        </xdr:cNvPr>
        <xdr:cNvSpPr>
          <a:spLocks noChangeAspect="1" noChangeArrowheads="1"/>
        </xdr:cNvSpPr>
      </xdr:nvSpPr>
      <xdr:spPr bwMode="auto">
        <a:xfrm>
          <a:off x="6810375" y="2362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911BF58B-8410-4538-9BF8-564EA7BD2F94}"/>
            </a:ext>
          </a:extLst>
        </xdr:cNvPr>
        <xdr:cNvSpPr>
          <a:spLocks noChangeAspect="1" noChangeArrowheads="1"/>
        </xdr:cNvSpPr>
      </xdr:nvSpPr>
      <xdr:spPr bwMode="auto">
        <a:xfrm>
          <a:off x="6810375" y="2362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AFD6FCD8-45D3-4EF0-BC8D-F8E3238CB73B}"/>
            </a:ext>
          </a:extLst>
        </xdr:cNvPr>
        <xdr:cNvSpPr>
          <a:spLocks noChangeAspect="1" noChangeArrowheads="1"/>
        </xdr:cNvSpPr>
      </xdr:nvSpPr>
      <xdr:spPr bwMode="auto">
        <a:xfrm>
          <a:off x="6810375" y="25622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5ABA825D-1AA7-4FB6-B218-95F7575E0BDE}"/>
            </a:ext>
          </a:extLst>
        </xdr:cNvPr>
        <xdr:cNvSpPr>
          <a:spLocks noChangeAspect="1" noChangeArrowheads="1"/>
        </xdr:cNvSpPr>
      </xdr:nvSpPr>
      <xdr:spPr bwMode="auto">
        <a:xfrm>
          <a:off x="6810375" y="2362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5D7C774-09B0-43DB-9218-15DC9A7826FF}"/>
            </a:ext>
          </a:extLst>
        </xdr:cNvPr>
        <xdr:cNvSpPr>
          <a:spLocks noChangeAspect="1" noChangeArrowheads="1"/>
        </xdr:cNvSpPr>
      </xdr:nvSpPr>
      <xdr:spPr bwMode="auto">
        <a:xfrm>
          <a:off x="6810375" y="29622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B8CD8409-9A93-402B-8448-F75CE562551A}"/>
            </a:ext>
          </a:extLst>
        </xdr:cNvPr>
        <xdr:cNvSpPr>
          <a:spLocks noChangeAspect="1" noChangeArrowheads="1"/>
        </xdr:cNvSpPr>
      </xdr:nvSpPr>
      <xdr:spPr bwMode="auto">
        <a:xfrm>
          <a:off x="6810375" y="2362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6800B57B-35AB-4098-AC3D-8808DB609634}"/>
            </a:ext>
          </a:extLst>
        </xdr:cNvPr>
        <xdr:cNvSpPr>
          <a:spLocks noChangeAspect="1" noChangeArrowheads="1"/>
        </xdr:cNvSpPr>
      </xdr:nvSpPr>
      <xdr:spPr bwMode="auto">
        <a:xfrm>
          <a:off x="0" y="43624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5B84337C-2AFB-40A7-ADF4-00438EBF774C}"/>
            </a:ext>
          </a:extLst>
        </xdr:cNvPr>
        <xdr:cNvSpPr>
          <a:spLocks noChangeAspect="1" noChangeArrowheads="1"/>
        </xdr:cNvSpPr>
      </xdr:nvSpPr>
      <xdr:spPr bwMode="auto">
        <a:xfrm>
          <a:off x="0" y="43624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C9BD314C-B42D-4034-8746-BDB5C331054A}"/>
            </a:ext>
          </a:extLst>
        </xdr:cNvPr>
        <xdr:cNvSpPr>
          <a:spLocks noChangeAspect="1" noChangeArrowheads="1"/>
        </xdr:cNvSpPr>
      </xdr:nvSpPr>
      <xdr:spPr bwMode="auto">
        <a:xfrm>
          <a:off x="6905625" y="3962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431D1408-6511-41F7-A252-3ADA32AFA360}"/>
            </a:ext>
          </a:extLst>
        </xdr:cNvPr>
        <xdr:cNvSpPr>
          <a:spLocks noChangeAspect="1" noChangeArrowheads="1"/>
        </xdr:cNvSpPr>
      </xdr:nvSpPr>
      <xdr:spPr bwMode="auto">
        <a:xfrm>
          <a:off x="6905625" y="37623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F7314D19-4A26-4ACF-AFBC-98F0F8039158}"/>
            </a:ext>
          </a:extLst>
        </xdr:cNvPr>
        <xdr:cNvSpPr>
          <a:spLocks noChangeAspect="1" noChangeArrowheads="1"/>
        </xdr:cNvSpPr>
      </xdr:nvSpPr>
      <xdr:spPr bwMode="auto">
        <a:xfrm>
          <a:off x="6905625" y="37623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4FBD3346-E30F-464E-A490-073C5F7CFC8B}"/>
            </a:ext>
          </a:extLst>
        </xdr:cNvPr>
        <xdr:cNvSpPr>
          <a:spLocks noChangeAspect="1" noChangeArrowheads="1"/>
        </xdr:cNvSpPr>
      </xdr:nvSpPr>
      <xdr:spPr bwMode="auto">
        <a:xfrm>
          <a:off x="0" y="57626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63AB1302-77F0-41A6-9C95-E057BE138CE6}"/>
            </a:ext>
          </a:extLst>
        </xdr:cNvPr>
        <xdr:cNvSpPr>
          <a:spLocks noChangeAspect="1" noChangeArrowheads="1"/>
        </xdr:cNvSpPr>
      </xdr:nvSpPr>
      <xdr:spPr bwMode="auto">
        <a:xfrm>
          <a:off x="0" y="57626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707EB933-BF59-48C9-BA64-95C9C12A22DA}"/>
            </a:ext>
          </a:extLst>
        </xdr:cNvPr>
        <xdr:cNvSpPr>
          <a:spLocks noChangeAspect="1" noChangeArrowheads="1"/>
        </xdr:cNvSpPr>
      </xdr:nvSpPr>
      <xdr:spPr bwMode="auto">
        <a:xfrm>
          <a:off x="0" y="7962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1A33CE96-0D7B-4CE8-9C46-2658D85DEE10}"/>
            </a:ext>
          </a:extLst>
        </xdr:cNvPr>
        <xdr:cNvSpPr>
          <a:spLocks noChangeAspect="1" noChangeArrowheads="1"/>
        </xdr:cNvSpPr>
      </xdr:nvSpPr>
      <xdr:spPr bwMode="auto">
        <a:xfrm>
          <a:off x="0" y="7962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CB6E63DE-7610-46EF-B7AF-6A3B95DE38B2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AB3416D9-0E97-415E-A817-A725FCE66FB8}"/>
            </a:ext>
          </a:extLst>
        </xdr:cNvPr>
        <xdr:cNvSpPr>
          <a:spLocks noChangeAspect="1" noChangeArrowheads="1"/>
        </xdr:cNvSpPr>
      </xdr:nvSpPr>
      <xdr:spPr bwMode="auto">
        <a:xfrm>
          <a:off x="0" y="7962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72E215F1-3091-4DF0-898D-F5E91828FC6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518160" cy="54864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7E7D1140-EA74-47A9-85F4-A34628F7C0FC}"/>
            </a:ext>
          </a:extLst>
        </xdr:cNvPr>
        <xdr:cNvSpPr>
          <a:spLocks noChangeAspect="1" noChangeArrowheads="1"/>
        </xdr:cNvSpPr>
      </xdr:nvSpPr>
      <xdr:spPr bwMode="auto">
        <a:xfrm>
          <a:off x="0" y="2162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518160" cy="54864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D5CDDAD2-5C96-47CE-AA6C-CE9B648BBA6B}"/>
            </a:ext>
          </a:extLst>
        </xdr:cNvPr>
        <xdr:cNvSpPr>
          <a:spLocks noChangeAspect="1" noChangeArrowheads="1"/>
        </xdr:cNvSpPr>
      </xdr:nvSpPr>
      <xdr:spPr bwMode="auto">
        <a:xfrm>
          <a:off x="0" y="2162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6511391C-D22C-43C4-8BA1-F20C167C1D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003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A5F6DE8D-6FAF-4BDD-ADF8-0F9C7D60D642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003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DE528E84-E8B1-4129-BCD2-7E38F27574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90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518160" cy="54864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95F23EC9-934E-4D28-BA50-0666FEDCCB96}"/>
            </a:ext>
          </a:extLst>
        </xdr:cNvPr>
        <xdr:cNvSpPr>
          <a:spLocks noChangeAspect="1" noChangeArrowheads="1"/>
        </xdr:cNvSpPr>
      </xdr:nvSpPr>
      <xdr:spPr bwMode="auto">
        <a:xfrm>
          <a:off x="609600" y="990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518160" cy="54864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D61F6A20-E312-42DE-A077-E233D83E68E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518160" cy="54864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D1268137-9DC3-492F-9CF5-A96F5B65D88C}"/>
            </a:ext>
          </a:extLst>
        </xdr:cNvPr>
        <xdr:cNvSpPr>
          <a:spLocks noChangeAspect="1" noChangeArrowheads="1"/>
        </xdr:cNvSpPr>
      </xdr:nvSpPr>
      <xdr:spPr bwMode="auto">
        <a:xfrm>
          <a:off x="0" y="2162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518160" cy="54864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E3612191-6C56-4517-9141-284551A14EE4}"/>
            </a:ext>
          </a:extLst>
        </xdr:cNvPr>
        <xdr:cNvSpPr>
          <a:spLocks noChangeAspect="1" noChangeArrowheads="1"/>
        </xdr:cNvSpPr>
      </xdr:nvSpPr>
      <xdr:spPr bwMode="auto">
        <a:xfrm>
          <a:off x="6496050" y="3581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518160" cy="54864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14369BBE-E119-4706-8C78-1313D78B546B}"/>
            </a:ext>
          </a:extLst>
        </xdr:cNvPr>
        <xdr:cNvSpPr>
          <a:spLocks noChangeAspect="1" noChangeArrowheads="1"/>
        </xdr:cNvSpPr>
      </xdr:nvSpPr>
      <xdr:spPr bwMode="auto">
        <a:xfrm>
          <a:off x="6496050" y="3581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518160" cy="54864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95B5F8DB-15AF-447F-A060-ADA916D6B52A}"/>
            </a:ext>
          </a:extLst>
        </xdr:cNvPr>
        <xdr:cNvSpPr>
          <a:spLocks noChangeAspect="1" noChangeArrowheads="1"/>
        </xdr:cNvSpPr>
      </xdr:nvSpPr>
      <xdr:spPr bwMode="auto">
        <a:xfrm>
          <a:off x="6496050" y="3581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518160" cy="54864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347F9D61-4DAB-447A-842E-D77AA46F588B}"/>
            </a:ext>
          </a:extLst>
        </xdr:cNvPr>
        <xdr:cNvSpPr>
          <a:spLocks noChangeAspect="1" noChangeArrowheads="1"/>
        </xdr:cNvSpPr>
      </xdr:nvSpPr>
      <xdr:spPr bwMode="auto">
        <a:xfrm>
          <a:off x="7105650" y="31813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518160" cy="54864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CDE8E982-B012-485B-8F3D-88DFEDF14B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096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7620</xdr:rowOff>
    </xdr:from>
    <xdr:ext cx="518160" cy="54864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D06AE7A2-9187-4584-9A53-0AC764463149}"/>
            </a:ext>
          </a:extLst>
        </xdr:cNvPr>
        <xdr:cNvSpPr>
          <a:spLocks noChangeAspect="1" noChangeArrowheads="1"/>
        </xdr:cNvSpPr>
      </xdr:nvSpPr>
      <xdr:spPr bwMode="auto">
        <a:xfrm>
          <a:off x="693420" y="121729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518160" cy="54864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70DD1C0B-AB65-49B7-BFAE-B640E8359B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95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518160" cy="54864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F28FD995-C188-4B00-8B14-FD3AEDF02388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098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7620</xdr:rowOff>
    </xdr:from>
    <xdr:ext cx="518160" cy="54864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5DC57CF0-68AA-4FC7-B881-41E5CA297217}"/>
            </a:ext>
          </a:extLst>
        </xdr:cNvPr>
        <xdr:cNvSpPr>
          <a:spLocks noChangeAspect="1" noChangeArrowheads="1"/>
        </xdr:cNvSpPr>
      </xdr:nvSpPr>
      <xdr:spPr bwMode="auto">
        <a:xfrm>
          <a:off x="693420" y="121729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518160" cy="54864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D35F4B06-1985-42B3-BBA7-99CFEF9D1F1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097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518160" cy="54864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B4429349-B312-497F-A8A7-36A83940AD2F}"/>
            </a:ext>
          </a:extLst>
        </xdr:cNvPr>
        <xdr:cNvSpPr>
          <a:spLocks noChangeAspect="1" noChangeArrowheads="1"/>
        </xdr:cNvSpPr>
      </xdr:nvSpPr>
      <xdr:spPr bwMode="auto">
        <a:xfrm>
          <a:off x="6638925" y="40862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518160" cy="548640"/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7E2C337D-9791-46DA-BF11-ADE7E14CCD30}"/>
            </a:ext>
          </a:extLst>
        </xdr:cNvPr>
        <xdr:cNvSpPr>
          <a:spLocks noChangeAspect="1" noChangeArrowheads="1"/>
        </xdr:cNvSpPr>
      </xdr:nvSpPr>
      <xdr:spPr bwMode="auto">
        <a:xfrm>
          <a:off x="6638925" y="40862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518160" cy="548640"/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6ECDF618-EBBA-4EA9-AEB4-33741BAF5F31}"/>
            </a:ext>
          </a:extLst>
        </xdr:cNvPr>
        <xdr:cNvSpPr>
          <a:spLocks noChangeAspect="1" noChangeArrowheads="1"/>
        </xdr:cNvSpPr>
      </xdr:nvSpPr>
      <xdr:spPr bwMode="auto">
        <a:xfrm>
          <a:off x="6638925" y="40862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97E88FE2-2919-4352-B6E4-D1BE913673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518160" cy="54864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A5DFFB63-A452-40E5-A0A5-11007319EE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907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5530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4C30D47-37B1-461E-9FF8-6B012FA1222E}"/>
            </a:ext>
          </a:extLst>
        </xdr:cNvPr>
        <xdr:cNvSpPr>
          <a:spLocks noChangeAspect="1" noChangeArrowheads="1"/>
        </xdr:cNvSpPr>
      </xdr:nvSpPr>
      <xdr:spPr bwMode="auto">
        <a:xfrm>
          <a:off x="6296025" y="9401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7F29AB6-C50E-4FAD-9043-EB1999348F52}"/>
            </a:ext>
          </a:extLst>
        </xdr:cNvPr>
        <xdr:cNvSpPr>
          <a:spLocks noChangeAspect="1" noChangeArrowheads="1"/>
        </xdr:cNvSpPr>
      </xdr:nvSpPr>
      <xdr:spPr bwMode="auto">
        <a:xfrm>
          <a:off x="6296025" y="9401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50DE2E17-6B3B-4CA9-9591-C2A6E936110E}"/>
            </a:ext>
          </a:extLst>
        </xdr:cNvPr>
        <xdr:cNvSpPr>
          <a:spLocks noChangeAspect="1" noChangeArrowheads="1"/>
        </xdr:cNvSpPr>
      </xdr:nvSpPr>
      <xdr:spPr bwMode="auto">
        <a:xfrm>
          <a:off x="6296025" y="9401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9E980A1F-0896-4686-819B-E2088CA50074}"/>
            </a:ext>
          </a:extLst>
        </xdr:cNvPr>
        <xdr:cNvSpPr>
          <a:spLocks noChangeAspect="1" noChangeArrowheads="1"/>
        </xdr:cNvSpPr>
      </xdr:nvSpPr>
      <xdr:spPr bwMode="auto">
        <a:xfrm>
          <a:off x="6296025" y="9401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19FB44F0-B884-48FE-92B7-831C5400D6CB}"/>
            </a:ext>
          </a:extLst>
        </xdr:cNvPr>
        <xdr:cNvSpPr>
          <a:spLocks noChangeAspect="1" noChangeArrowheads="1"/>
        </xdr:cNvSpPr>
      </xdr:nvSpPr>
      <xdr:spPr bwMode="auto">
        <a:xfrm>
          <a:off x="6379845" y="9401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82980987-9020-46C6-8858-B62FD8156324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06108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4DD287C5-2E57-414A-AE80-2A8FC44CDE97}"/>
            </a:ext>
          </a:extLst>
        </xdr:cNvPr>
        <xdr:cNvSpPr>
          <a:spLocks noChangeAspect="1" noChangeArrowheads="1"/>
        </xdr:cNvSpPr>
      </xdr:nvSpPr>
      <xdr:spPr bwMode="auto">
        <a:xfrm>
          <a:off x="7753350" y="69627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3E77BCC9-2AC3-4A38-B658-D21AF63667A6}"/>
            </a:ext>
          </a:extLst>
        </xdr:cNvPr>
        <xdr:cNvSpPr>
          <a:spLocks noChangeAspect="1" noChangeArrowheads="1"/>
        </xdr:cNvSpPr>
      </xdr:nvSpPr>
      <xdr:spPr bwMode="auto">
        <a:xfrm>
          <a:off x="7753350" y="69627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C3DB67D3-2402-4258-814F-7AA32DC65C25}"/>
            </a:ext>
          </a:extLst>
        </xdr:cNvPr>
        <xdr:cNvSpPr>
          <a:spLocks noChangeAspect="1" noChangeArrowheads="1"/>
        </xdr:cNvSpPr>
      </xdr:nvSpPr>
      <xdr:spPr bwMode="auto">
        <a:xfrm>
          <a:off x="7753350" y="69627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5E8F3902-324D-438F-B9C1-F7600B34EB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53054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01C9982F-2CBD-4EC8-885D-456B97D900FB}"/>
            </a:ext>
          </a:extLst>
        </xdr:cNvPr>
        <xdr:cNvSpPr>
          <a:spLocks noChangeAspect="1" noChangeArrowheads="1"/>
        </xdr:cNvSpPr>
      </xdr:nvSpPr>
      <xdr:spPr bwMode="auto">
        <a:xfrm>
          <a:off x="6496050" y="5581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6CAC5283-3F0E-4B4A-AA83-491C3CF88A6C}"/>
            </a:ext>
          </a:extLst>
        </xdr:cNvPr>
        <xdr:cNvSpPr>
          <a:spLocks noChangeAspect="1" noChangeArrowheads="1"/>
        </xdr:cNvSpPr>
      </xdr:nvSpPr>
      <xdr:spPr bwMode="auto">
        <a:xfrm>
          <a:off x="6496050" y="5581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D63D9E3C-398C-4EDD-92BD-DF06AFE07F1D}"/>
            </a:ext>
          </a:extLst>
        </xdr:cNvPr>
        <xdr:cNvSpPr>
          <a:spLocks noChangeAspect="1" noChangeArrowheads="1"/>
        </xdr:cNvSpPr>
      </xdr:nvSpPr>
      <xdr:spPr bwMode="auto">
        <a:xfrm>
          <a:off x="6496050" y="5581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4794C1F1-872D-42C7-B080-F3F54B347556}"/>
            </a:ext>
          </a:extLst>
        </xdr:cNvPr>
        <xdr:cNvSpPr>
          <a:spLocks noChangeAspect="1" noChangeArrowheads="1"/>
        </xdr:cNvSpPr>
      </xdr:nvSpPr>
      <xdr:spPr bwMode="auto">
        <a:xfrm>
          <a:off x="6496050" y="5581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472298F4-8DBD-4EB7-9185-8EEE6249C0E5}"/>
            </a:ext>
          </a:extLst>
        </xdr:cNvPr>
        <xdr:cNvSpPr>
          <a:spLocks noChangeAspect="1" noChangeArrowheads="1"/>
        </xdr:cNvSpPr>
      </xdr:nvSpPr>
      <xdr:spPr bwMode="auto">
        <a:xfrm>
          <a:off x="6496050" y="5581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48511ABB-1EF4-4A2F-922C-1C71E69091F2}"/>
            </a:ext>
          </a:extLst>
        </xdr:cNvPr>
        <xdr:cNvSpPr>
          <a:spLocks noChangeAspect="1" noChangeArrowheads="1"/>
        </xdr:cNvSpPr>
      </xdr:nvSpPr>
      <xdr:spPr bwMode="auto">
        <a:xfrm>
          <a:off x="6496050" y="5581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A01387C9-D544-4CDC-A3BC-51ECD411741F}"/>
            </a:ext>
          </a:extLst>
        </xdr:cNvPr>
        <xdr:cNvSpPr>
          <a:spLocks noChangeAspect="1" noChangeArrowheads="1"/>
        </xdr:cNvSpPr>
      </xdr:nvSpPr>
      <xdr:spPr bwMode="auto">
        <a:xfrm>
          <a:off x="6496050" y="5581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1D35F246-FBBF-4F4E-A0F1-0C89EA8FCA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481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3029EA7B-73E3-433B-8DA5-2E800F2D14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481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</xdr:row>
      <xdr:rowOff>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1003DAB3-C8B7-4D1B-9DAB-C8AC649986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481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</xdr:row>
      <xdr:rowOff>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51EFD637-4D76-47FA-BA39-2A688CC56C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481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10</xdr:row>
      <xdr:rowOff>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1BAA0B6D-81C1-480E-8140-688C5A3452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52673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E49C854-8541-4D88-B875-E21914BA1A9F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005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59DC45D5-4D8E-42DF-8FE3-FB01DBAC5E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005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</xdr:row>
      <xdr:rowOff>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A570F62E-315A-4983-BD56-A4610EC81B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46005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9</xdr:row>
      <xdr:rowOff>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90D6789D-1FCB-42C1-8C09-5F7D822F52FE}"/>
            </a:ext>
          </a:extLst>
        </xdr:cNvPr>
        <xdr:cNvSpPr>
          <a:spLocks noChangeAspect="1" noChangeArrowheads="1"/>
        </xdr:cNvSpPr>
      </xdr:nvSpPr>
      <xdr:spPr bwMode="auto">
        <a:xfrm>
          <a:off x="609600" y="54006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1A549E1F-B860-408D-9908-848859AD8C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671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D2846F5A-4056-4EC7-99E9-4437181E7DA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671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5F590327-F0A3-46EB-B0D2-8872BC4E5A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671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3403B453-D7CA-4298-A578-87C0AE60B18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671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518160" cy="54864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145F969B-9576-4F41-9022-919FCCCBB6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48863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35280" y="2491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35280" y="7048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35280" y="42748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35280" y="2095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335280" y="2491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97180" y="2103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297180" y="2697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439275" y="838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9791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23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FA351DE-92B0-4C7E-A072-D916732C8531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23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E7698842-D07F-4D28-B1A5-5178DAC2A10A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7B33D5F4-37C4-41AA-8E31-FCDFBB83AC5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76BD5E14-ABC3-4882-9A48-79FDE95E396C}"/>
            </a:ext>
          </a:extLst>
        </xdr:cNvPr>
        <xdr:cNvSpPr>
          <a:spLocks noChangeAspect="1" noChangeArrowheads="1"/>
        </xdr:cNvSpPr>
      </xdr:nvSpPr>
      <xdr:spPr bwMode="auto">
        <a:xfrm>
          <a:off x="0" y="2162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06EC378E-89B2-4AAA-83D2-49454DC34F9E}"/>
            </a:ext>
          </a:extLst>
        </xdr:cNvPr>
        <xdr:cNvSpPr>
          <a:spLocks noChangeAspect="1" noChangeArrowheads="1"/>
        </xdr:cNvSpPr>
      </xdr:nvSpPr>
      <xdr:spPr bwMode="auto">
        <a:xfrm>
          <a:off x="0" y="2162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DF7A716F-1CDF-4097-A8D0-AAA5254B61F0}"/>
            </a:ext>
          </a:extLst>
        </xdr:cNvPr>
        <xdr:cNvSpPr>
          <a:spLocks noChangeAspect="1" noChangeArrowheads="1"/>
        </xdr:cNvSpPr>
      </xdr:nvSpPr>
      <xdr:spPr bwMode="auto">
        <a:xfrm>
          <a:off x="609600" y="81438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59D2B219-3AE1-412E-B5F3-AA722380C789}"/>
            </a:ext>
          </a:extLst>
        </xdr:cNvPr>
        <xdr:cNvSpPr>
          <a:spLocks noChangeAspect="1" noChangeArrowheads="1"/>
        </xdr:cNvSpPr>
      </xdr:nvSpPr>
      <xdr:spPr bwMode="auto">
        <a:xfrm>
          <a:off x="6191250" y="108870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2DC3685F-1208-4A01-B750-DC69DD3AE1B1}"/>
            </a:ext>
          </a:extLst>
        </xdr:cNvPr>
        <xdr:cNvSpPr>
          <a:spLocks noChangeAspect="1" noChangeArrowheads="1"/>
        </xdr:cNvSpPr>
      </xdr:nvSpPr>
      <xdr:spPr bwMode="auto">
        <a:xfrm>
          <a:off x="6191250" y="108870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E9A6C51F-2DE0-4F0B-992E-2355116B131E}"/>
            </a:ext>
          </a:extLst>
        </xdr:cNvPr>
        <xdr:cNvSpPr>
          <a:spLocks noChangeAspect="1" noChangeArrowheads="1"/>
        </xdr:cNvSpPr>
      </xdr:nvSpPr>
      <xdr:spPr bwMode="auto">
        <a:xfrm>
          <a:off x="6191250" y="108870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4E204F72-2127-49F4-8D01-C561DD14383E}"/>
            </a:ext>
          </a:extLst>
        </xdr:cNvPr>
        <xdr:cNvSpPr>
          <a:spLocks noChangeAspect="1" noChangeArrowheads="1"/>
        </xdr:cNvSpPr>
      </xdr:nvSpPr>
      <xdr:spPr bwMode="auto">
        <a:xfrm>
          <a:off x="6191250" y="108870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16</xdr:row>
      <xdr:rowOff>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B1880B4B-23C5-4187-89EF-D7A624304337}"/>
            </a:ext>
          </a:extLst>
        </xdr:cNvPr>
        <xdr:cNvSpPr>
          <a:spLocks noChangeAspect="1" noChangeArrowheads="1"/>
        </xdr:cNvSpPr>
      </xdr:nvSpPr>
      <xdr:spPr bwMode="auto">
        <a:xfrm>
          <a:off x="6191250" y="4686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64599567-508E-440C-9C15-867222F148B1}"/>
            </a:ext>
          </a:extLst>
        </xdr:cNvPr>
        <xdr:cNvSpPr>
          <a:spLocks noChangeAspect="1" noChangeArrowheads="1"/>
        </xdr:cNvSpPr>
      </xdr:nvSpPr>
      <xdr:spPr bwMode="auto">
        <a:xfrm>
          <a:off x="6191250" y="44862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B7E1AFBA-C363-44A7-93F0-A7F06CB2EBCD}"/>
            </a:ext>
          </a:extLst>
        </xdr:cNvPr>
        <xdr:cNvSpPr>
          <a:spLocks noChangeAspect="1" noChangeArrowheads="1"/>
        </xdr:cNvSpPr>
      </xdr:nvSpPr>
      <xdr:spPr bwMode="auto">
        <a:xfrm>
          <a:off x="6191250" y="50863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</xdr:row>
      <xdr:rowOff>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4152C25E-3819-4A9E-8D6D-2788EB03EE9E}"/>
            </a:ext>
          </a:extLst>
        </xdr:cNvPr>
        <xdr:cNvSpPr>
          <a:spLocks noChangeAspect="1" noChangeArrowheads="1"/>
        </xdr:cNvSpPr>
      </xdr:nvSpPr>
      <xdr:spPr bwMode="auto">
        <a:xfrm>
          <a:off x="6191250" y="44862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0DEB69F2-C160-4FD1-B106-D857DC277705}"/>
            </a:ext>
          </a:extLst>
        </xdr:cNvPr>
        <xdr:cNvSpPr>
          <a:spLocks noChangeAspect="1" noChangeArrowheads="1"/>
        </xdr:cNvSpPr>
      </xdr:nvSpPr>
      <xdr:spPr bwMode="auto">
        <a:xfrm>
          <a:off x="6638925" y="68865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B0C90F92-E13C-4B61-A1E6-4D39C964E1A4}"/>
            </a:ext>
          </a:extLst>
        </xdr:cNvPr>
        <xdr:cNvSpPr>
          <a:spLocks noChangeAspect="1" noChangeArrowheads="1"/>
        </xdr:cNvSpPr>
      </xdr:nvSpPr>
      <xdr:spPr bwMode="auto">
        <a:xfrm>
          <a:off x="6638925" y="68865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39</xdr:row>
      <xdr:rowOff>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567C4568-16DF-4EB0-A605-3858564D1BE9}"/>
            </a:ext>
          </a:extLst>
        </xdr:cNvPr>
        <xdr:cNvSpPr>
          <a:spLocks noChangeAspect="1" noChangeArrowheads="1"/>
        </xdr:cNvSpPr>
      </xdr:nvSpPr>
      <xdr:spPr bwMode="auto">
        <a:xfrm>
          <a:off x="6638925" y="66865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39</xdr:row>
      <xdr:rowOff>0</xdr:rowOff>
    </xdr:from>
    <xdr:ext cx="518160" cy="54864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C458D876-1794-4A79-8AA9-F8A91ACF1CAE}"/>
            </a:ext>
          </a:extLst>
        </xdr:cNvPr>
        <xdr:cNvSpPr>
          <a:spLocks noChangeAspect="1" noChangeArrowheads="1"/>
        </xdr:cNvSpPr>
      </xdr:nvSpPr>
      <xdr:spPr bwMode="auto">
        <a:xfrm>
          <a:off x="6638925" y="66865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18160" cy="54864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A4A5D266-523B-4344-8AE0-82C92184122F}"/>
            </a:ext>
          </a:extLst>
        </xdr:cNvPr>
        <xdr:cNvSpPr>
          <a:spLocks noChangeAspect="1" noChangeArrowheads="1"/>
        </xdr:cNvSpPr>
      </xdr:nvSpPr>
      <xdr:spPr bwMode="auto">
        <a:xfrm>
          <a:off x="6638925" y="88868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18160" cy="54864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B0AE5C62-1CD0-4ACA-BE65-BCB240C33DEC}"/>
            </a:ext>
          </a:extLst>
        </xdr:cNvPr>
        <xdr:cNvSpPr>
          <a:spLocks noChangeAspect="1" noChangeArrowheads="1"/>
        </xdr:cNvSpPr>
      </xdr:nvSpPr>
      <xdr:spPr bwMode="auto">
        <a:xfrm>
          <a:off x="6638925" y="88868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19</xdr:row>
      <xdr:rowOff>0</xdr:rowOff>
    </xdr:from>
    <xdr:ext cx="518160" cy="54864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1433AD28-5879-4D01-BFBB-B1A3D6483692}"/>
            </a:ext>
          </a:extLst>
        </xdr:cNvPr>
        <xdr:cNvSpPr>
          <a:spLocks noChangeAspect="1" noChangeArrowheads="1"/>
        </xdr:cNvSpPr>
      </xdr:nvSpPr>
      <xdr:spPr bwMode="auto">
        <a:xfrm>
          <a:off x="6638925" y="9486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17</xdr:row>
      <xdr:rowOff>0</xdr:rowOff>
    </xdr:from>
    <xdr:ext cx="518160" cy="54864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78E94B33-B9DE-49E7-B6B7-C8C5D838D08A}"/>
            </a:ext>
          </a:extLst>
        </xdr:cNvPr>
        <xdr:cNvSpPr>
          <a:spLocks noChangeAspect="1" noChangeArrowheads="1"/>
        </xdr:cNvSpPr>
      </xdr:nvSpPr>
      <xdr:spPr bwMode="auto">
        <a:xfrm>
          <a:off x="6638925" y="88868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18160" cy="54864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E6451805-DA52-4745-BCA1-7206A3865658}"/>
            </a:ext>
          </a:extLst>
        </xdr:cNvPr>
        <xdr:cNvSpPr>
          <a:spLocks noChangeAspect="1" noChangeArrowheads="1"/>
        </xdr:cNvSpPr>
      </xdr:nvSpPr>
      <xdr:spPr bwMode="auto">
        <a:xfrm>
          <a:off x="6638925" y="26860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18160" cy="54864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9F029435-53BD-4ECA-858B-4D213C8A2BC4}"/>
            </a:ext>
          </a:extLst>
        </xdr:cNvPr>
        <xdr:cNvSpPr>
          <a:spLocks noChangeAspect="1" noChangeArrowheads="1"/>
        </xdr:cNvSpPr>
      </xdr:nvSpPr>
      <xdr:spPr bwMode="auto">
        <a:xfrm>
          <a:off x="6638925" y="26860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518160" cy="54864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235D47D0-8D39-4A6B-AC70-36564E969779}"/>
            </a:ext>
          </a:extLst>
        </xdr:cNvPr>
        <xdr:cNvSpPr>
          <a:spLocks noChangeAspect="1" noChangeArrowheads="1"/>
        </xdr:cNvSpPr>
      </xdr:nvSpPr>
      <xdr:spPr bwMode="auto">
        <a:xfrm>
          <a:off x="6638925" y="26860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</xdr:row>
      <xdr:rowOff>0</xdr:rowOff>
    </xdr:from>
    <xdr:ext cx="518160" cy="54864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0D1BCEA8-C8F5-4DC4-9548-2AED753A7027}"/>
            </a:ext>
          </a:extLst>
        </xdr:cNvPr>
        <xdr:cNvSpPr>
          <a:spLocks noChangeAspect="1" noChangeArrowheads="1"/>
        </xdr:cNvSpPr>
      </xdr:nvSpPr>
      <xdr:spPr bwMode="auto">
        <a:xfrm>
          <a:off x="6638925" y="48863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</xdr:row>
      <xdr:rowOff>0</xdr:rowOff>
    </xdr:from>
    <xdr:ext cx="518160" cy="54864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FDFB4A8C-3E0E-49DB-92FC-FD9568ADF288}"/>
            </a:ext>
          </a:extLst>
        </xdr:cNvPr>
        <xdr:cNvSpPr>
          <a:spLocks noChangeAspect="1" noChangeArrowheads="1"/>
        </xdr:cNvSpPr>
      </xdr:nvSpPr>
      <xdr:spPr bwMode="auto">
        <a:xfrm>
          <a:off x="6638925" y="48863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31</xdr:row>
      <xdr:rowOff>0</xdr:rowOff>
    </xdr:from>
    <xdr:ext cx="518160" cy="54864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D482CE59-30B8-48AD-94DD-643C964B1CEC}"/>
            </a:ext>
          </a:extLst>
        </xdr:cNvPr>
        <xdr:cNvSpPr>
          <a:spLocks noChangeAspect="1" noChangeArrowheads="1"/>
        </xdr:cNvSpPr>
      </xdr:nvSpPr>
      <xdr:spPr bwMode="auto">
        <a:xfrm>
          <a:off x="6638925" y="34861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518160" cy="54864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6EFE1A99-B962-4720-A615-23E3BC772102}"/>
            </a:ext>
          </a:extLst>
        </xdr:cNvPr>
        <xdr:cNvSpPr>
          <a:spLocks noChangeAspect="1" noChangeArrowheads="1"/>
        </xdr:cNvSpPr>
      </xdr:nvSpPr>
      <xdr:spPr bwMode="auto">
        <a:xfrm>
          <a:off x="6638925" y="24860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518160" cy="54864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BCB626D2-15DE-456E-B575-B1432A5CC094}"/>
            </a:ext>
          </a:extLst>
        </xdr:cNvPr>
        <xdr:cNvSpPr>
          <a:spLocks noChangeAspect="1" noChangeArrowheads="1"/>
        </xdr:cNvSpPr>
      </xdr:nvSpPr>
      <xdr:spPr bwMode="auto">
        <a:xfrm>
          <a:off x="6638925" y="40862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518160" cy="54864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9773EBFE-5019-42C3-8D4F-93A000B0B894}"/>
            </a:ext>
          </a:extLst>
        </xdr:cNvPr>
        <xdr:cNvSpPr>
          <a:spLocks noChangeAspect="1" noChangeArrowheads="1"/>
        </xdr:cNvSpPr>
      </xdr:nvSpPr>
      <xdr:spPr bwMode="auto">
        <a:xfrm>
          <a:off x="6638925" y="40862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518160" cy="54864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1212EC3F-A12C-4902-B5D3-F86C829AFDC5}"/>
            </a:ext>
          </a:extLst>
        </xdr:cNvPr>
        <xdr:cNvSpPr>
          <a:spLocks noChangeAspect="1" noChangeArrowheads="1"/>
        </xdr:cNvSpPr>
      </xdr:nvSpPr>
      <xdr:spPr bwMode="auto">
        <a:xfrm>
          <a:off x="6638925" y="24860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7620</xdr:rowOff>
    </xdr:from>
    <xdr:ext cx="518160" cy="54864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83983E0F-E42D-4046-B6DB-156777167657}"/>
            </a:ext>
          </a:extLst>
        </xdr:cNvPr>
        <xdr:cNvSpPr>
          <a:spLocks noChangeAspect="1" noChangeArrowheads="1"/>
        </xdr:cNvSpPr>
      </xdr:nvSpPr>
      <xdr:spPr bwMode="auto">
        <a:xfrm>
          <a:off x="6638925" y="249364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7620</xdr:rowOff>
    </xdr:from>
    <xdr:ext cx="518160" cy="548640"/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B60AB585-237A-4DC6-A837-14C0BF4A0752}"/>
            </a:ext>
          </a:extLst>
        </xdr:cNvPr>
        <xdr:cNvSpPr>
          <a:spLocks noChangeAspect="1" noChangeArrowheads="1"/>
        </xdr:cNvSpPr>
      </xdr:nvSpPr>
      <xdr:spPr bwMode="auto">
        <a:xfrm>
          <a:off x="6638925" y="249364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518160" cy="548640"/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A83C909F-CAF4-44FB-B14F-F2F65532D8D0}"/>
            </a:ext>
          </a:extLst>
        </xdr:cNvPr>
        <xdr:cNvSpPr>
          <a:spLocks noChangeAspect="1" noChangeArrowheads="1"/>
        </xdr:cNvSpPr>
      </xdr:nvSpPr>
      <xdr:spPr bwMode="auto">
        <a:xfrm>
          <a:off x="6638925" y="28860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518160" cy="548640"/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E0905ADE-CBC9-45BE-823C-515AA8587C9D}"/>
            </a:ext>
          </a:extLst>
        </xdr:cNvPr>
        <xdr:cNvSpPr>
          <a:spLocks noChangeAspect="1" noChangeArrowheads="1"/>
        </xdr:cNvSpPr>
      </xdr:nvSpPr>
      <xdr:spPr bwMode="auto">
        <a:xfrm>
          <a:off x="7534275" y="82200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518160" cy="548640"/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BD26E906-A7FF-4DF7-8570-02524E5BBC99}"/>
            </a:ext>
          </a:extLst>
        </xdr:cNvPr>
        <xdr:cNvSpPr>
          <a:spLocks noChangeAspect="1" noChangeArrowheads="1"/>
        </xdr:cNvSpPr>
      </xdr:nvSpPr>
      <xdr:spPr bwMode="auto">
        <a:xfrm>
          <a:off x="7534275" y="82200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518160" cy="548640"/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5E43C1AE-7BF4-4A99-82D8-1BDD3A832EFC}"/>
            </a:ext>
          </a:extLst>
        </xdr:cNvPr>
        <xdr:cNvSpPr>
          <a:spLocks noChangeAspect="1" noChangeArrowheads="1"/>
        </xdr:cNvSpPr>
      </xdr:nvSpPr>
      <xdr:spPr bwMode="auto">
        <a:xfrm>
          <a:off x="7534275" y="8001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518160" cy="548640"/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D38E1754-AE11-4AF8-BF6A-3E00978B5968}"/>
            </a:ext>
          </a:extLst>
        </xdr:cNvPr>
        <xdr:cNvSpPr>
          <a:spLocks noChangeAspect="1" noChangeArrowheads="1"/>
        </xdr:cNvSpPr>
      </xdr:nvSpPr>
      <xdr:spPr bwMode="auto">
        <a:xfrm>
          <a:off x="7534275" y="8001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518160" cy="548640"/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A80C76F5-3C61-499B-AC76-8BBEBB6803C5}"/>
            </a:ext>
          </a:extLst>
        </xdr:cNvPr>
        <xdr:cNvSpPr>
          <a:spLocks noChangeAspect="1" noChangeArrowheads="1"/>
        </xdr:cNvSpPr>
      </xdr:nvSpPr>
      <xdr:spPr bwMode="auto">
        <a:xfrm>
          <a:off x="7534275" y="63341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518160" cy="548640"/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382E8D63-EA15-4C03-9DDE-BE3F02140F2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69056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518160" cy="548640"/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2D7FAA40-C4C6-4A33-90C5-FDB4CD3E78CC}"/>
            </a:ext>
          </a:extLst>
        </xdr:cNvPr>
        <xdr:cNvSpPr>
          <a:spLocks noChangeAspect="1" noChangeArrowheads="1"/>
        </xdr:cNvSpPr>
      </xdr:nvSpPr>
      <xdr:spPr bwMode="auto">
        <a:xfrm>
          <a:off x="7534275" y="69056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518160" cy="548640"/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CB60FA46-218B-4B7E-A0AE-1D0185ABABFA}"/>
            </a:ext>
          </a:extLst>
        </xdr:cNvPr>
        <xdr:cNvSpPr>
          <a:spLocks noChangeAspect="1" noChangeArrowheads="1"/>
        </xdr:cNvSpPr>
      </xdr:nvSpPr>
      <xdr:spPr bwMode="auto">
        <a:xfrm>
          <a:off x="7534275" y="69056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518160" cy="548640"/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ADA676DE-3445-4103-885B-0643C83D3528}"/>
            </a:ext>
          </a:extLst>
        </xdr:cNvPr>
        <xdr:cNvSpPr>
          <a:spLocks noChangeAspect="1" noChangeArrowheads="1"/>
        </xdr:cNvSpPr>
      </xdr:nvSpPr>
      <xdr:spPr bwMode="auto">
        <a:xfrm>
          <a:off x="7534275" y="65246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C1644FD7-0CCE-4472-BFD0-8D2264322B8B}"/>
            </a:ext>
          </a:extLst>
        </xdr:cNvPr>
        <xdr:cNvSpPr>
          <a:spLocks noChangeAspect="1" noChangeArrowheads="1"/>
        </xdr:cNvSpPr>
      </xdr:nvSpPr>
      <xdr:spPr bwMode="auto">
        <a:xfrm>
          <a:off x="7534275" y="67151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35280" y="2491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35280" y="1104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7620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419100" y="1706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97180" y="2103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16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97180" y="2697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7620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6957060" y="15621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39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75EC274-494B-41A3-B27A-5986417B3DE5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20BC774A-0174-4CF1-941E-42AF83ADF63E}"/>
            </a:ext>
          </a:extLst>
        </xdr:cNvPr>
        <xdr:cNvSpPr>
          <a:spLocks noChangeAspect="1" noChangeArrowheads="1"/>
        </xdr:cNvSpPr>
      </xdr:nvSpPr>
      <xdr:spPr bwMode="auto">
        <a:xfrm>
          <a:off x="0" y="5562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E1D94D72-72A6-492F-A816-BB549F0A1041}"/>
            </a:ext>
          </a:extLst>
        </xdr:cNvPr>
        <xdr:cNvSpPr>
          <a:spLocks noChangeAspect="1" noChangeArrowheads="1"/>
        </xdr:cNvSpPr>
      </xdr:nvSpPr>
      <xdr:spPr bwMode="auto">
        <a:xfrm>
          <a:off x="0" y="77628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558B823E-0B3C-4CAA-B531-642313973F55}"/>
            </a:ext>
          </a:extLst>
        </xdr:cNvPr>
        <xdr:cNvSpPr>
          <a:spLocks noChangeAspect="1" noChangeArrowheads="1"/>
        </xdr:cNvSpPr>
      </xdr:nvSpPr>
      <xdr:spPr bwMode="auto">
        <a:xfrm>
          <a:off x="0" y="77628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C37CB32F-869D-4E86-AFCC-060A7FECDE6E}"/>
            </a:ext>
          </a:extLst>
        </xdr:cNvPr>
        <xdr:cNvSpPr>
          <a:spLocks noChangeAspect="1" noChangeArrowheads="1"/>
        </xdr:cNvSpPr>
      </xdr:nvSpPr>
      <xdr:spPr bwMode="auto">
        <a:xfrm>
          <a:off x="0" y="81629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A9E7C547-26FD-4403-A144-DE2D53FB6E8D}"/>
            </a:ext>
          </a:extLst>
        </xdr:cNvPr>
        <xdr:cNvSpPr>
          <a:spLocks noChangeAspect="1" noChangeArrowheads="1"/>
        </xdr:cNvSpPr>
      </xdr:nvSpPr>
      <xdr:spPr bwMode="auto">
        <a:xfrm>
          <a:off x="0" y="77628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68847AB7-9B7C-4AA7-B8D5-919DDD07DCC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73E20446-652D-4AA6-B007-E7D7EE51A627}"/>
            </a:ext>
          </a:extLst>
        </xdr:cNvPr>
        <xdr:cNvSpPr>
          <a:spLocks noChangeAspect="1" noChangeArrowheads="1"/>
        </xdr:cNvSpPr>
      </xdr:nvSpPr>
      <xdr:spPr bwMode="auto">
        <a:xfrm>
          <a:off x="0" y="2162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F5A7FC09-FA39-4C20-BC0E-F1CD65A45CF3}"/>
            </a:ext>
          </a:extLst>
        </xdr:cNvPr>
        <xdr:cNvSpPr>
          <a:spLocks noChangeAspect="1" noChangeArrowheads="1"/>
        </xdr:cNvSpPr>
      </xdr:nvSpPr>
      <xdr:spPr bwMode="auto">
        <a:xfrm>
          <a:off x="0" y="2162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D325A3D-CEFC-4E93-B19B-F324F14199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AC62FA6-55E0-48E8-955C-E874BA4E27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FC87E082-5DC8-49CE-9D31-876CA90F9D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A9268496-9D72-4B4A-A637-C43CE5B3B1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4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1FDB9A07-6FA1-4E80-BFC6-27D12D47C6F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57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D9B45845-BE71-4DB7-ACBB-6DB0DA773367}"/>
            </a:ext>
          </a:extLst>
        </xdr:cNvPr>
        <xdr:cNvSpPr>
          <a:spLocks noChangeAspect="1" noChangeArrowheads="1"/>
        </xdr:cNvSpPr>
      </xdr:nvSpPr>
      <xdr:spPr bwMode="auto">
        <a:xfrm>
          <a:off x="609600" y="55530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C82FBC0E-A524-4E70-AB79-82B767CD9D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383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83820</xdr:colOff>
      <xdr:row>6</xdr:row>
      <xdr:rowOff>7620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93420" y="1379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54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4922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62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97180" y="1706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9DF08FD-E6D5-4D7F-B7A8-7C5F21FEF3C3}"/>
            </a:ext>
          </a:extLst>
        </xdr:cNvPr>
        <xdr:cNvSpPr>
          <a:spLocks noChangeAspect="1" noChangeArrowheads="1"/>
        </xdr:cNvSpPr>
      </xdr:nvSpPr>
      <xdr:spPr bwMode="auto">
        <a:xfrm>
          <a:off x="0" y="5962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E11DD4C3-01C3-4985-B09E-3CFEB6173B5E}"/>
            </a:ext>
          </a:extLst>
        </xdr:cNvPr>
        <xdr:cNvSpPr>
          <a:spLocks noChangeAspect="1" noChangeArrowheads="1"/>
        </xdr:cNvSpPr>
      </xdr:nvSpPr>
      <xdr:spPr bwMode="auto">
        <a:xfrm>
          <a:off x="0" y="5962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A300CD16-FFC8-418D-92AB-7AA83DD06CD0}"/>
            </a:ext>
          </a:extLst>
        </xdr:cNvPr>
        <xdr:cNvSpPr>
          <a:spLocks noChangeAspect="1" noChangeArrowheads="1"/>
        </xdr:cNvSpPr>
      </xdr:nvSpPr>
      <xdr:spPr bwMode="auto">
        <a:xfrm>
          <a:off x="0" y="89630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E1C8B61A-74E0-47FF-ACC0-7E3098D8CC93}"/>
            </a:ext>
          </a:extLst>
        </xdr:cNvPr>
        <xdr:cNvSpPr>
          <a:spLocks noChangeAspect="1" noChangeArrowheads="1"/>
        </xdr:cNvSpPr>
      </xdr:nvSpPr>
      <xdr:spPr bwMode="auto">
        <a:xfrm>
          <a:off x="0" y="89630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E8AAEC7E-FD60-4E50-ACD7-092153946FE7}"/>
            </a:ext>
          </a:extLst>
        </xdr:cNvPr>
        <xdr:cNvSpPr>
          <a:spLocks noChangeAspect="1" noChangeArrowheads="1"/>
        </xdr:cNvSpPr>
      </xdr:nvSpPr>
      <xdr:spPr bwMode="auto">
        <a:xfrm>
          <a:off x="0" y="85629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3D8E1260-C28B-4964-940D-7CF726C1F836}"/>
            </a:ext>
          </a:extLst>
        </xdr:cNvPr>
        <xdr:cNvSpPr>
          <a:spLocks noChangeAspect="1" noChangeArrowheads="1"/>
        </xdr:cNvSpPr>
      </xdr:nvSpPr>
      <xdr:spPr bwMode="auto">
        <a:xfrm>
          <a:off x="0" y="89630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4963F346-B958-4163-BFBF-359669C17C73}"/>
            </a:ext>
          </a:extLst>
        </xdr:cNvPr>
        <xdr:cNvSpPr>
          <a:spLocks noChangeAspect="1" noChangeArrowheads="1"/>
        </xdr:cNvSpPr>
      </xdr:nvSpPr>
      <xdr:spPr bwMode="auto">
        <a:xfrm>
          <a:off x="0" y="2162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BCEFAE8A-D542-4D65-BE3C-F4F70F443BC1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108049A0-1C43-427C-9753-E04304892911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D3B22CD5-A644-4FC9-904F-D78AF30B8996}"/>
            </a:ext>
          </a:extLst>
        </xdr:cNvPr>
        <xdr:cNvSpPr>
          <a:spLocks noChangeAspect="1" noChangeArrowheads="1"/>
        </xdr:cNvSpPr>
      </xdr:nvSpPr>
      <xdr:spPr bwMode="auto">
        <a:xfrm>
          <a:off x="0" y="5962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20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E195A45B-0D3F-4370-9756-623D799190E1}"/>
            </a:ext>
          </a:extLst>
        </xdr:cNvPr>
        <xdr:cNvSpPr>
          <a:spLocks noChangeAspect="1" noChangeArrowheads="1"/>
        </xdr:cNvSpPr>
      </xdr:nvSpPr>
      <xdr:spPr bwMode="auto">
        <a:xfrm>
          <a:off x="0" y="49625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20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427753E2-22E9-49A8-915A-8A790A493730}"/>
            </a:ext>
          </a:extLst>
        </xdr:cNvPr>
        <xdr:cNvSpPr>
          <a:spLocks noChangeAspect="1" noChangeArrowheads="1"/>
        </xdr:cNvSpPr>
      </xdr:nvSpPr>
      <xdr:spPr bwMode="auto">
        <a:xfrm>
          <a:off x="0" y="496252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35280" y="5661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97180" y="1905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97180" y="3688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</xdr:row>
      <xdr:rowOff>7620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B2A3E9B1-04ED-4503-B038-7F5BCF9E281E}"/>
            </a:ext>
          </a:extLst>
        </xdr:cNvPr>
        <xdr:cNvSpPr>
          <a:spLocks noChangeAspect="1" noChangeArrowheads="1"/>
        </xdr:cNvSpPr>
      </xdr:nvSpPr>
      <xdr:spPr bwMode="auto">
        <a:xfrm>
          <a:off x="693420" y="121729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9671D1D4-9B95-4972-80CF-9001DF9FF6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004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1765A5D2-AD96-4843-BB68-6F695D9BEEF5}"/>
            </a:ext>
          </a:extLst>
        </xdr:cNvPr>
        <xdr:cNvSpPr>
          <a:spLocks noChangeAspect="1" noChangeArrowheads="1"/>
        </xdr:cNvSpPr>
      </xdr:nvSpPr>
      <xdr:spPr bwMode="auto">
        <a:xfrm>
          <a:off x="609600" y="55911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779ADC48-3B4E-4F1E-87C5-1AE60A2D01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097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FB47CFDF-5110-494A-A2DC-AE932E5D9C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49911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83820</xdr:colOff>
      <xdr:row>6</xdr:row>
      <xdr:rowOff>7620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B327B26-D91D-470D-861B-A020FC6F0CEF}"/>
            </a:ext>
          </a:extLst>
        </xdr:cNvPr>
        <xdr:cNvSpPr>
          <a:spLocks noChangeAspect="1" noChangeArrowheads="1"/>
        </xdr:cNvSpPr>
      </xdr:nvSpPr>
      <xdr:spPr bwMode="auto">
        <a:xfrm>
          <a:off x="693420" y="121729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75BA9F1E-A695-456C-A122-74DB61E302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096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D6413FDF-7BCB-410C-95EF-2F350643F12F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0055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C15B4189-EAE2-426F-B6AA-6B905D0C8979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9575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B1" workbookViewId="0">
      <pane ySplit="2" topLeftCell="A3" activePane="bottomLeft" state="frozen"/>
      <selection activeCell="K19" sqref="K19:N20"/>
      <selection pane="bottomLeft" activeCell="U13" sqref="U13"/>
    </sheetView>
  </sheetViews>
  <sheetFormatPr defaultColWidth="6.7109375" defaultRowHeight="15" x14ac:dyDescent="0.25"/>
  <cols>
    <col min="1" max="1" width="4.85546875" customWidth="1"/>
    <col min="2" max="2" width="21.5703125" customWidth="1"/>
    <col min="3" max="3" width="4" bestFit="1" customWidth="1"/>
    <col min="4" max="6" width="3.7109375" bestFit="1" customWidth="1"/>
    <col min="7" max="7" width="3.7109375" style="2" bestFit="1" customWidth="1"/>
    <col min="8" max="11" width="3.7109375" bestFit="1" customWidth="1"/>
    <col min="12" max="12" width="3.28515625" bestFit="1" customWidth="1"/>
    <col min="13" max="13" width="3.7109375" bestFit="1" customWidth="1"/>
    <col min="14" max="14" width="3.28515625" bestFit="1" customWidth="1"/>
    <col min="15" max="15" width="4" bestFit="1" customWidth="1"/>
    <col min="16" max="16" width="3.28515625" bestFit="1" customWidth="1"/>
    <col min="17" max="18" width="4" bestFit="1" customWidth="1"/>
  </cols>
  <sheetData>
    <row r="1" spans="1:18" ht="18.75" x14ac:dyDescent="0.3">
      <c r="B1" s="1" t="s">
        <v>121</v>
      </c>
      <c r="O1" s="2"/>
      <c r="P1" s="2"/>
      <c r="Q1" s="2"/>
      <c r="R1" s="2"/>
    </row>
    <row r="2" spans="1:18" ht="98.25" customHeight="1" x14ac:dyDescent="0.25">
      <c r="B2" t="s">
        <v>0</v>
      </c>
      <c r="C2" s="19" t="s">
        <v>109</v>
      </c>
      <c r="D2" s="19" t="s">
        <v>110</v>
      </c>
      <c r="E2" s="19" t="s">
        <v>111</v>
      </c>
      <c r="F2" s="19" t="s">
        <v>112</v>
      </c>
      <c r="G2" s="19" t="s">
        <v>113</v>
      </c>
      <c r="H2" s="19" t="s">
        <v>114</v>
      </c>
      <c r="I2" s="19" t="s">
        <v>115</v>
      </c>
      <c r="J2" s="19" t="s">
        <v>116</v>
      </c>
      <c r="K2" s="19" t="s">
        <v>117</v>
      </c>
      <c r="L2" s="19" t="s">
        <v>118</v>
      </c>
      <c r="M2" s="19" t="s">
        <v>119</v>
      </c>
      <c r="N2" s="19" t="s">
        <v>120</v>
      </c>
      <c r="O2" s="20" t="s">
        <v>24</v>
      </c>
      <c r="P2" s="20" t="s">
        <v>1</v>
      </c>
      <c r="Q2" s="20" t="s">
        <v>26</v>
      </c>
      <c r="R2" s="20" t="s">
        <v>3</v>
      </c>
    </row>
    <row r="3" spans="1:18" ht="15.75" x14ac:dyDescent="0.25">
      <c r="A3">
        <v>1</v>
      </c>
      <c r="B3" s="3" t="s">
        <v>106</v>
      </c>
      <c r="C3" s="40">
        <v>858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f>SUM(C3:M3)</f>
        <v>858</v>
      </c>
      <c r="P3" s="4">
        <f>COUNTA(C3:M3)</f>
        <v>1</v>
      </c>
      <c r="Q3" s="35">
        <f t="shared" ref="Q3:Q18" si="0">O3/P3</f>
        <v>858</v>
      </c>
      <c r="R3" s="36">
        <f t="shared" ref="R3:R18" si="1">Q3/4</f>
        <v>214.5</v>
      </c>
    </row>
    <row r="4" spans="1:18" ht="15.75" x14ac:dyDescent="0.25">
      <c r="A4">
        <v>2</v>
      </c>
      <c r="B4" s="3" t="s">
        <v>81</v>
      </c>
      <c r="C4" s="40">
        <v>775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>
        <f>SUM(C4:M4)</f>
        <v>775</v>
      </c>
      <c r="P4" s="4">
        <f>COUNTA(C4:M4)</f>
        <v>1</v>
      </c>
      <c r="Q4" s="35">
        <f t="shared" si="0"/>
        <v>775</v>
      </c>
      <c r="R4" s="36">
        <f t="shared" si="1"/>
        <v>193.75</v>
      </c>
    </row>
    <row r="5" spans="1:18" ht="15.75" x14ac:dyDescent="0.25">
      <c r="A5">
        <v>3</v>
      </c>
      <c r="B5" s="3" t="s">
        <v>107</v>
      </c>
      <c r="C5" s="40">
        <v>771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>
        <f>SUM(C5:M5)</f>
        <v>771</v>
      </c>
      <c r="P5" s="4">
        <f>COUNTA(C5:M5)</f>
        <v>1</v>
      </c>
      <c r="Q5" s="35">
        <f t="shared" si="0"/>
        <v>771</v>
      </c>
      <c r="R5" s="36">
        <f t="shared" si="1"/>
        <v>192.75</v>
      </c>
    </row>
    <row r="6" spans="1:18" ht="15.75" x14ac:dyDescent="0.25">
      <c r="A6">
        <v>4</v>
      </c>
      <c r="B6" s="3" t="s">
        <v>108</v>
      </c>
      <c r="C6" s="40">
        <v>764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>
        <f>SUM(C6:M6)</f>
        <v>764</v>
      </c>
      <c r="P6" s="4">
        <f>COUNTA(C6:M6)</f>
        <v>1</v>
      </c>
      <c r="Q6" s="35">
        <f t="shared" si="0"/>
        <v>764</v>
      </c>
      <c r="R6" s="36">
        <f t="shared" si="1"/>
        <v>191</v>
      </c>
    </row>
    <row r="7" spans="1:18" ht="15.75" x14ac:dyDescent="0.25">
      <c r="A7">
        <v>5</v>
      </c>
      <c r="B7" s="3" t="s">
        <v>78</v>
      </c>
      <c r="C7" s="40">
        <v>755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>
        <f>SUM(C7:M7)</f>
        <v>755</v>
      </c>
      <c r="P7" s="4">
        <f>COUNTA(C7:M7)</f>
        <v>1</v>
      </c>
      <c r="Q7" s="35">
        <f t="shared" si="0"/>
        <v>755</v>
      </c>
      <c r="R7" s="36">
        <f t="shared" si="1"/>
        <v>188.75</v>
      </c>
    </row>
    <row r="8" spans="1:18" ht="15.75" x14ac:dyDescent="0.25">
      <c r="A8">
        <v>6</v>
      </c>
      <c r="B8" s="3" t="s">
        <v>97</v>
      </c>
      <c r="C8" s="40">
        <v>729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>
        <f>SUM(C8:M8)</f>
        <v>729</v>
      </c>
      <c r="P8" s="4">
        <f>COUNTA(C8:M8)</f>
        <v>1</v>
      </c>
      <c r="Q8" s="35">
        <f t="shared" si="0"/>
        <v>729</v>
      </c>
      <c r="R8" s="36">
        <f t="shared" si="1"/>
        <v>182.25</v>
      </c>
    </row>
    <row r="9" spans="1:18" ht="15.75" x14ac:dyDescent="0.25">
      <c r="A9">
        <v>7</v>
      </c>
      <c r="B9" s="3" t="s">
        <v>75</v>
      </c>
      <c r="C9" s="40">
        <v>723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>
        <f>SUM(C9:M9)</f>
        <v>723</v>
      </c>
      <c r="P9" s="4">
        <f>COUNTA(C9:M9)</f>
        <v>1</v>
      </c>
      <c r="Q9" s="35">
        <f t="shared" si="0"/>
        <v>723</v>
      </c>
      <c r="R9" s="36">
        <f t="shared" si="1"/>
        <v>180.75</v>
      </c>
    </row>
    <row r="10" spans="1:18" ht="15.75" x14ac:dyDescent="0.25">
      <c r="A10">
        <v>8</v>
      </c>
      <c r="B10" s="3" t="s">
        <v>70</v>
      </c>
      <c r="C10" s="40">
        <v>701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>
        <f>SUM(C10:M10)</f>
        <v>701</v>
      </c>
      <c r="P10" s="4">
        <f>COUNTA(C10:M10)</f>
        <v>1</v>
      </c>
      <c r="Q10" s="35">
        <f t="shared" si="0"/>
        <v>701</v>
      </c>
      <c r="R10" s="36">
        <f t="shared" si="1"/>
        <v>175.25</v>
      </c>
    </row>
    <row r="11" spans="1:18" ht="15.75" x14ac:dyDescent="0.25">
      <c r="B11" s="3" t="s">
        <v>5</v>
      </c>
      <c r="C11" s="40">
        <v>687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>
        <f>SUM(C11:M11)</f>
        <v>687</v>
      </c>
      <c r="P11" s="4">
        <f>COUNTA(C11:M11)</f>
        <v>1</v>
      </c>
      <c r="Q11" s="35">
        <f t="shared" si="0"/>
        <v>687</v>
      </c>
      <c r="R11" s="36">
        <f t="shared" si="1"/>
        <v>171.75</v>
      </c>
    </row>
    <row r="12" spans="1:18" ht="15.75" x14ac:dyDescent="0.25">
      <c r="A12">
        <v>9</v>
      </c>
      <c r="B12" s="3" t="s">
        <v>58</v>
      </c>
      <c r="C12" s="40">
        <v>686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>
        <f>SUM(C12:M12)</f>
        <v>686</v>
      </c>
      <c r="P12" s="4">
        <f>COUNTA(C12:M12)</f>
        <v>1</v>
      </c>
      <c r="Q12" s="35">
        <f t="shared" si="0"/>
        <v>686</v>
      </c>
      <c r="R12" s="36">
        <f t="shared" si="1"/>
        <v>171.5</v>
      </c>
    </row>
    <row r="13" spans="1:18" ht="15.75" x14ac:dyDescent="0.25">
      <c r="A13">
        <v>10</v>
      </c>
      <c r="B13" s="3" t="s">
        <v>104</v>
      </c>
      <c r="C13" s="40">
        <v>657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>
        <f>SUM(C13:M13)</f>
        <v>657</v>
      </c>
      <c r="P13" s="4">
        <f>COUNTA(C13:M13)</f>
        <v>1</v>
      </c>
      <c r="Q13" s="35">
        <f t="shared" si="0"/>
        <v>657</v>
      </c>
      <c r="R13" s="36">
        <f t="shared" si="1"/>
        <v>164.25</v>
      </c>
    </row>
    <row r="14" spans="1:18" ht="15.75" x14ac:dyDescent="0.25">
      <c r="A14">
        <v>11</v>
      </c>
      <c r="B14" s="3" t="s">
        <v>27</v>
      </c>
      <c r="C14" s="40">
        <v>627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>
        <f>SUM(C14:M14)</f>
        <v>627</v>
      </c>
      <c r="P14" s="4">
        <f>COUNTA(C14:M14)</f>
        <v>1</v>
      </c>
      <c r="Q14" s="35">
        <f t="shared" si="0"/>
        <v>627</v>
      </c>
      <c r="R14" s="36">
        <f t="shared" si="1"/>
        <v>156.75</v>
      </c>
    </row>
    <row r="15" spans="1:18" ht="15.75" x14ac:dyDescent="0.25">
      <c r="A15">
        <v>12</v>
      </c>
      <c r="B15" s="3" t="s">
        <v>38</v>
      </c>
      <c r="C15" s="40">
        <v>613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>
        <f>SUM(C15:M15)</f>
        <v>613</v>
      </c>
      <c r="P15" s="4">
        <f>COUNTA(C15:M15)</f>
        <v>1</v>
      </c>
      <c r="Q15" s="35">
        <f t="shared" si="0"/>
        <v>613</v>
      </c>
      <c r="R15" s="36">
        <f t="shared" si="1"/>
        <v>153.25</v>
      </c>
    </row>
    <row r="16" spans="1:18" ht="15.75" x14ac:dyDescent="0.25">
      <c r="A16">
        <v>13</v>
      </c>
      <c r="B16" s="3" t="s">
        <v>56</v>
      </c>
      <c r="C16" s="40">
        <v>583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>
        <f>SUM(C16:M16)</f>
        <v>583</v>
      </c>
      <c r="P16" s="4">
        <f>COUNTA(C16:M16)</f>
        <v>1</v>
      </c>
      <c r="Q16" s="35">
        <f t="shared" si="0"/>
        <v>583</v>
      </c>
      <c r="R16" s="36">
        <f t="shared" si="1"/>
        <v>145.75</v>
      </c>
    </row>
    <row r="17" spans="1:18" ht="15.75" x14ac:dyDescent="0.25">
      <c r="A17">
        <v>14</v>
      </c>
      <c r="B17" s="3" t="s">
        <v>6</v>
      </c>
      <c r="C17" s="40">
        <v>559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>
        <f>SUM(C17:M17)</f>
        <v>559</v>
      </c>
      <c r="P17" s="4">
        <f>COUNTA(C17:M17)</f>
        <v>1</v>
      </c>
      <c r="Q17" s="35">
        <f t="shared" si="0"/>
        <v>559</v>
      </c>
      <c r="R17" s="36">
        <f t="shared" si="1"/>
        <v>139.75</v>
      </c>
    </row>
    <row r="18" spans="1:18" ht="15.75" x14ac:dyDescent="0.25">
      <c r="A18">
        <v>15</v>
      </c>
      <c r="B18" s="3" t="s">
        <v>66</v>
      </c>
      <c r="C18" s="40">
        <v>525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>
        <f>SUM(C18:M18)</f>
        <v>525</v>
      </c>
      <c r="P18" s="4">
        <f>COUNTA(C18:M18)</f>
        <v>1</v>
      </c>
      <c r="Q18" s="35">
        <f t="shared" si="0"/>
        <v>525</v>
      </c>
      <c r="R18" s="36">
        <f t="shared" si="1"/>
        <v>131.25</v>
      </c>
    </row>
    <row r="19" spans="1:18" ht="36.75" customHeight="1" x14ac:dyDescent="0.25">
      <c r="B19" s="33" t="s">
        <v>25</v>
      </c>
      <c r="C19" s="34">
        <f>SUM(C3:C18)</f>
        <v>11013</v>
      </c>
      <c r="D19" s="34">
        <f>SUM(D3:D18)</f>
        <v>0</v>
      </c>
      <c r="E19" s="34">
        <f>SUM(E3:E18)</f>
        <v>0</v>
      </c>
      <c r="F19" s="34">
        <f>SUM(F3:F18)</f>
        <v>0</v>
      </c>
      <c r="G19" s="34">
        <f>SUM(G3:G18)</f>
        <v>0</v>
      </c>
      <c r="H19" s="34">
        <f>SUM(H3:H18)</f>
        <v>0</v>
      </c>
      <c r="I19" s="34">
        <f>SUM(I3:I18)</f>
        <v>0</v>
      </c>
      <c r="J19" s="34">
        <f>SUM(J3:J18)</f>
        <v>0</v>
      </c>
      <c r="K19" s="34">
        <f>SUM(K3:K18)</f>
        <v>0</v>
      </c>
      <c r="L19" s="34">
        <f t="shared" ref="L19:N19" si="2">SUM(L3:L18)</f>
        <v>0</v>
      </c>
      <c r="M19" s="34">
        <f t="shared" si="2"/>
        <v>0</v>
      </c>
      <c r="N19" s="34">
        <f t="shared" si="2"/>
        <v>0</v>
      </c>
      <c r="O19" s="34">
        <f>SUM(C19:M19)</f>
        <v>11013</v>
      </c>
      <c r="P19" s="34"/>
      <c r="Q19" s="37">
        <f>AVERAGE(Q3:Q18)</f>
        <v>688.3125</v>
      </c>
      <c r="R19" s="37">
        <f>AVERAGE(R3:R18)</f>
        <v>172.078125</v>
      </c>
    </row>
    <row r="20" spans="1:18" ht="12.6" customHeight="1" x14ac:dyDescent="0.25">
      <c r="B20" s="6" t="s">
        <v>2</v>
      </c>
      <c r="C20" s="7">
        <f>C19/16</f>
        <v>688.3125</v>
      </c>
      <c r="D20" s="7">
        <f t="shared" ref="D20:M20" si="3">D19/16</f>
        <v>0</v>
      </c>
      <c r="E20" s="7">
        <f t="shared" si="3"/>
        <v>0</v>
      </c>
      <c r="F20" s="7">
        <f t="shared" si="3"/>
        <v>0</v>
      </c>
      <c r="G20" s="7">
        <f t="shared" si="3"/>
        <v>0</v>
      </c>
      <c r="H20" s="7">
        <f t="shared" si="3"/>
        <v>0</v>
      </c>
      <c r="I20" s="7">
        <f t="shared" si="3"/>
        <v>0</v>
      </c>
      <c r="J20" s="7">
        <f t="shared" si="3"/>
        <v>0</v>
      </c>
      <c r="K20" s="7">
        <f>K19/16</f>
        <v>0</v>
      </c>
      <c r="L20" s="7">
        <f t="shared" ref="L20:N20" si="4">L19/16</f>
        <v>0</v>
      </c>
      <c r="M20" s="7">
        <f t="shared" si="4"/>
        <v>0</v>
      </c>
      <c r="N20" s="7">
        <f t="shared" si="4"/>
        <v>0</v>
      </c>
      <c r="O20" s="21">
        <f>SUM(C20:M20)</f>
        <v>688.3125</v>
      </c>
      <c r="P20" s="4"/>
      <c r="Q20" s="25"/>
      <c r="R20" s="25"/>
    </row>
    <row r="21" spans="1:18" x14ac:dyDescent="0.25">
      <c r="O21" s="24"/>
    </row>
  </sheetData>
  <sortState xmlns:xlrd2="http://schemas.microsoft.com/office/spreadsheetml/2017/richdata2" ref="B3:R18">
    <sortCondition descending="1" ref="Q3:Q18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2"/>
  <sheetViews>
    <sheetView workbookViewId="0">
      <pane ySplit="2" topLeftCell="A3" activePane="bottomLeft" state="frozen"/>
      <selection activeCell="U13" sqref="U13"/>
      <selection pane="bottomLeft" activeCell="U13" sqref="U13"/>
    </sheetView>
  </sheetViews>
  <sheetFormatPr defaultRowHeight="15" x14ac:dyDescent="0.25"/>
  <cols>
    <col min="1" max="1" width="4.28515625" customWidth="1"/>
    <col min="2" max="2" width="20.140625" customWidth="1"/>
    <col min="3" max="3" width="4.28515625" customWidth="1"/>
    <col min="4" max="4" width="4" style="2" bestFit="1" customWidth="1"/>
    <col min="5" max="11" width="3.7109375" bestFit="1" customWidth="1"/>
    <col min="12" max="14" width="3.28515625" bestFit="1" customWidth="1"/>
    <col min="15" max="15" width="6" bestFit="1" customWidth="1"/>
    <col min="16" max="16" width="3.28515625" bestFit="1" customWidth="1"/>
    <col min="17" max="17" width="4" bestFit="1" customWidth="1"/>
    <col min="18" max="18" width="5.42578125" customWidth="1"/>
  </cols>
  <sheetData>
    <row r="1" spans="1:18" ht="18.75" x14ac:dyDescent="0.3">
      <c r="B1" s="1" t="s">
        <v>121</v>
      </c>
      <c r="G1" s="2"/>
      <c r="O1" s="2"/>
      <c r="P1" s="2"/>
      <c r="Q1" s="2"/>
      <c r="R1" s="2"/>
    </row>
    <row r="2" spans="1:18" ht="95.25" x14ac:dyDescent="0.25">
      <c r="B2" t="s">
        <v>0</v>
      </c>
      <c r="C2" s="19" t="s">
        <v>109</v>
      </c>
      <c r="D2" s="19" t="s">
        <v>110</v>
      </c>
      <c r="E2" s="19" t="s">
        <v>111</v>
      </c>
      <c r="F2" s="19" t="s">
        <v>112</v>
      </c>
      <c r="G2" s="19" t="s">
        <v>113</v>
      </c>
      <c r="H2" s="19" t="s">
        <v>114</v>
      </c>
      <c r="I2" s="19" t="s">
        <v>115</v>
      </c>
      <c r="J2" s="19" t="s">
        <v>116</v>
      </c>
      <c r="K2" s="19" t="s">
        <v>117</v>
      </c>
      <c r="L2" s="19" t="s">
        <v>118</v>
      </c>
      <c r="M2" s="19" t="s">
        <v>119</v>
      </c>
      <c r="N2" s="19" t="s">
        <v>120</v>
      </c>
      <c r="O2" s="20" t="s">
        <v>24</v>
      </c>
      <c r="P2" s="20" t="s">
        <v>1</v>
      </c>
      <c r="Q2" s="20" t="s">
        <v>26</v>
      </c>
      <c r="R2" s="20" t="s">
        <v>3</v>
      </c>
    </row>
    <row r="3" spans="1:18" ht="15.75" x14ac:dyDescent="0.25">
      <c r="A3">
        <v>2</v>
      </c>
      <c r="B3" s="10" t="s">
        <v>50</v>
      </c>
      <c r="C3" s="29">
        <v>764</v>
      </c>
      <c r="D3" s="4"/>
      <c r="E3" s="32"/>
      <c r="F3" s="4"/>
      <c r="G3" s="4"/>
      <c r="H3" s="4"/>
      <c r="I3" s="4"/>
      <c r="J3" s="4"/>
      <c r="K3" s="4"/>
      <c r="L3" s="4"/>
      <c r="M3" s="4"/>
      <c r="N3" s="4"/>
      <c r="O3" s="4">
        <f>SUM(C3:N3)</f>
        <v>764</v>
      </c>
      <c r="P3" s="4">
        <f>COUNTA(C3:N3)</f>
        <v>1</v>
      </c>
      <c r="Q3" s="35">
        <f t="shared" ref="Q3:Q8" si="0">O3/P3</f>
        <v>764</v>
      </c>
      <c r="R3" s="36">
        <f t="shared" ref="R3:R8" si="1">Q3/4</f>
        <v>191</v>
      </c>
    </row>
    <row r="4" spans="1:18" ht="15.75" x14ac:dyDescent="0.25">
      <c r="A4">
        <v>3</v>
      </c>
      <c r="B4" s="10" t="s">
        <v>65</v>
      </c>
      <c r="C4" s="29">
        <v>648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>
        <f>SUM(C4:N4)</f>
        <v>648</v>
      </c>
      <c r="P4" s="4">
        <f>COUNTA(C4:N4)</f>
        <v>1</v>
      </c>
      <c r="Q4" s="35">
        <f t="shared" si="0"/>
        <v>648</v>
      </c>
      <c r="R4" s="36">
        <f t="shared" si="1"/>
        <v>162</v>
      </c>
    </row>
    <row r="5" spans="1:18" ht="15.75" x14ac:dyDescent="0.25">
      <c r="A5">
        <v>4</v>
      </c>
      <c r="B5" s="10" t="s">
        <v>12</v>
      </c>
      <c r="C5" s="29">
        <v>623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>
        <f>SUM(C5:N5)</f>
        <v>623</v>
      </c>
      <c r="P5" s="4">
        <f>COUNTA(C5:N5)</f>
        <v>1</v>
      </c>
      <c r="Q5" s="35">
        <f t="shared" si="0"/>
        <v>623</v>
      </c>
      <c r="R5" s="36">
        <f t="shared" si="1"/>
        <v>155.75</v>
      </c>
    </row>
    <row r="6" spans="1:18" ht="15.75" x14ac:dyDescent="0.25">
      <c r="A6">
        <v>5</v>
      </c>
      <c r="B6" s="10" t="s">
        <v>39</v>
      </c>
      <c r="C6" s="29">
        <v>609</v>
      </c>
      <c r="D6" s="11"/>
      <c r="E6" s="11"/>
      <c r="F6" s="4"/>
      <c r="G6" s="4"/>
      <c r="H6" s="4"/>
      <c r="I6" s="4"/>
      <c r="J6" s="4"/>
      <c r="K6" s="4"/>
      <c r="L6" s="4"/>
      <c r="M6" s="4"/>
      <c r="N6" s="4"/>
      <c r="O6" s="4">
        <f>SUM(C6:N6)</f>
        <v>609</v>
      </c>
      <c r="P6" s="4">
        <f>COUNTA(C6:N6)</f>
        <v>1</v>
      </c>
      <c r="Q6" s="38">
        <f t="shared" si="0"/>
        <v>609</v>
      </c>
      <c r="R6" s="39">
        <f t="shared" si="1"/>
        <v>152.25</v>
      </c>
    </row>
    <row r="7" spans="1:18" ht="15.75" x14ac:dyDescent="0.25">
      <c r="A7">
        <v>6</v>
      </c>
      <c r="B7" s="10" t="s">
        <v>47</v>
      </c>
      <c r="C7" s="29">
        <v>577</v>
      </c>
      <c r="D7" s="11"/>
      <c r="E7" s="11"/>
      <c r="F7" s="4"/>
      <c r="G7" s="4"/>
      <c r="H7" s="4"/>
      <c r="I7" s="4"/>
      <c r="J7" s="4"/>
      <c r="K7" s="4"/>
      <c r="L7" s="4"/>
      <c r="M7" s="4"/>
      <c r="N7" s="4"/>
      <c r="O7" s="4">
        <f>SUM(C7:N7)</f>
        <v>577</v>
      </c>
      <c r="P7" s="4">
        <f>COUNTA(C7:N7)</f>
        <v>1</v>
      </c>
      <c r="Q7" s="38">
        <f t="shared" si="0"/>
        <v>577</v>
      </c>
      <c r="R7" s="39">
        <f t="shared" si="1"/>
        <v>144.25</v>
      </c>
    </row>
    <row r="8" spans="1:18" ht="15.75" x14ac:dyDescent="0.25">
      <c r="A8">
        <v>7</v>
      </c>
      <c r="B8" s="10" t="s">
        <v>54</v>
      </c>
      <c r="C8" s="29">
        <v>568</v>
      </c>
      <c r="D8" s="4"/>
      <c r="E8" s="11"/>
      <c r="F8" s="4"/>
      <c r="G8" s="4"/>
      <c r="H8" s="4"/>
      <c r="I8" s="4"/>
      <c r="J8" s="4"/>
      <c r="K8" s="4"/>
      <c r="L8" s="4"/>
      <c r="M8" s="4"/>
      <c r="N8" s="4"/>
      <c r="O8" s="4">
        <f>SUM(C8:N8)</f>
        <v>568</v>
      </c>
      <c r="P8" s="4">
        <f>COUNTA(C8:N8)</f>
        <v>1</v>
      </c>
      <c r="Q8" s="38">
        <f t="shared" si="0"/>
        <v>568</v>
      </c>
      <c r="R8" s="39">
        <f t="shared" si="1"/>
        <v>142</v>
      </c>
    </row>
    <row r="9" spans="1:18" ht="15.75" x14ac:dyDescent="0.25">
      <c r="A9">
        <v>8</v>
      </c>
      <c r="B9" s="10" t="s">
        <v>93</v>
      </c>
      <c r="C9" s="29">
        <v>278</v>
      </c>
      <c r="D9" s="4"/>
      <c r="E9" s="32"/>
      <c r="F9" s="4"/>
      <c r="G9" s="4"/>
      <c r="H9" s="4"/>
      <c r="I9" s="4"/>
      <c r="J9" s="4"/>
      <c r="K9" s="4"/>
      <c r="L9" s="4"/>
      <c r="M9" s="4"/>
      <c r="N9" s="4"/>
      <c r="O9" s="4">
        <f>SUM(C9:N9)</f>
        <v>278</v>
      </c>
      <c r="P9" s="4">
        <f>COUNTA(C9:N9)</f>
        <v>1</v>
      </c>
      <c r="Q9" s="35">
        <v>139</v>
      </c>
      <c r="R9" s="36">
        <f>Q9</f>
        <v>139</v>
      </c>
    </row>
    <row r="10" spans="1:18" ht="15.75" x14ac:dyDescent="0.25">
      <c r="A10">
        <v>9</v>
      </c>
      <c r="B10" s="10" t="s">
        <v>84</v>
      </c>
      <c r="C10" s="29">
        <v>482</v>
      </c>
      <c r="D10" s="4"/>
      <c r="E10" s="32"/>
      <c r="F10" s="11"/>
      <c r="G10" s="4"/>
      <c r="H10" s="4"/>
      <c r="I10" s="4"/>
      <c r="J10" s="4"/>
      <c r="K10" s="4"/>
      <c r="L10" s="4"/>
      <c r="M10" s="4"/>
      <c r="N10" s="4"/>
      <c r="O10" s="4">
        <f>SUM(C10:N10)</f>
        <v>482</v>
      </c>
      <c r="P10" s="4">
        <f>COUNTA(C10:N10)</f>
        <v>1</v>
      </c>
      <c r="Q10" s="35">
        <f>O10/P10</f>
        <v>482</v>
      </c>
      <c r="R10" s="36">
        <f>Q10/4</f>
        <v>120.5</v>
      </c>
    </row>
    <row r="11" spans="1:18" ht="36" customHeight="1" x14ac:dyDescent="0.25">
      <c r="B11" s="9" t="s">
        <v>25</v>
      </c>
      <c r="C11" s="34">
        <f>SUM(C3:C10)</f>
        <v>4549</v>
      </c>
      <c r="D11" s="34">
        <f>SUM(D3:D10)</f>
        <v>0</v>
      </c>
      <c r="E11" s="34">
        <f>SUM(E3:E10)</f>
        <v>0</v>
      </c>
      <c r="F11" s="34">
        <f>SUM(F3:F10)</f>
        <v>0</v>
      </c>
      <c r="G11" s="34">
        <f>SUM(G3:G10)</f>
        <v>0</v>
      </c>
      <c r="H11" s="34">
        <f>SUM(H3:H10)</f>
        <v>0</v>
      </c>
      <c r="I11" s="34">
        <f>SUM(I3:I10)</f>
        <v>0</v>
      </c>
      <c r="J11" s="34">
        <f>SUM(J3:J10)</f>
        <v>0</v>
      </c>
      <c r="K11" s="34">
        <f>SUM(K3:K10)</f>
        <v>0</v>
      </c>
      <c r="L11" s="34">
        <f t="shared" ref="L11:N11" si="2">SUM(L3:L10)</f>
        <v>0</v>
      </c>
      <c r="M11" s="34">
        <f t="shared" si="2"/>
        <v>0</v>
      </c>
      <c r="N11" s="34">
        <f t="shared" si="2"/>
        <v>0</v>
      </c>
      <c r="O11" s="34">
        <f>SUM(O3:O10)</f>
        <v>4549</v>
      </c>
      <c r="P11" s="34"/>
      <c r="Q11" s="37">
        <f>AVERAGE(Q3:Q10)</f>
        <v>551.25</v>
      </c>
      <c r="R11" s="37">
        <f>AVERAGE(R3:R10)</f>
        <v>150.84375</v>
      </c>
    </row>
    <row r="12" spans="1:18" x14ac:dyDescent="0.25">
      <c r="B12" s="6" t="s">
        <v>2</v>
      </c>
      <c r="C12" s="7">
        <f>C11/8</f>
        <v>568.625</v>
      </c>
      <c r="D12" s="7">
        <f t="shared" ref="D12:J12" si="3">D11/8</f>
        <v>0</v>
      </c>
      <c r="E12" s="7">
        <f t="shared" si="3"/>
        <v>0</v>
      </c>
      <c r="F12" s="7">
        <f t="shared" si="3"/>
        <v>0</v>
      </c>
      <c r="G12" s="7">
        <f t="shared" si="3"/>
        <v>0</v>
      </c>
      <c r="H12" s="7">
        <f t="shared" si="3"/>
        <v>0</v>
      </c>
      <c r="I12" s="7">
        <f t="shared" si="3"/>
        <v>0</v>
      </c>
      <c r="J12" s="7">
        <f t="shared" si="3"/>
        <v>0</v>
      </c>
      <c r="K12" s="7">
        <f>K11/9</f>
        <v>0</v>
      </c>
      <c r="L12" s="7">
        <f t="shared" ref="L12:N12" si="4">L11/9</f>
        <v>0</v>
      </c>
      <c r="M12" s="7">
        <f t="shared" si="4"/>
        <v>0</v>
      </c>
      <c r="N12" s="7">
        <f t="shared" si="4"/>
        <v>0</v>
      </c>
      <c r="O12" s="7"/>
      <c r="P12" s="4"/>
    </row>
  </sheetData>
  <sortState xmlns:xlrd2="http://schemas.microsoft.com/office/spreadsheetml/2017/richdata2" ref="B3:R10">
    <sortCondition descending="1" ref="R3:R10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topLeftCell="A14" workbookViewId="0">
      <selection activeCell="U13" sqref="U13"/>
    </sheetView>
  </sheetViews>
  <sheetFormatPr defaultRowHeight="17.25" x14ac:dyDescent="0.3"/>
  <cols>
    <col min="2" max="2" width="32.140625" style="15" customWidth="1"/>
    <col min="3" max="7" width="8.85546875" style="2"/>
  </cols>
  <sheetData>
    <row r="1" spans="1:7" ht="15" x14ac:dyDescent="0.25">
      <c r="B1" s="16" t="s">
        <v>105</v>
      </c>
      <c r="C1"/>
      <c r="D1"/>
      <c r="E1"/>
      <c r="F1"/>
      <c r="G1" t="s">
        <v>89</v>
      </c>
    </row>
    <row r="2" spans="1:7" ht="15.75" x14ac:dyDescent="0.25">
      <c r="A2">
        <v>1</v>
      </c>
      <c r="B2" s="3" t="s">
        <v>106</v>
      </c>
      <c r="C2" s="8">
        <v>222</v>
      </c>
      <c r="D2" s="8">
        <v>216</v>
      </c>
      <c r="E2" s="8">
        <v>225</v>
      </c>
      <c r="F2" s="8">
        <v>195</v>
      </c>
      <c r="G2" s="29">
        <f t="shared" ref="G2:G17" si="0">SUM(C2:F2)</f>
        <v>858</v>
      </c>
    </row>
    <row r="3" spans="1:7" ht="15.75" x14ac:dyDescent="0.25">
      <c r="A3">
        <v>2</v>
      </c>
      <c r="B3" s="3" t="s">
        <v>81</v>
      </c>
      <c r="C3" s="8">
        <v>201</v>
      </c>
      <c r="D3" s="8">
        <v>224</v>
      </c>
      <c r="E3" s="8">
        <v>180</v>
      </c>
      <c r="F3" s="8">
        <v>170</v>
      </c>
      <c r="G3" s="29">
        <f t="shared" si="0"/>
        <v>775</v>
      </c>
    </row>
    <row r="4" spans="1:7" ht="15.75" x14ac:dyDescent="0.25">
      <c r="A4">
        <v>3</v>
      </c>
      <c r="B4" s="3" t="s">
        <v>107</v>
      </c>
      <c r="C4" s="8">
        <v>160</v>
      </c>
      <c r="D4" s="8">
        <v>162</v>
      </c>
      <c r="E4" s="8">
        <v>256</v>
      </c>
      <c r="F4" s="8">
        <v>193</v>
      </c>
      <c r="G4" s="29">
        <f t="shared" si="0"/>
        <v>771</v>
      </c>
    </row>
    <row r="5" spans="1:7" ht="15.75" x14ac:dyDescent="0.25">
      <c r="A5">
        <v>4</v>
      </c>
      <c r="B5" s="3" t="s">
        <v>108</v>
      </c>
      <c r="C5" s="8">
        <v>181</v>
      </c>
      <c r="D5" s="8">
        <v>201</v>
      </c>
      <c r="E5" s="8">
        <v>194</v>
      </c>
      <c r="F5" s="8">
        <v>188</v>
      </c>
      <c r="G5" s="29">
        <f t="shared" si="0"/>
        <v>764</v>
      </c>
    </row>
    <row r="6" spans="1:7" ht="15.75" x14ac:dyDescent="0.25">
      <c r="A6">
        <v>5</v>
      </c>
      <c r="B6" s="3" t="s">
        <v>78</v>
      </c>
      <c r="C6" s="8">
        <v>184</v>
      </c>
      <c r="D6" s="8">
        <v>178</v>
      </c>
      <c r="E6" s="8">
        <v>203</v>
      </c>
      <c r="F6" s="8">
        <v>190</v>
      </c>
      <c r="G6" s="29">
        <f t="shared" si="0"/>
        <v>755</v>
      </c>
    </row>
    <row r="7" spans="1:7" ht="15.75" x14ac:dyDescent="0.25">
      <c r="A7">
        <v>6</v>
      </c>
      <c r="B7" s="3" t="s">
        <v>97</v>
      </c>
      <c r="C7" s="8">
        <v>176</v>
      </c>
      <c r="D7" s="8">
        <v>148</v>
      </c>
      <c r="E7" s="8">
        <v>183</v>
      </c>
      <c r="F7" s="8">
        <v>222</v>
      </c>
      <c r="G7" s="29">
        <f t="shared" si="0"/>
        <v>729</v>
      </c>
    </row>
    <row r="8" spans="1:7" ht="15.75" x14ac:dyDescent="0.25">
      <c r="A8">
        <v>7</v>
      </c>
      <c r="B8" s="3" t="s">
        <v>75</v>
      </c>
      <c r="C8" s="8">
        <v>193</v>
      </c>
      <c r="D8" s="8">
        <v>180</v>
      </c>
      <c r="E8" s="8">
        <v>157</v>
      </c>
      <c r="F8" s="8">
        <v>193</v>
      </c>
      <c r="G8" s="29">
        <f t="shared" si="0"/>
        <v>723</v>
      </c>
    </row>
    <row r="9" spans="1:7" ht="15.75" x14ac:dyDescent="0.25">
      <c r="A9">
        <v>8</v>
      </c>
      <c r="B9" s="3" t="s">
        <v>70</v>
      </c>
      <c r="C9" s="8">
        <v>161</v>
      </c>
      <c r="D9" s="8">
        <v>148</v>
      </c>
      <c r="E9" s="8">
        <v>210</v>
      </c>
      <c r="F9" s="8">
        <v>182</v>
      </c>
      <c r="G9" s="29">
        <f t="shared" si="0"/>
        <v>701</v>
      </c>
    </row>
    <row r="10" spans="1:7" ht="15.75" x14ac:dyDescent="0.25">
      <c r="A10">
        <v>9</v>
      </c>
      <c r="B10" s="3" t="s">
        <v>5</v>
      </c>
      <c r="C10" s="8">
        <v>198</v>
      </c>
      <c r="D10" s="8">
        <v>139</v>
      </c>
      <c r="E10" s="8">
        <v>151</v>
      </c>
      <c r="F10" s="8">
        <v>199</v>
      </c>
      <c r="G10" s="29">
        <f t="shared" si="0"/>
        <v>687</v>
      </c>
    </row>
    <row r="11" spans="1:7" ht="15.75" x14ac:dyDescent="0.25">
      <c r="A11">
        <v>10</v>
      </c>
      <c r="B11" s="3" t="s">
        <v>58</v>
      </c>
      <c r="C11" s="8">
        <v>197</v>
      </c>
      <c r="D11" s="8">
        <v>151</v>
      </c>
      <c r="E11" s="8">
        <v>160</v>
      </c>
      <c r="F11" s="8">
        <v>178</v>
      </c>
      <c r="G11" s="29">
        <f t="shared" si="0"/>
        <v>686</v>
      </c>
    </row>
    <row r="12" spans="1:7" ht="15.75" x14ac:dyDescent="0.25">
      <c r="A12">
        <v>11</v>
      </c>
      <c r="B12" s="3" t="s">
        <v>104</v>
      </c>
      <c r="C12" s="8">
        <v>144</v>
      </c>
      <c r="D12" s="8">
        <v>178</v>
      </c>
      <c r="E12" s="8">
        <v>168</v>
      </c>
      <c r="F12" s="8">
        <v>167</v>
      </c>
      <c r="G12" s="29">
        <f t="shared" si="0"/>
        <v>657</v>
      </c>
    </row>
    <row r="13" spans="1:7" ht="17.45" customHeight="1" x14ac:dyDescent="0.25">
      <c r="A13">
        <v>12</v>
      </c>
      <c r="B13" s="3" t="s">
        <v>27</v>
      </c>
      <c r="C13" s="8">
        <v>145</v>
      </c>
      <c r="D13" s="8">
        <v>142</v>
      </c>
      <c r="E13" s="8">
        <v>161</v>
      </c>
      <c r="F13" s="8">
        <v>179</v>
      </c>
      <c r="G13" s="29">
        <f t="shared" si="0"/>
        <v>627</v>
      </c>
    </row>
    <row r="14" spans="1:7" ht="15.75" x14ac:dyDescent="0.25">
      <c r="A14">
        <v>13</v>
      </c>
      <c r="B14" s="3" t="s">
        <v>38</v>
      </c>
      <c r="C14" s="8">
        <v>151</v>
      </c>
      <c r="D14" s="8">
        <v>137</v>
      </c>
      <c r="E14" s="8">
        <v>157</v>
      </c>
      <c r="F14" s="8">
        <v>168</v>
      </c>
      <c r="G14" s="29">
        <f t="shared" si="0"/>
        <v>613</v>
      </c>
    </row>
    <row r="15" spans="1:7" ht="15.75" x14ac:dyDescent="0.25">
      <c r="A15">
        <v>14</v>
      </c>
      <c r="B15" s="3" t="s">
        <v>56</v>
      </c>
      <c r="C15" s="8">
        <v>148</v>
      </c>
      <c r="D15" s="8">
        <v>160</v>
      </c>
      <c r="E15" s="8">
        <v>146</v>
      </c>
      <c r="F15" s="8">
        <v>129</v>
      </c>
      <c r="G15" s="29">
        <f t="shared" si="0"/>
        <v>583</v>
      </c>
    </row>
    <row r="16" spans="1:7" ht="15.75" x14ac:dyDescent="0.25">
      <c r="A16">
        <v>15</v>
      </c>
      <c r="B16" s="3" t="s">
        <v>6</v>
      </c>
      <c r="C16" s="8">
        <v>124</v>
      </c>
      <c r="D16" s="8">
        <v>143</v>
      </c>
      <c r="E16" s="8">
        <v>157</v>
      </c>
      <c r="F16" s="8">
        <v>135</v>
      </c>
      <c r="G16" s="29">
        <f t="shared" si="0"/>
        <v>559</v>
      </c>
    </row>
    <row r="17" spans="1:10" ht="17.45" customHeight="1" x14ac:dyDescent="0.25">
      <c r="A17">
        <v>16</v>
      </c>
      <c r="B17" s="3" t="s">
        <v>66</v>
      </c>
      <c r="C17" s="8">
        <v>147</v>
      </c>
      <c r="D17" s="8">
        <v>112</v>
      </c>
      <c r="E17" s="8">
        <v>120</v>
      </c>
      <c r="F17" s="8">
        <v>146</v>
      </c>
      <c r="G17" s="29">
        <f t="shared" si="0"/>
        <v>525</v>
      </c>
    </row>
    <row r="18" spans="1:10" ht="17.45" customHeight="1" x14ac:dyDescent="0.3">
      <c r="G18" s="22">
        <f>SUM(G2:G17)</f>
        <v>11013</v>
      </c>
    </row>
    <row r="19" spans="1:10" ht="17.45" customHeight="1" x14ac:dyDescent="0.3">
      <c r="G19" s="22"/>
    </row>
    <row r="21" spans="1:10" ht="15.75" x14ac:dyDescent="0.25">
      <c r="A21">
        <v>1</v>
      </c>
      <c r="B21" s="10" t="s">
        <v>50</v>
      </c>
      <c r="C21" s="8">
        <v>172</v>
      </c>
      <c r="D21" s="8">
        <v>169</v>
      </c>
      <c r="E21" s="8">
        <v>219</v>
      </c>
      <c r="F21" s="8">
        <v>204</v>
      </c>
      <c r="G21" s="29">
        <f t="shared" ref="G21:G28" si="1">SUM(C21:F21)</f>
        <v>764</v>
      </c>
    </row>
    <row r="22" spans="1:10" ht="15.75" x14ac:dyDescent="0.25">
      <c r="A22">
        <v>2</v>
      </c>
      <c r="B22" s="10" t="s">
        <v>65</v>
      </c>
      <c r="C22" s="8">
        <v>172</v>
      </c>
      <c r="D22" s="8">
        <v>159</v>
      </c>
      <c r="E22" s="8">
        <v>133</v>
      </c>
      <c r="F22" s="8">
        <v>184</v>
      </c>
      <c r="G22" s="29">
        <f t="shared" si="1"/>
        <v>648</v>
      </c>
      <c r="I22" s="23"/>
    </row>
    <row r="23" spans="1:10" ht="15.75" x14ac:dyDescent="0.25">
      <c r="A23">
        <v>3</v>
      </c>
      <c r="B23" s="10" t="s">
        <v>12</v>
      </c>
      <c r="C23" s="8">
        <v>127</v>
      </c>
      <c r="D23" s="8">
        <v>152</v>
      </c>
      <c r="E23" s="8">
        <v>176</v>
      </c>
      <c r="F23" s="8">
        <v>168</v>
      </c>
      <c r="G23" s="29">
        <f t="shared" si="1"/>
        <v>623</v>
      </c>
    </row>
    <row r="24" spans="1:10" ht="15.75" x14ac:dyDescent="0.25">
      <c r="A24">
        <v>4</v>
      </c>
      <c r="B24" s="10" t="s">
        <v>39</v>
      </c>
      <c r="C24" s="8">
        <v>162</v>
      </c>
      <c r="D24" s="8">
        <v>154</v>
      </c>
      <c r="E24" s="8">
        <v>145</v>
      </c>
      <c r="F24" s="8">
        <v>148</v>
      </c>
      <c r="G24" s="29">
        <f t="shared" si="1"/>
        <v>609</v>
      </c>
    </row>
    <row r="25" spans="1:10" ht="17.45" customHeight="1" x14ac:dyDescent="0.25">
      <c r="A25">
        <v>5</v>
      </c>
      <c r="B25" s="10" t="s">
        <v>47</v>
      </c>
      <c r="C25" s="8">
        <v>156</v>
      </c>
      <c r="D25" s="8">
        <v>141</v>
      </c>
      <c r="E25" s="8">
        <v>164</v>
      </c>
      <c r="F25" s="8">
        <v>116</v>
      </c>
      <c r="G25" s="29">
        <f t="shared" si="1"/>
        <v>577</v>
      </c>
    </row>
    <row r="26" spans="1:10" ht="15.75" x14ac:dyDescent="0.25">
      <c r="A26">
        <v>6</v>
      </c>
      <c r="B26" s="10" t="s">
        <v>54</v>
      </c>
      <c r="C26" s="8">
        <v>147</v>
      </c>
      <c r="D26" s="8">
        <v>121</v>
      </c>
      <c r="E26" s="8">
        <v>161</v>
      </c>
      <c r="F26" s="8">
        <v>139</v>
      </c>
      <c r="G26" s="29">
        <f t="shared" si="1"/>
        <v>568</v>
      </c>
      <c r="J26">
        <f>COUNTA(#REF!)</f>
        <v>1</v>
      </c>
    </row>
    <row r="27" spans="1:10" ht="15.75" x14ac:dyDescent="0.25">
      <c r="A27">
        <v>7</v>
      </c>
      <c r="B27" s="10" t="s">
        <v>84</v>
      </c>
      <c r="C27" s="8">
        <v>113</v>
      </c>
      <c r="D27" s="8">
        <v>112</v>
      </c>
      <c r="E27" s="8">
        <v>122</v>
      </c>
      <c r="F27" s="8">
        <v>135</v>
      </c>
      <c r="G27" s="29">
        <f t="shared" si="1"/>
        <v>482</v>
      </c>
    </row>
    <row r="28" spans="1:10" ht="15.75" x14ac:dyDescent="0.25">
      <c r="A28">
        <v>8</v>
      </c>
      <c r="B28" s="10" t="s">
        <v>93</v>
      </c>
      <c r="C28" s="8">
        <v>137</v>
      </c>
      <c r="D28" s="8">
        <v>141</v>
      </c>
      <c r="E28" s="8">
        <v>0</v>
      </c>
      <c r="F28" s="8">
        <v>0</v>
      </c>
      <c r="G28" s="29">
        <f t="shared" si="1"/>
        <v>278</v>
      </c>
    </row>
    <row r="29" spans="1:10" x14ac:dyDescent="0.3">
      <c r="G29" s="22">
        <f>SUM(G21:G28)</f>
        <v>4549</v>
      </c>
    </row>
    <row r="31" spans="1:10" ht="15.6" customHeight="1" x14ac:dyDescent="0.3"/>
    <row r="32" spans="1:10" ht="15" x14ac:dyDescent="0.25">
      <c r="B32"/>
      <c r="D32" s="2" t="s">
        <v>17</v>
      </c>
    </row>
    <row r="33" spans="2:8" ht="15" x14ac:dyDescent="0.25">
      <c r="B33" t="s">
        <v>122</v>
      </c>
      <c r="C33" s="23">
        <f>G18+G29</f>
        <v>15562</v>
      </c>
      <c r="D33" s="23">
        <f>C33-C34</f>
        <v>1319</v>
      </c>
    </row>
    <row r="34" spans="2:8" ht="15" x14ac:dyDescent="0.25">
      <c r="B34" t="s">
        <v>33</v>
      </c>
      <c r="C34" s="23">
        <v>14243</v>
      </c>
      <c r="D34" s="23"/>
    </row>
    <row r="35" spans="2:8" x14ac:dyDescent="0.3">
      <c r="H35" s="2"/>
    </row>
    <row r="36" spans="2:8" ht="15" x14ac:dyDescent="0.25">
      <c r="B36"/>
      <c r="D36"/>
      <c r="E36"/>
      <c r="F36"/>
      <c r="G36"/>
    </row>
    <row r="37" spans="2:8" ht="15" x14ac:dyDescent="0.25">
      <c r="B37"/>
      <c r="D37"/>
      <c r="E37"/>
      <c r="F37"/>
      <c r="G37"/>
    </row>
    <row r="38" spans="2:8" ht="15" x14ac:dyDescent="0.25">
      <c r="B38"/>
      <c r="D38"/>
      <c r="E38"/>
      <c r="F38"/>
      <c r="G38"/>
    </row>
    <row r="39" spans="2:8" ht="15" x14ac:dyDescent="0.25">
      <c r="B39"/>
      <c r="D39"/>
      <c r="E39"/>
      <c r="F39"/>
      <c r="G39"/>
    </row>
    <row r="40" spans="2:8" ht="15" x14ac:dyDescent="0.25">
      <c r="B40"/>
      <c r="D40"/>
      <c r="E40"/>
      <c r="F40"/>
      <c r="G40"/>
    </row>
    <row r="41" spans="2:8" ht="15" x14ac:dyDescent="0.25">
      <c r="B41"/>
      <c r="D41"/>
      <c r="E41"/>
      <c r="F41"/>
      <c r="G41"/>
    </row>
    <row r="42" spans="2:8" ht="15" x14ac:dyDescent="0.25">
      <c r="B42"/>
      <c r="D42"/>
      <c r="E42"/>
      <c r="F42"/>
      <c r="G42"/>
    </row>
    <row r="43" spans="2:8" ht="15" x14ac:dyDescent="0.25">
      <c r="B43"/>
      <c r="D43"/>
      <c r="E43"/>
      <c r="F43"/>
      <c r="G43"/>
    </row>
    <row r="44" spans="2:8" ht="15" x14ac:dyDescent="0.25">
      <c r="B44"/>
      <c r="D44"/>
      <c r="E44"/>
      <c r="F44"/>
      <c r="G44"/>
    </row>
    <row r="45" spans="2:8" ht="15" x14ac:dyDescent="0.25">
      <c r="B45"/>
      <c r="D45"/>
      <c r="E45"/>
      <c r="F45"/>
      <c r="G45"/>
    </row>
    <row r="46" spans="2:8" ht="15" x14ac:dyDescent="0.25">
      <c r="B46"/>
      <c r="D46"/>
      <c r="E46"/>
      <c r="F46"/>
      <c r="G46"/>
    </row>
    <row r="47" spans="2:8" ht="15" x14ac:dyDescent="0.25">
      <c r="B47"/>
      <c r="D47"/>
      <c r="E47"/>
      <c r="F47"/>
      <c r="G47"/>
    </row>
    <row r="48" spans="2:8" ht="15" x14ac:dyDescent="0.25">
      <c r="B48"/>
      <c r="D48"/>
      <c r="E48"/>
      <c r="F48"/>
      <c r="G48"/>
    </row>
    <row r="49" spans="3:3" customFormat="1" ht="15" x14ac:dyDescent="0.25">
      <c r="C49" s="2"/>
    </row>
    <row r="50" spans="3:3" customFormat="1" ht="15" x14ac:dyDescent="0.25">
      <c r="C50" s="2"/>
    </row>
    <row r="51" spans="3:3" customFormat="1" ht="15" x14ac:dyDescent="0.25">
      <c r="C51" s="2"/>
    </row>
    <row r="52" spans="3:3" customFormat="1" ht="15" x14ac:dyDescent="0.25">
      <c r="C52" s="2"/>
    </row>
    <row r="53" spans="3:3" customFormat="1" ht="15" x14ac:dyDescent="0.25">
      <c r="C53" s="2"/>
    </row>
    <row r="54" spans="3:3" customFormat="1" ht="15" x14ac:dyDescent="0.25">
      <c r="C54" s="2"/>
    </row>
    <row r="55" spans="3:3" customFormat="1" ht="15" x14ac:dyDescent="0.25">
      <c r="C55" s="2"/>
    </row>
    <row r="56" spans="3:3" customFormat="1" ht="15" x14ac:dyDescent="0.25">
      <c r="C56" s="2"/>
    </row>
    <row r="57" spans="3:3" customFormat="1" ht="15" x14ac:dyDescent="0.25">
      <c r="C57" s="2"/>
    </row>
    <row r="58" spans="3:3" customFormat="1" ht="15" x14ac:dyDescent="0.25">
      <c r="C58" s="2"/>
    </row>
    <row r="59" spans="3:3" customFormat="1" ht="15" x14ac:dyDescent="0.25">
      <c r="C59" s="2"/>
    </row>
    <row r="60" spans="3:3" customFormat="1" ht="15" x14ac:dyDescent="0.25"/>
  </sheetData>
  <sortState xmlns:xlrd2="http://schemas.microsoft.com/office/spreadsheetml/2017/richdata2" ref="B2:G17">
    <sortCondition descending="1" ref="G2:G17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31"/>
  <sheetViews>
    <sheetView workbookViewId="0">
      <pane ySplit="1" topLeftCell="A3" activePane="bottomLeft" state="frozen"/>
      <selection activeCell="V46" sqref="V46"/>
      <selection pane="bottomLeft" activeCell="V46" sqref="V46"/>
    </sheetView>
  </sheetViews>
  <sheetFormatPr defaultRowHeight="15" x14ac:dyDescent="0.25"/>
  <cols>
    <col min="2" max="2" width="22.5703125" bestFit="1" customWidth="1"/>
    <col min="3" max="3" width="7.140625" bestFit="1" customWidth="1"/>
    <col min="4" max="4" width="6.42578125" bestFit="1" customWidth="1"/>
    <col min="5" max="5" width="7.140625" bestFit="1" customWidth="1"/>
    <col min="6" max="6" width="6.42578125" bestFit="1" customWidth="1"/>
  </cols>
  <sheetData>
    <row r="1" spans="2:7" x14ac:dyDescent="0.25">
      <c r="B1" s="18" t="s">
        <v>42</v>
      </c>
    </row>
    <row r="2" spans="2:7" ht="15.75" x14ac:dyDescent="0.25">
      <c r="B2" s="3" t="s">
        <v>34</v>
      </c>
      <c r="C2" s="8">
        <v>246</v>
      </c>
      <c r="D2" s="8">
        <v>178</v>
      </c>
      <c r="E2" s="8">
        <v>238</v>
      </c>
      <c r="F2" s="8">
        <v>158</v>
      </c>
      <c r="G2" s="29">
        <v>820</v>
      </c>
    </row>
    <row r="3" spans="2:7" ht="15.75" x14ac:dyDescent="0.25">
      <c r="B3" s="3" t="s">
        <v>7</v>
      </c>
      <c r="C3" s="8">
        <v>191</v>
      </c>
      <c r="D3" s="8">
        <v>245</v>
      </c>
      <c r="E3" s="8">
        <v>157</v>
      </c>
      <c r="F3" s="8">
        <v>214</v>
      </c>
      <c r="G3" s="29">
        <f>SUM(C3:F3)</f>
        <v>807</v>
      </c>
    </row>
    <row r="4" spans="2:7" ht="15.75" x14ac:dyDescent="0.25">
      <c r="B4" s="3" t="s">
        <v>28</v>
      </c>
      <c r="C4" s="8">
        <v>184</v>
      </c>
      <c r="D4" s="8">
        <v>203</v>
      </c>
      <c r="E4" s="8">
        <v>143</v>
      </c>
      <c r="F4" s="8">
        <v>217</v>
      </c>
      <c r="G4" s="29">
        <v>747</v>
      </c>
    </row>
    <row r="5" spans="2:7" ht="15.75" x14ac:dyDescent="0.25">
      <c r="B5" s="3" t="s">
        <v>14</v>
      </c>
      <c r="C5" s="8">
        <v>160</v>
      </c>
      <c r="D5" s="8">
        <v>149</v>
      </c>
      <c r="E5" s="8">
        <v>178</v>
      </c>
      <c r="F5" s="8">
        <v>238</v>
      </c>
      <c r="G5" s="29">
        <v>725</v>
      </c>
    </row>
    <row r="6" spans="2:7" ht="15.75" x14ac:dyDescent="0.25">
      <c r="B6" s="3" t="s">
        <v>10</v>
      </c>
      <c r="C6" s="8">
        <v>186</v>
      </c>
      <c r="D6" s="8">
        <v>172</v>
      </c>
      <c r="E6" s="8">
        <v>189</v>
      </c>
      <c r="F6" s="8">
        <v>167</v>
      </c>
      <c r="G6" s="29">
        <f>SUM(C6:F6)</f>
        <v>714</v>
      </c>
    </row>
    <row r="7" spans="2:7" ht="15.75" x14ac:dyDescent="0.25">
      <c r="B7" s="3" t="s">
        <v>4</v>
      </c>
      <c r="C7" s="8">
        <v>151</v>
      </c>
      <c r="D7" s="8">
        <v>194</v>
      </c>
      <c r="E7" s="8">
        <v>169</v>
      </c>
      <c r="F7" s="8">
        <v>195</v>
      </c>
      <c r="G7" s="29">
        <f>SUM(C7:F7)</f>
        <v>709</v>
      </c>
    </row>
    <row r="8" spans="2:7" ht="15.75" x14ac:dyDescent="0.25">
      <c r="B8" s="3" t="s">
        <v>36</v>
      </c>
      <c r="C8" s="8">
        <v>212</v>
      </c>
      <c r="D8" s="8">
        <v>145</v>
      </c>
      <c r="E8" s="8">
        <v>166</v>
      </c>
      <c r="F8" s="8">
        <v>174</v>
      </c>
      <c r="G8" s="29">
        <f>SUM(C8:F8)</f>
        <v>697</v>
      </c>
    </row>
    <row r="9" spans="2:7" ht="15.75" x14ac:dyDescent="0.25">
      <c r="B9" s="3" t="s">
        <v>8</v>
      </c>
      <c r="C9" s="8">
        <v>149</v>
      </c>
      <c r="D9" s="8">
        <v>180</v>
      </c>
      <c r="E9" s="8">
        <v>183</v>
      </c>
      <c r="F9" s="8">
        <v>180</v>
      </c>
      <c r="G9" s="29">
        <f>SUM(C9:F9)</f>
        <v>692</v>
      </c>
    </row>
    <row r="10" spans="2:7" ht="15.75" x14ac:dyDescent="0.25">
      <c r="B10" s="3" t="s">
        <v>38</v>
      </c>
      <c r="C10" s="8">
        <v>169</v>
      </c>
      <c r="D10" s="8">
        <v>225</v>
      </c>
      <c r="E10" s="8">
        <v>153</v>
      </c>
      <c r="F10" s="8">
        <v>143</v>
      </c>
      <c r="G10" s="29">
        <f>SUM(C10:F10)</f>
        <v>690</v>
      </c>
    </row>
    <row r="11" spans="2:7" ht="15.75" x14ac:dyDescent="0.25">
      <c r="B11" s="3" t="s">
        <v>5</v>
      </c>
      <c r="C11" s="8">
        <v>179</v>
      </c>
      <c r="D11" s="8">
        <v>196</v>
      </c>
      <c r="E11" s="8">
        <v>158</v>
      </c>
      <c r="F11" s="8">
        <v>157</v>
      </c>
      <c r="G11" s="29">
        <v>690</v>
      </c>
    </row>
    <row r="12" spans="2:7" ht="15.75" x14ac:dyDescent="0.25">
      <c r="B12" s="3" t="s">
        <v>20</v>
      </c>
      <c r="C12" s="8">
        <v>162</v>
      </c>
      <c r="D12" s="8">
        <v>185</v>
      </c>
      <c r="E12" s="8">
        <v>159</v>
      </c>
      <c r="F12" s="8">
        <v>176</v>
      </c>
      <c r="G12" s="29">
        <v>682</v>
      </c>
    </row>
    <row r="13" spans="2:7" ht="15.75" x14ac:dyDescent="0.25">
      <c r="B13" s="3" t="s">
        <v>27</v>
      </c>
      <c r="C13" s="8">
        <v>158</v>
      </c>
      <c r="D13" s="8">
        <v>149</v>
      </c>
      <c r="E13" s="8">
        <v>151</v>
      </c>
      <c r="F13" s="8">
        <v>202</v>
      </c>
      <c r="G13" s="29">
        <f>SUM(C13:F13)</f>
        <v>660</v>
      </c>
    </row>
    <row r="14" spans="2:7" ht="15.75" x14ac:dyDescent="0.25">
      <c r="B14" s="3" t="s">
        <v>6</v>
      </c>
      <c r="C14" s="8">
        <v>172</v>
      </c>
      <c r="D14" s="8">
        <v>160</v>
      </c>
      <c r="E14" s="8">
        <v>140</v>
      </c>
      <c r="F14" s="8">
        <v>164</v>
      </c>
      <c r="G14" s="29">
        <v>636</v>
      </c>
    </row>
    <row r="15" spans="2:7" ht="15.75" x14ac:dyDescent="0.25">
      <c r="B15" s="3" t="s">
        <v>35</v>
      </c>
      <c r="C15" s="8">
        <v>137</v>
      </c>
      <c r="D15" s="8">
        <v>164</v>
      </c>
      <c r="E15" s="8">
        <v>177</v>
      </c>
      <c r="F15" s="8">
        <v>145</v>
      </c>
      <c r="G15" s="29">
        <v>623</v>
      </c>
    </row>
    <row r="16" spans="2:7" ht="15.75" x14ac:dyDescent="0.25">
      <c r="B16" s="3" t="s">
        <v>37</v>
      </c>
      <c r="C16" s="8">
        <v>136</v>
      </c>
      <c r="D16" s="8">
        <v>144</v>
      </c>
      <c r="E16" s="8">
        <v>167</v>
      </c>
      <c r="F16" s="8">
        <v>151</v>
      </c>
      <c r="G16" s="29">
        <v>598</v>
      </c>
    </row>
    <row r="17" spans="2:7" ht="15.75" x14ac:dyDescent="0.25">
      <c r="B17" s="3" t="s">
        <v>9</v>
      </c>
      <c r="C17" s="8">
        <v>147</v>
      </c>
      <c r="D17" s="8">
        <v>119</v>
      </c>
      <c r="E17" s="8">
        <v>149</v>
      </c>
      <c r="F17" s="8">
        <v>147</v>
      </c>
      <c r="G17" s="29">
        <f>SUM(C17:F17)</f>
        <v>562</v>
      </c>
    </row>
    <row r="18" spans="2:7" x14ac:dyDescent="0.25">
      <c r="G18" s="29">
        <f>SUM(G2:G17)</f>
        <v>11052</v>
      </c>
    </row>
    <row r="20" spans="2:7" ht="15.75" x14ac:dyDescent="0.25">
      <c r="B20" s="10" t="s">
        <v>29</v>
      </c>
      <c r="C20" s="8">
        <v>192</v>
      </c>
      <c r="D20" s="8">
        <v>174</v>
      </c>
      <c r="E20" s="8">
        <v>147</v>
      </c>
      <c r="F20" s="8">
        <v>187</v>
      </c>
      <c r="G20" s="29">
        <f>SUM(C20:F20)</f>
        <v>700</v>
      </c>
    </row>
    <row r="21" spans="2:7" ht="15.75" x14ac:dyDescent="0.25">
      <c r="B21" s="10" t="s">
        <v>12</v>
      </c>
      <c r="C21" s="8">
        <v>168</v>
      </c>
      <c r="D21" s="8">
        <v>155</v>
      </c>
      <c r="E21" s="8">
        <v>194</v>
      </c>
      <c r="F21" s="8">
        <v>136</v>
      </c>
      <c r="G21" s="29">
        <f>SUM(C21:F21)</f>
        <v>653</v>
      </c>
    </row>
    <row r="22" spans="2:7" ht="15.75" x14ac:dyDescent="0.25">
      <c r="B22" s="10" t="s">
        <v>44</v>
      </c>
      <c r="C22" s="8">
        <v>169</v>
      </c>
      <c r="D22" s="8">
        <v>166</v>
      </c>
      <c r="E22" s="8">
        <v>147</v>
      </c>
      <c r="F22" s="8">
        <v>141</v>
      </c>
      <c r="G22" s="29">
        <v>623</v>
      </c>
    </row>
    <row r="23" spans="2:7" ht="15.75" x14ac:dyDescent="0.25">
      <c r="B23" s="10" t="s">
        <v>13</v>
      </c>
      <c r="C23" s="8">
        <v>128</v>
      </c>
      <c r="D23" s="8">
        <v>140</v>
      </c>
      <c r="E23" s="8">
        <v>156</v>
      </c>
      <c r="F23" s="8">
        <v>137</v>
      </c>
      <c r="G23" s="29">
        <v>561</v>
      </c>
    </row>
    <row r="24" spans="2:7" ht="15.75" x14ac:dyDescent="0.25">
      <c r="B24" s="10" t="s">
        <v>11</v>
      </c>
      <c r="C24" s="8">
        <v>111</v>
      </c>
      <c r="D24" s="8">
        <v>138</v>
      </c>
      <c r="E24" s="8">
        <v>149</v>
      </c>
      <c r="F24" s="8">
        <v>151</v>
      </c>
      <c r="G24" s="29">
        <f>SUM(C24:F24)</f>
        <v>549</v>
      </c>
    </row>
    <row r="25" spans="2:7" ht="15.75" x14ac:dyDescent="0.25">
      <c r="B25" s="10" t="s">
        <v>39</v>
      </c>
      <c r="C25" s="8">
        <v>113</v>
      </c>
      <c r="D25" s="8">
        <v>131</v>
      </c>
      <c r="E25" s="8">
        <v>140</v>
      </c>
      <c r="F25" s="8">
        <v>120</v>
      </c>
      <c r="G25" s="29">
        <f>SUM(C25:F25)</f>
        <v>504</v>
      </c>
    </row>
    <row r="26" spans="2:7" ht="15.75" x14ac:dyDescent="0.25">
      <c r="B26" s="10" t="s">
        <v>21</v>
      </c>
      <c r="C26" s="8">
        <v>110</v>
      </c>
      <c r="D26" s="8">
        <v>151</v>
      </c>
      <c r="E26" s="8">
        <v>125</v>
      </c>
      <c r="F26" s="8">
        <v>114</v>
      </c>
      <c r="G26" s="29">
        <v>500</v>
      </c>
    </row>
    <row r="27" spans="2:7" ht="15.75" x14ac:dyDescent="0.25">
      <c r="B27" s="10" t="s">
        <v>43</v>
      </c>
      <c r="C27" s="8">
        <v>82</v>
      </c>
      <c r="D27" s="8">
        <v>124</v>
      </c>
      <c r="E27" s="8">
        <v>119</v>
      </c>
      <c r="F27" s="8">
        <v>131</v>
      </c>
      <c r="G27" s="29">
        <f>SUM(C27:F27)</f>
        <v>456</v>
      </c>
    </row>
    <row r="28" spans="2:7" ht="15.75" x14ac:dyDescent="0.25">
      <c r="B28" s="13"/>
      <c r="C28" s="2"/>
      <c r="D28" s="2"/>
      <c r="E28" s="2"/>
      <c r="F28" s="2"/>
      <c r="G28" s="29">
        <f>SUM(G20:G27)</f>
        <v>4546</v>
      </c>
    </row>
    <row r="29" spans="2:7" ht="15.75" x14ac:dyDescent="0.25">
      <c r="B29" s="13"/>
      <c r="C29" s="2"/>
      <c r="D29" s="2"/>
      <c r="E29" s="2"/>
      <c r="F29" s="2"/>
      <c r="G29" s="14"/>
    </row>
    <row r="30" spans="2:7" ht="15.75" x14ac:dyDescent="0.25">
      <c r="B30" s="13" t="s">
        <v>15</v>
      </c>
      <c r="D30" s="16" t="s">
        <v>16</v>
      </c>
      <c r="F30" t="s">
        <v>16</v>
      </c>
      <c r="G30" t="s">
        <v>17</v>
      </c>
    </row>
    <row r="31" spans="2:7" x14ac:dyDescent="0.25">
      <c r="B31" s="17">
        <v>45930</v>
      </c>
      <c r="C31" t="s">
        <v>18</v>
      </c>
      <c r="D31">
        <f>G18+G28</f>
        <v>15598</v>
      </c>
      <c r="E31" t="s">
        <v>19</v>
      </c>
      <c r="F31">
        <v>14424</v>
      </c>
      <c r="G31">
        <f>D31-F31</f>
        <v>1174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4"/>
  <sheetViews>
    <sheetView zoomScaleNormal="100" workbookViewId="0">
      <pane ySplit="1" topLeftCell="A2" activePane="bottomLeft" state="frozen"/>
      <selection activeCell="V46" sqref="V46"/>
      <selection pane="bottomLeft" activeCell="V46" sqref="V46"/>
    </sheetView>
  </sheetViews>
  <sheetFormatPr defaultRowHeight="15" x14ac:dyDescent="0.25"/>
  <cols>
    <col min="2" max="2" width="22.5703125" bestFit="1" customWidth="1"/>
    <col min="3" max="3" width="6.42578125" style="2" bestFit="1" customWidth="1"/>
    <col min="4" max="4" width="5.140625" style="2" bestFit="1" customWidth="1"/>
    <col min="5" max="6" width="4" style="2" bestFit="1" customWidth="1"/>
    <col min="7" max="7" width="6" style="28" bestFit="1" customWidth="1"/>
    <col min="12" max="12" width="18.140625" bestFit="1" customWidth="1"/>
  </cols>
  <sheetData>
    <row r="1" spans="2:7" x14ac:dyDescent="0.25">
      <c r="B1" s="16" t="s">
        <v>46</v>
      </c>
    </row>
    <row r="2" spans="2:7" ht="15.75" x14ac:dyDescent="0.25">
      <c r="B2" s="3" t="s">
        <v>5</v>
      </c>
      <c r="C2" s="8">
        <v>224</v>
      </c>
      <c r="D2" s="8">
        <v>189</v>
      </c>
      <c r="E2" s="8">
        <v>148</v>
      </c>
      <c r="F2" s="8">
        <v>248</v>
      </c>
      <c r="G2" s="30">
        <f t="shared" ref="G2:G17" si="0">SUM(C2:F2)</f>
        <v>809</v>
      </c>
    </row>
    <row r="3" spans="2:7" ht="15.75" x14ac:dyDescent="0.25">
      <c r="B3" s="3" t="s">
        <v>14</v>
      </c>
      <c r="C3" s="8">
        <v>191</v>
      </c>
      <c r="D3" s="8">
        <v>170</v>
      </c>
      <c r="E3" s="8">
        <v>215</v>
      </c>
      <c r="F3" s="8">
        <v>220</v>
      </c>
      <c r="G3" s="30">
        <f t="shared" si="0"/>
        <v>796</v>
      </c>
    </row>
    <row r="4" spans="2:7" ht="15.75" x14ac:dyDescent="0.25">
      <c r="B4" s="3" t="s">
        <v>28</v>
      </c>
      <c r="C4" s="8">
        <v>164</v>
      </c>
      <c r="D4" s="8">
        <v>204</v>
      </c>
      <c r="E4" s="8">
        <v>221</v>
      </c>
      <c r="F4" s="8">
        <v>185</v>
      </c>
      <c r="G4" s="30">
        <f t="shared" si="0"/>
        <v>774</v>
      </c>
    </row>
    <row r="5" spans="2:7" ht="15.75" x14ac:dyDescent="0.25">
      <c r="B5" s="3" t="s">
        <v>57</v>
      </c>
      <c r="C5" s="8">
        <v>202</v>
      </c>
      <c r="D5" s="8">
        <v>176</v>
      </c>
      <c r="E5" s="8">
        <v>189</v>
      </c>
      <c r="F5" s="8">
        <v>178</v>
      </c>
      <c r="G5" s="30">
        <f t="shared" si="0"/>
        <v>745</v>
      </c>
    </row>
    <row r="6" spans="2:7" ht="15.75" x14ac:dyDescent="0.25">
      <c r="B6" s="3" t="s">
        <v>53</v>
      </c>
      <c r="C6" s="8">
        <v>144</v>
      </c>
      <c r="D6" s="8">
        <v>203</v>
      </c>
      <c r="E6" s="8">
        <v>183</v>
      </c>
      <c r="F6" s="8">
        <v>199</v>
      </c>
      <c r="G6" s="30">
        <f t="shared" si="0"/>
        <v>729</v>
      </c>
    </row>
    <row r="7" spans="2:7" ht="15.75" x14ac:dyDescent="0.25">
      <c r="B7" s="3" t="s">
        <v>4</v>
      </c>
      <c r="C7" s="8">
        <v>160</v>
      </c>
      <c r="D7" s="8">
        <v>202</v>
      </c>
      <c r="E7" s="8">
        <v>190</v>
      </c>
      <c r="F7" s="8">
        <v>170</v>
      </c>
      <c r="G7" s="30">
        <f t="shared" si="0"/>
        <v>722</v>
      </c>
    </row>
    <row r="8" spans="2:7" ht="15.75" x14ac:dyDescent="0.25">
      <c r="B8" s="3" t="s">
        <v>52</v>
      </c>
      <c r="C8" s="8">
        <v>181</v>
      </c>
      <c r="D8" s="8">
        <v>167</v>
      </c>
      <c r="E8" s="8">
        <v>203</v>
      </c>
      <c r="F8" s="8">
        <v>169</v>
      </c>
      <c r="G8" s="30">
        <f t="shared" si="0"/>
        <v>720</v>
      </c>
    </row>
    <row r="9" spans="2:7" ht="15.75" x14ac:dyDescent="0.25">
      <c r="B9" s="3" t="s">
        <v>7</v>
      </c>
      <c r="C9" s="8">
        <v>160</v>
      </c>
      <c r="D9" s="8">
        <v>223</v>
      </c>
      <c r="E9" s="8">
        <v>196</v>
      </c>
      <c r="F9" s="8">
        <v>140</v>
      </c>
      <c r="G9" s="30">
        <f t="shared" si="0"/>
        <v>719</v>
      </c>
    </row>
    <row r="10" spans="2:7" ht="15.75" x14ac:dyDescent="0.25">
      <c r="B10" s="3" t="s">
        <v>49</v>
      </c>
      <c r="C10" s="8">
        <v>213</v>
      </c>
      <c r="D10" s="8">
        <v>188</v>
      </c>
      <c r="E10" s="8">
        <v>163</v>
      </c>
      <c r="F10" s="8">
        <v>155</v>
      </c>
      <c r="G10" s="30">
        <f t="shared" si="0"/>
        <v>719</v>
      </c>
    </row>
    <row r="11" spans="2:7" ht="15.75" x14ac:dyDescent="0.25">
      <c r="B11" s="3" t="s">
        <v>58</v>
      </c>
      <c r="C11" s="8">
        <v>214</v>
      </c>
      <c r="D11" s="8">
        <v>158</v>
      </c>
      <c r="E11" s="8">
        <v>147</v>
      </c>
      <c r="F11" s="8">
        <v>193</v>
      </c>
      <c r="G11" s="30">
        <f t="shared" si="0"/>
        <v>712</v>
      </c>
    </row>
    <row r="12" spans="2:7" ht="15.75" x14ac:dyDescent="0.25">
      <c r="B12" s="3" t="s">
        <v>8</v>
      </c>
      <c r="C12" s="8">
        <v>168</v>
      </c>
      <c r="D12" s="8">
        <v>213</v>
      </c>
      <c r="E12" s="8">
        <v>149</v>
      </c>
      <c r="F12" s="8">
        <v>158</v>
      </c>
      <c r="G12" s="30">
        <f t="shared" si="0"/>
        <v>688</v>
      </c>
    </row>
    <row r="13" spans="2:7" ht="15.75" x14ac:dyDescent="0.25">
      <c r="B13" s="3" t="s">
        <v>48</v>
      </c>
      <c r="C13" s="8">
        <v>183</v>
      </c>
      <c r="D13" s="8">
        <v>171</v>
      </c>
      <c r="E13" s="8">
        <v>179</v>
      </c>
      <c r="F13" s="8">
        <v>148</v>
      </c>
      <c r="G13" s="30">
        <f t="shared" si="0"/>
        <v>681</v>
      </c>
    </row>
    <row r="14" spans="2:7" ht="15.75" x14ac:dyDescent="0.25">
      <c r="B14" s="3" t="s">
        <v>55</v>
      </c>
      <c r="C14" s="8">
        <v>137</v>
      </c>
      <c r="D14" s="8">
        <v>151</v>
      </c>
      <c r="E14" s="8">
        <v>168</v>
      </c>
      <c r="F14" s="8">
        <v>215</v>
      </c>
      <c r="G14" s="30">
        <f t="shared" si="0"/>
        <v>671</v>
      </c>
    </row>
    <row r="15" spans="2:7" ht="15.75" x14ac:dyDescent="0.25">
      <c r="B15" s="3" t="s">
        <v>56</v>
      </c>
      <c r="C15" s="8">
        <v>174</v>
      </c>
      <c r="D15" s="8">
        <v>164</v>
      </c>
      <c r="E15" s="8">
        <v>153</v>
      </c>
      <c r="F15" s="8">
        <v>168</v>
      </c>
      <c r="G15" s="30">
        <f t="shared" si="0"/>
        <v>659</v>
      </c>
    </row>
    <row r="16" spans="2:7" ht="15.75" x14ac:dyDescent="0.25">
      <c r="B16" s="3" t="s">
        <v>60</v>
      </c>
      <c r="C16" s="8">
        <v>140</v>
      </c>
      <c r="D16" s="8">
        <v>156</v>
      </c>
      <c r="E16" s="8">
        <v>135</v>
      </c>
      <c r="F16" s="8">
        <v>199</v>
      </c>
      <c r="G16" s="30">
        <f t="shared" si="0"/>
        <v>630</v>
      </c>
    </row>
    <row r="17" spans="2:7" ht="15.75" x14ac:dyDescent="0.25">
      <c r="B17" s="3" t="s">
        <v>61</v>
      </c>
      <c r="C17" s="8">
        <v>131</v>
      </c>
      <c r="D17" s="8">
        <v>154</v>
      </c>
      <c r="E17" s="8">
        <v>166</v>
      </c>
      <c r="F17" s="8">
        <v>178</v>
      </c>
      <c r="G17" s="30">
        <f t="shared" si="0"/>
        <v>629</v>
      </c>
    </row>
    <row r="18" spans="2:7" x14ac:dyDescent="0.25">
      <c r="G18" s="28">
        <f>SUM(G2:G17)</f>
        <v>11403</v>
      </c>
    </row>
    <row r="20" spans="2:7" ht="15.75" x14ac:dyDescent="0.25">
      <c r="B20" s="9" t="s">
        <v>51</v>
      </c>
      <c r="C20" s="8">
        <v>186</v>
      </c>
      <c r="D20" s="8">
        <v>179</v>
      </c>
      <c r="E20" s="8">
        <v>160</v>
      </c>
      <c r="F20" s="8">
        <v>195</v>
      </c>
      <c r="G20" s="30">
        <f t="shared" ref="G20:G27" si="1">SUM(C20:F20)</f>
        <v>720</v>
      </c>
    </row>
    <row r="21" spans="2:7" ht="15.75" x14ac:dyDescent="0.25">
      <c r="B21" s="9" t="s">
        <v>50</v>
      </c>
      <c r="C21" s="8">
        <v>167</v>
      </c>
      <c r="D21" s="8">
        <v>205</v>
      </c>
      <c r="E21" s="8">
        <v>169</v>
      </c>
      <c r="F21" s="8">
        <v>177</v>
      </c>
      <c r="G21" s="30">
        <f t="shared" si="1"/>
        <v>718</v>
      </c>
    </row>
    <row r="22" spans="2:7" ht="15.75" x14ac:dyDescent="0.25">
      <c r="B22" s="9" t="s">
        <v>59</v>
      </c>
      <c r="C22" s="8">
        <v>141</v>
      </c>
      <c r="D22" s="8">
        <v>159</v>
      </c>
      <c r="E22" s="8">
        <v>209</v>
      </c>
      <c r="F22" s="8">
        <v>147</v>
      </c>
      <c r="G22" s="30">
        <f t="shared" si="1"/>
        <v>656</v>
      </c>
    </row>
    <row r="23" spans="2:7" ht="15.75" x14ac:dyDescent="0.25">
      <c r="B23" s="9" t="s">
        <v>12</v>
      </c>
      <c r="C23" s="8">
        <v>160</v>
      </c>
      <c r="D23" s="8">
        <v>147</v>
      </c>
      <c r="E23" s="8">
        <v>139</v>
      </c>
      <c r="F23" s="8">
        <v>191</v>
      </c>
      <c r="G23" s="30">
        <f t="shared" si="1"/>
        <v>637</v>
      </c>
    </row>
    <row r="24" spans="2:7" ht="15.75" x14ac:dyDescent="0.25">
      <c r="B24" s="9" t="s">
        <v>21</v>
      </c>
      <c r="C24" s="8">
        <v>131</v>
      </c>
      <c r="D24" s="8">
        <v>159</v>
      </c>
      <c r="E24" s="8">
        <v>185</v>
      </c>
      <c r="F24" s="8">
        <v>161</v>
      </c>
      <c r="G24" s="30">
        <f t="shared" si="1"/>
        <v>636</v>
      </c>
    </row>
    <row r="25" spans="2:7" ht="15.75" x14ac:dyDescent="0.25">
      <c r="B25" s="9" t="s">
        <v>47</v>
      </c>
      <c r="C25" s="8">
        <v>152</v>
      </c>
      <c r="D25" s="8">
        <v>169</v>
      </c>
      <c r="E25" s="8">
        <v>181</v>
      </c>
      <c r="F25" s="8">
        <v>133</v>
      </c>
      <c r="G25" s="30">
        <f t="shared" si="1"/>
        <v>635</v>
      </c>
    </row>
    <row r="26" spans="2:7" ht="15.75" x14ac:dyDescent="0.25">
      <c r="B26" s="9" t="s">
        <v>62</v>
      </c>
      <c r="C26" s="8">
        <v>134</v>
      </c>
      <c r="D26" s="8">
        <v>146</v>
      </c>
      <c r="E26" s="8">
        <v>183</v>
      </c>
      <c r="F26" s="8">
        <v>142</v>
      </c>
      <c r="G26" s="30">
        <f t="shared" si="1"/>
        <v>605</v>
      </c>
    </row>
    <row r="27" spans="2:7" ht="15.75" x14ac:dyDescent="0.25">
      <c r="B27" s="9" t="s">
        <v>54</v>
      </c>
      <c r="C27" s="8">
        <v>126</v>
      </c>
      <c r="D27" s="8">
        <v>143</v>
      </c>
      <c r="E27" s="8">
        <v>141</v>
      </c>
      <c r="F27" s="8">
        <v>175</v>
      </c>
      <c r="G27" s="30">
        <f t="shared" si="1"/>
        <v>585</v>
      </c>
    </row>
    <row r="28" spans="2:7" x14ac:dyDescent="0.25">
      <c r="B28" s="2"/>
      <c r="G28" s="28">
        <f>SUM(G20:G27)</f>
        <v>5192</v>
      </c>
    </row>
    <row r="29" spans="2:7" x14ac:dyDescent="0.25">
      <c r="B29" s="2"/>
      <c r="C29" s="2" t="s">
        <v>16</v>
      </c>
      <c r="D29" s="2" t="s">
        <v>45</v>
      </c>
    </row>
    <row r="30" spans="2:7" x14ac:dyDescent="0.25">
      <c r="B30" t="s">
        <v>22</v>
      </c>
      <c r="C30" s="2">
        <f>G18+G28</f>
        <v>16595</v>
      </c>
      <c r="D30" s="2">
        <f>C30-C31</f>
        <v>1015</v>
      </c>
    </row>
    <row r="31" spans="2:7" x14ac:dyDescent="0.25">
      <c r="B31" t="s">
        <v>23</v>
      </c>
      <c r="C31" s="2">
        <v>15580</v>
      </c>
    </row>
    <row r="33" spans="2:6" ht="15.75" x14ac:dyDescent="0.25">
      <c r="B33" s="13"/>
      <c r="C33"/>
      <c r="D33" s="16"/>
      <c r="E33"/>
      <c r="F33"/>
    </row>
    <row r="34" spans="2:6" x14ac:dyDescent="0.25">
      <c r="B34" s="17"/>
      <c r="C34"/>
      <c r="D34"/>
      <c r="E34"/>
      <c r="F34"/>
    </row>
  </sheetData>
  <sortState xmlns:xlrd2="http://schemas.microsoft.com/office/spreadsheetml/2017/richdata2" ref="L5:U46">
    <sortCondition descending="1" ref="S5:S46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3"/>
  <sheetViews>
    <sheetView workbookViewId="0">
      <selection activeCell="V46" sqref="V46"/>
    </sheetView>
  </sheetViews>
  <sheetFormatPr defaultRowHeight="15" x14ac:dyDescent="0.25"/>
  <cols>
    <col min="2" max="2" width="21.7109375" bestFit="1" customWidth="1"/>
    <col min="3" max="6" width="7.42578125" style="2" customWidth="1"/>
    <col min="7" max="7" width="8.85546875" style="2"/>
  </cols>
  <sheetData>
    <row r="1" spans="1:7" x14ac:dyDescent="0.25">
      <c r="B1" s="16" t="s">
        <v>76</v>
      </c>
      <c r="G1" s="14"/>
    </row>
    <row r="2" spans="1:7" ht="15.75" x14ac:dyDescent="0.25">
      <c r="A2">
        <v>1</v>
      </c>
      <c r="B2" s="5" t="s">
        <v>34</v>
      </c>
      <c r="C2" s="8">
        <v>215</v>
      </c>
      <c r="D2" s="8">
        <v>204</v>
      </c>
      <c r="E2" s="8">
        <v>212</v>
      </c>
      <c r="F2" s="8">
        <v>166</v>
      </c>
      <c r="G2" s="12">
        <f t="shared" ref="G2:G15" si="0">SUM(C2:F2)</f>
        <v>797</v>
      </c>
    </row>
    <row r="3" spans="1:7" ht="15.75" x14ac:dyDescent="0.25">
      <c r="A3">
        <v>2</v>
      </c>
      <c r="B3" s="5" t="s">
        <v>70</v>
      </c>
      <c r="C3" s="8">
        <v>179</v>
      </c>
      <c r="D3" s="8">
        <v>183</v>
      </c>
      <c r="E3" s="8">
        <v>178</v>
      </c>
      <c r="F3" s="8">
        <v>215</v>
      </c>
      <c r="G3" s="12">
        <f t="shared" si="0"/>
        <v>755</v>
      </c>
    </row>
    <row r="4" spans="1:7" ht="15.75" x14ac:dyDescent="0.25">
      <c r="A4">
        <v>3</v>
      </c>
      <c r="B4" s="5" t="s">
        <v>57</v>
      </c>
      <c r="C4" s="8">
        <v>138</v>
      </c>
      <c r="D4" s="8">
        <v>163</v>
      </c>
      <c r="E4" s="8">
        <v>223</v>
      </c>
      <c r="F4" s="8">
        <v>202</v>
      </c>
      <c r="G4" s="12">
        <f t="shared" si="0"/>
        <v>726</v>
      </c>
    </row>
    <row r="5" spans="1:7" ht="15.75" x14ac:dyDescent="0.25">
      <c r="A5">
        <v>4</v>
      </c>
      <c r="B5" s="5" t="s">
        <v>69</v>
      </c>
      <c r="C5" s="8">
        <v>202</v>
      </c>
      <c r="D5" s="8">
        <v>180</v>
      </c>
      <c r="E5" s="8">
        <v>157</v>
      </c>
      <c r="F5" s="8">
        <v>174</v>
      </c>
      <c r="G5" s="12">
        <f t="shared" si="0"/>
        <v>713</v>
      </c>
    </row>
    <row r="6" spans="1:7" ht="15.75" x14ac:dyDescent="0.25">
      <c r="A6">
        <v>5</v>
      </c>
      <c r="B6" s="5" t="s">
        <v>75</v>
      </c>
      <c r="C6" s="8">
        <v>190</v>
      </c>
      <c r="D6" s="8">
        <v>147</v>
      </c>
      <c r="E6" s="8">
        <v>181</v>
      </c>
      <c r="F6" s="8">
        <v>186</v>
      </c>
      <c r="G6" s="12">
        <f t="shared" si="0"/>
        <v>704</v>
      </c>
    </row>
    <row r="7" spans="1:7" ht="15.75" x14ac:dyDescent="0.25">
      <c r="A7">
        <v>6</v>
      </c>
      <c r="B7" s="5" t="s">
        <v>14</v>
      </c>
      <c r="C7" s="8">
        <v>184</v>
      </c>
      <c r="D7" s="8">
        <v>178</v>
      </c>
      <c r="E7" s="8">
        <v>157</v>
      </c>
      <c r="F7" s="8">
        <v>178</v>
      </c>
      <c r="G7" s="12">
        <f t="shared" si="0"/>
        <v>697</v>
      </c>
    </row>
    <row r="8" spans="1:7" ht="15.75" x14ac:dyDescent="0.25">
      <c r="A8">
        <v>7</v>
      </c>
      <c r="B8" s="5" t="s">
        <v>73</v>
      </c>
      <c r="C8" s="8">
        <v>160</v>
      </c>
      <c r="D8" s="8">
        <v>195</v>
      </c>
      <c r="E8" s="8">
        <v>152</v>
      </c>
      <c r="F8" s="8">
        <v>179</v>
      </c>
      <c r="G8" s="12">
        <f t="shared" si="0"/>
        <v>686</v>
      </c>
    </row>
    <row r="9" spans="1:7" ht="15.75" x14ac:dyDescent="0.25">
      <c r="A9">
        <v>8</v>
      </c>
      <c r="B9" s="5" t="s">
        <v>63</v>
      </c>
      <c r="C9" s="8">
        <v>166</v>
      </c>
      <c r="D9" s="8">
        <v>147</v>
      </c>
      <c r="E9" s="8">
        <v>166</v>
      </c>
      <c r="F9" s="8">
        <v>166</v>
      </c>
      <c r="G9" s="12">
        <f t="shared" si="0"/>
        <v>645</v>
      </c>
    </row>
    <row r="10" spans="1:7" ht="15.75" x14ac:dyDescent="0.25">
      <c r="A10">
        <v>10</v>
      </c>
      <c r="B10" s="5" t="s">
        <v>67</v>
      </c>
      <c r="C10" s="8">
        <v>135</v>
      </c>
      <c r="D10" s="8">
        <v>170</v>
      </c>
      <c r="E10" s="8">
        <v>167</v>
      </c>
      <c r="F10" s="8">
        <v>154</v>
      </c>
      <c r="G10" s="12">
        <f t="shared" si="0"/>
        <v>626</v>
      </c>
    </row>
    <row r="11" spans="1:7" ht="15.75" x14ac:dyDescent="0.25">
      <c r="A11">
        <v>11</v>
      </c>
      <c r="B11" s="5" t="s">
        <v>74</v>
      </c>
      <c r="C11" s="8">
        <v>162</v>
      </c>
      <c r="D11" s="8">
        <v>154</v>
      </c>
      <c r="E11" s="8">
        <v>181</v>
      </c>
      <c r="F11" s="8">
        <v>127</v>
      </c>
      <c r="G11" s="12">
        <f t="shared" si="0"/>
        <v>624</v>
      </c>
    </row>
    <row r="12" spans="1:7" ht="15.75" x14ac:dyDescent="0.25">
      <c r="A12">
        <v>12</v>
      </c>
      <c r="B12" s="5" t="s">
        <v>53</v>
      </c>
      <c r="C12" s="8">
        <v>163</v>
      </c>
      <c r="D12" s="8">
        <v>142</v>
      </c>
      <c r="E12" s="8">
        <v>146</v>
      </c>
      <c r="F12" s="8">
        <v>152</v>
      </c>
      <c r="G12" s="12">
        <f t="shared" si="0"/>
        <v>603</v>
      </c>
    </row>
    <row r="13" spans="1:7" ht="15.75" x14ac:dyDescent="0.25">
      <c r="A13">
        <v>13</v>
      </c>
      <c r="B13" s="5" t="s">
        <v>38</v>
      </c>
      <c r="C13" s="8">
        <v>165</v>
      </c>
      <c r="D13" s="8">
        <v>117</v>
      </c>
      <c r="E13" s="8">
        <v>156</v>
      </c>
      <c r="F13" s="8">
        <v>150</v>
      </c>
      <c r="G13" s="12">
        <f t="shared" si="0"/>
        <v>588</v>
      </c>
    </row>
    <row r="14" spans="1:7" ht="15.75" x14ac:dyDescent="0.25">
      <c r="A14">
        <v>14</v>
      </c>
      <c r="B14" s="5" t="s">
        <v>66</v>
      </c>
      <c r="C14" s="8">
        <v>121</v>
      </c>
      <c r="D14" s="8">
        <v>116</v>
      </c>
      <c r="E14" s="8">
        <v>156</v>
      </c>
      <c r="F14" s="8">
        <v>140</v>
      </c>
      <c r="G14" s="12">
        <f t="shared" si="0"/>
        <v>533</v>
      </c>
    </row>
    <row r="15" spans="1:7" ht="15.75" x14ac:dyDescent="0.25">
      <c r="A15">
        <v>15</v>
      </c>
      <c r="B15" s="5" t="s">
        <v>71</v>
      </c>
      <c r="C15" s="8">
        <v>124</v>
      </c>
      <c r="D15" s="8">
        <v>144</v>
      </c>
      <c r="E15" s="8">
        <v>108</v>
      </c>
      <c r="F15" s="8">
        <v>107</v>
      </c>
      <c r="G15" s="12">
        <f t="shared" si="0"/>
        <v>483</v>
      </c>
    </row>
    <row r="16" spans="1:7" ht="15.75" x14ac:dyDescent="0.25">
      <c r="A16">
        <v>16</v>
      </c>
      <c r="B16" s="3"/>
      <c r="C16" s="4">
        <f>SUM(C2:C14)</f>
        <v>2180</v>
      </c>
      <c r="D16" s="4">
        <f>SUM(D2:D15)</f>
        <v>2240</v>
      </c>
      <c r="E16" s="4">
        <f>SUM(E2:E15)</f>
        <v>2340</v>
      </c>
      <c r="F16" s="4">
        <f>SUM(F2:F15)</f>
        <v>2296</v>
      </c>
      <c r="G16" s="12">
        <f>SUM(G2:G15)</f>
        <v>9180</v>
      </c>
    </row>
    <row r="20" spans="1:12" ht="15.75" x14ac:dyDescent="0.25">
      <c r="A20">
        <v>1</v>
      </c>
      <c r="B20" s="10" t="s">
        <v>64</v>
      </c>
      <c r="C20" s="8">
        <v>179</v>
      </c>
      <c r="D20" s="8">
        <v>154</v>
      </c>
      <c r="E20" s="8">
        <v>163</v>
      </c>
      <c r="F20" s="8">
        <v>151</v>
      </c>
      <c r="G20" s="31">
        <f t="shared" ref="G20:G27" si="1">SUM(C20:F20)</f>
        <v>647</v>
      </c>
    </row>
    <row r="21" spans="1:12" ht="15.75" x14ac:dyDescent="0.25">
      <c r="A21">
        <v>2</v>
      </c>
      <c r="B21" s="10" t="s">
        <v>62</v>
      </c>
      <c r="C21" s="8">
        <v>146</v>
      </c>
      <c r="D21" s="8">
        <v>167</v>
      </c>
      <c r="E21" s="8">
        <v>143</v>
      </c>
      <c r="F21" s="8">
        <v>147</v>
      </c>
      <c r="G21" s="31">
        <f t="shared" si="1"/>
        <v>603</v>
      </c>
    </row>
    <row r="22" spans="1:12" ht="15.75" x14ac:dyDescent="0.25">
      <c r="A22">
        <v>3</v>
      </c>
      <c r="B22" s="10" t="s">
        <v>50</v>
      </c>
      <c r="C22" s="8">
        <v>125</v>
      </c>
      <c r="D22" s="8">
        <v>148</v>
      </c>
      <c r="E22" s="8">
        <v>166</v>
      </c>
      <c r="F22" s="8">
        <v>157</v>
      </c>
      <c r="G22" s="31">
        <f t="shared" si="1"/>
        <v>596</v>
      </c>
    </row>
    <row r="23" spans="1:12" ht="15.75" x14ac:dyDescent="0.25">
      <c r="A23">
        <v>4</v>
      </c>
      <c r="B23" s="10" t="s">
        <v>11</v>
      </c>
      <c r="C23" s="8">
        <v>133</v>
      </c>
      <c r="D23" s="8">
        <v>137</v>
      </c>
      <c r="E23" s="8">
        <v>132</v>
      </c>
      <c r="F23" s="8">
        <v>186</v>
      </c>
      <c r="G23" s="31">
        <f t="shared" si="1"/>
        <v>588</v>
      </c>
    </row>
    <row r="24" spans="1:12" ht="15.75" x14ac:dyDescent="0.25">
      <c r="A24">
        <v>5</v>
      </c>
      <c r="B24" s="10" t="s">
        <v>65</v>
      </c>
      <c r="C24" s="8">
        <v>129</v>
      </c>
      <c r="D24" s="8">
        <v>155</v>
      </c>
      <c r="E24" s="8">
        <v>144</v>
      </c>
      <c r="F24" s="8">
        <v>137</v>
      </c>
      <c r="G24" s="31">
        <f t="shared" si="1"/>
        <v>565</v>
      </c>
    </row>
    <row r="25" spans="1:12" ht="15.75" x14ac:dyDescent="0.25">
      <c r="A25">
        <v>6</v>
      </c>
      <c r="B25" s="10" t="s">
        <v>68</v>
      </c>
      <c r="C25" s="8">
        <v>139</v>
      </c>
      <c r="D25" s="8">
        <v>101</v>
      </c>
      <c r="E25" s="8">
        <v>156</v>
      </c>
      <c r="F25" s="8">
        <v>135</v>
      </c>
      <c r="G25" s="31">
        <f t="shared" si="1"/>
        <v>531</v>
      </c>
    </row>
    <row r="26" spans="1:12" ht="15.75" x14ac:dyDescent="0.25">
      <c r="A26">
        <v>7</v>
      </c>
      <c r="B26" s="10" t="s">
        <v>72</v>
      </c>
      <c r="C26" s="8">
        <v>97</v>
      </c>
      <c r="D26" s="8">
        <v>133</v>
      </c>
      <c r="E26" s="8">
        <v>134</v>
      </c>
      <c r="F26" s="8">
        <v>153</v>
      </c>
      <c r="G26" s="31">
        <f t="shared" si="1"/>
        <v>517</v>
      </c>
    </row>
    <row r="27" spans="1:12" ht="15.75" x14ac:dyDescent="0.25">
      <c r="A27">
        <v>8</v>
      </c>
      <c r="B27" s="10" t="s">
        <v>54</v>
      </c>
      <c r="C27" s="8">
        <v>108</v>
      </c>
      <c r="D27" s="8">
        <v>105</v>
      </c>
      <c r="E27" s="8">
        <v>144</v>
      </c>
      <c r="F27" s="8">
        <v>159</v>
      </c>
      <c r="G27" s="31">
        <f t="shared" si="1"/>
        <v>516</v>
      </c>
    </row>
    <row r="28" spans="1:12" x14ac:dyDescent="0.25">
      <c r="C28" s="4">
        <f>SUM(C20:C27)</f>
        <v>1056</v>
      </c>
      <c r="D28" s="4">
        <f t="shared" ref="D28:F28" si="2">SUM(D20:D27)</f>
        <v>1100</v>
      </c>
      <c r="E28" s="4">
        <f t="shared" si="2"/>
        <v>1182</v>
      </c>
      <c r="F28" s="4">
        <f t="shared" si="2"/>
        <v>1225</v>
      </c>
      <c r="G28" s="31">
        <f>SUM(G20:G27)</f>
        <v>4563</v>
      </c>
      <c r="H28" s="2"/>
      <c r="I28" s="2"/>
      <c r="J28" s="2"/>
      <c r="K28" s="2"/>
      <c r="L28" s="2"/>
    </row>
    <row r="30" spans="1:12" x14ac:dyDescent="0.25">
      <c r="D30" s="2" t="s">
        <v>17</v>
      </c>
    </row>
    <row r="31" spans="1:12" x14ac:dyDescent="0.25">
      <c r="B31" t="s">
        <v>18</v>
      </c>
      <c r="C31" s="2">
        <f>G28+G16</f>
        <v>13743</v>
      </c>
      <c r="D31">
        <f>C31-C32</f>
        <v>680</v>
      </c>
      <c r="E31"/>
    </row>
    <row r="32" spans="1:12" x14ac:dyDescent="0.25">
      <c r="B32" t="s">
        <v>30</v>
      </c>
      <c r="C32" s="2">
        <v>13063</v>
      </c>
      <c r="D32"/>
      <c r="E32"/>
    </row>
    <row r="33" spans="3:6" x14ac:dyDescent="0.25">
      <c r="C33"/>
      <c r="D33"/>
      <c r="E33"/>
      <c r="F33"/>
    </row>
  </sheetData>
  <sortState xmlns:xlrd2="http://schemas.microsoft.com/office/spreadsheetml/2017/richdata2" ref="B20:G27">
    <sortCondition descending="1" ref="G20:G27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3"/>
  <sheetViews>
    <sheetView workbookViewId="0">
      <selection activeCell="V46" sqref="V46"/>
    </sheetView>
  </sheetViews>
  <sheetFormatPr defaultRowHeight="15" x14ac:dyDescent="0.25"/>
  <cols>
    <col min="1" max="1" width="3" bestFit="1" customWidth="1"/>
    <col min="2" max="2" width="21.42578125" bestFit="1" customWidth="1"/>
    <col min="3" max="3" width="6" bestFit="1" customWidth="1"/>
    <col min="4" max="7" width="5.7109375" style="2" customWidth="1"/>
  </cols>
  <sheetData>
    <row r="1" spans="1:7" x14ac:dyDescent="0.25">
      <c r="B1" s="16" t="s">
        <v>87</v>
      </c>
      <c r="C1" s="2"/>
      <c r="G1" s="14" t="s">
        <v>32</v>
      </c>
    </row>
    <row r="2" spans="1:7" ht="15.75" x14ac:dyDescent="0.25">
      <c r="A2">
        <v>1</v>
      </c>
      <c r="B2" s="5" t="s">
        <v>28</v>
      </c>
      <c r="C2" s="8">
        <v>192</v>
      </c>
      <c r="D2" s="8">
        <v>178</v>
      </c>
      <c r="E2" s="8">
        <v>199</v>
      </c>
      <c r="F2" s="8">
        <v>209</v>
      </c>
      <c r="G2" s="12">
        <f t="shared" ref="G2:G17" si="0">SUM(C2:F2)</f>
        <v>778</v>
      </c>
    </row>
    <row r="3" spans="1:7" ht="15.75" x14ac:dyDescent="0.25">
      <c r="A3">
        <v>2</v>
      </c>
      <c r="B3" s="5" t="s">
        <v>81</v>
      </c>
      <c r="C3" s="8">
        <v>160</v>
      </c>
      <c r="D3" s="8">
        <v>180</v>
      </c>
      <c r="E3" s="8">
        <v>213</v>
      </c>
      <c r="F3" s="8">
        <v>206</v>
      </c>
      <c r="G3" s="12">
        <f t="shared" si="0"/>
        <v>759</v>
      </c>
    </row>
    <row r="4" spans="1:7" ht="15.75" x14ac:dyDescent="0.25">
      <c r="A4">
        <v>3</v>
      </c>
      <c r="B4" s="5" t="s">
        <v>36</v>
      </c>
      <c r="C4" s="8">
        <v>220</v>
      </c>
      <c r="D4" s="8">
        <v>129</v>
      </c>
      <c r="E4" s="8">
        <v>199</v>
      </c>
      <c r="F4" s="8">
        <v>208</v>
      </c>
      <c r="G4" s="12">
        <f t="shared" si="0"/>
        <v>756</v>
      </c>
    </row>
    <row r="5" spans="1:7" ht="15.75" x14ac:dyDescent="0.25">
      <c r="A5">
        <v>4</v>
      </c>
      <c r="B5" s="5" t="s">
        <v>69</v>
      </c>
      <c r="C5" s="8">
        <v>189</v>
      </c>
      <c r="D5" s="8">
        <v>185</v>
      </c>
      <c r="E5" s="8">
        <v>171</v>
      </c>
      <c r="F5" s="8">
        <v>182</v>
      </c>
      <c r="G5" s="12">
        <f t="shared" si="0"/>
        <v>727</v>
      </c>
    </row>
    <row r="6" spans="1:7" ht="15.75" x14ac:dyDescent="0.25">
      <c r="A6">
        <v>5</v>
      </c>
      <c r="B6" s="5" t="s">
        <v>77</v>
      </c>
      <c r="C6" s="8">
        <v>202</v>
      </c>
      <c r="D6" s="8">
        <v>165</v>
      </c>
      <c r="E6" s="8">
        <v>185</v>
      </c>
      <c r="F6" s="8">
        <v>165</v>
      </c>
      <c r="G6" s="12">
        <f t="shared" si="0"/>
        <v>717</v>
      </c>
    </row>
    <row r="7" spans="1:7" ht="15.75" x14ac:dyDescent="0.25">
      <c r="A7">
        <v>6</v>
      </c>
      <c r="B7" s="5" t="s">
        <v>78</v>
      </c>
      <c r="C7" s="8">
        <v>217</v>
      </c>
      <c r="D7" s="8">
        <v>140</v>
      </c>
      <c r="E7" s="8">
        <v>166</v>
      </c>
      <c r="F7" s="8">
        <v>182</v>
      </c>
      <c r="G7" s="12">
        <f t="shared" si="0"/>
        <v>705</v>
      </c>
    </row>
    <row r="8" spans="1:7" ht="15.75" x14ac:dyDescent="0.25">
      <c r="A8">
        <v>7</v>
      </c>
      <c r="B8" s="5" t="s">
        <v>56</v>
      </c>
      <c r="C8" s="8">
        <v>150</v>
      </c>
      <c r="D8" s="8">
        <v>171</v>
      </c>
      <c r="E8" s="8">
        <v>189</v>
      </c>
      <c r="F8" s="8">
        <v>187</v>
      </c>
      <c r="G8" s="12">
        <f t="shared" si="0"/>
        <v>697</v>
      </c>
    </row>
    <row r="9" spans="1:7" ht="15.75" x14ac:dyDescent="0.25">
      <c r="A9">
        <v>8</v>
      </c>
      <c r="B9" s="5" t="s">
        <v>82</v>
      </c>
      <c r="C9" s="8">
        <v>185</v>
      </c>
      <c r="D9" s="8">
        <v>180</v>
      </c>
      <c r="E9" s="8">
        <v>178</v>
      </c>
      <c r="F9" s="8">
        <v>150</v>
      </c>
      <c r="G9" s="12">
        <f t="shared" si="0"/>
        <v>693</v>
      </c>
    </row>
    <row r="10" spans="1:7" ht="15.75" x14ac:dyDescent="0.25">
      <c r="A10">
        <v>9</v>
      </c>
      <c r="B10" s="5" t="s">
        <v>83</v>
      </c>
      <c r="C10" s="8">
        <v>193</v>
      </c>
      <c r="D10" s="8">
        <v>155</v>
      </c>
      <c r="E10" s="8">
        <v>162</v>
      </c>
      <c r="F10" s="8">
        <v>168</v>
      </c>
      <c r="G10" s="12">
        <f t="shared" si="0"/>
        <v>678</v>
      </c>
    </row>
    <row r="11" spans="1:7" ht="15.75" x14ac:dyDescent="0.25">
      <c r="A11">
        <v>10</v>
      </c>
      <c r="B11" s="5" t="s">
        <v>5</v>
      </c>
      <c r="C11" s="8">
        <v>170</v>
      </c>
      <c r="D11" s="8">
        <v>179</v>
      </c>
      <c r="E11" s="8">
        <v>156</v>
      </c>
      <c r="F11" s="8">
        <v>161</v>
      </c>
      <c r="G11" s="12">
        <f t="shared" si="0"/>
        <v>666</v>
      </c>
    </row>
    <row r="12" spans="1:7" ht="15.75" x14ac:dyDescent="0.25">
      <c r="A12">
        <v>11</v>
      </c>
      <c r="B12" s="5" t="s">
        <v>6</v>
      </c>
      <c r="C12" s="8">
        <v>138</v>
      </c>
      <c r="D12" s="8">
        <v>169</v>
      </c>
      <c r="E12" s="8">
        <v>179</v>
      </c>
      <c r="F12" s="8">
        <v>171</v>
      </c>
      <c r="G12" s="12">
        <f t="shared" si="0"/>
        <v>657</v>
      </c>
    </row>
    <row r="13" spans="1:7" ht="15.75" x14ac:dyDescent="0.25">
      <c r="A13">
        <v>12</v>
      </c>
      <c r="B13" s="5" t="s">
        <v>20</v>
      </c>
      <c r="C13" s="8">
        <v>181</v>
      </c>
      <c r="D13" s="8">
        <v>149</v>
      </c>
      <c r="E13" s="8">
        <v>145</v>
      </c>
      <c r="F13" s="8">
        <v>158</v>
      </c>
      <c r="G13" s="12">
        <f t="shared" si="0"/>
        <v>633</v>
      </c>
    </row>
    <row r="14" spans="1:7" ht="15.75" x14ac:dyDescent="0.25">
      <c r="A14">
        <v>13</v>
      </c>
      <c r="B14" s="5" t="s">
        <v>61</v>
      </c>
      <c r="C14" s="8">
        <v>201</v>
      </c>
      <c r="D14" s="8">
        <v>117</v>
      </c>
      <c r="E14" s="8">
        <v>139</v>
      </c>
      <c r="F14" s="8">
        <v>163</v>
      </c>
      <c r="G14" s="12">
        <f t="shared" si="0"/>
        <v>620</v>
      </c>
    </row>
    <row r="15" spans="1:7" ht="15.75" x14ac:dyDescent="0.25">
      <c r="A15">
        <v>14</v>
      </c>
      <c r="B15" s="5" t="s">
        <v>48</v>
      </c>
      <c r="C15" s="8">
        <v>143</v>
      </c>
      <c r="D15" s="8">
        <v>157</v>
      </c>
      <c r="E15" s="8">
        <v>155</v>
      </c>
      <c r="F15" s="8">
        <v>159</v>
      </c>
      <c r="G15" s="12">
        <f t="shared" si="0"/>
        <v>614</v>
      </c>
    </row>
    <row r="16" spans="1:7" ht="15.75" x14ac:dyDescent="0.25">
      <c r="A16">
        <v>15</v>
      </c>
      <c r="B16" s="5" t="s">
        <v>66</v>
      </c>
      <c r="C16" s="8">
        <v>150</v>
      </c>
      <c r="D16" s="8">
        <v>128</v>
      </c>
      <c r="E16" s="8">
        <v>178</v>
      </c>
      <c r="F16" s="8">
        <v>150</v>
      </c>
      <c r="G16" s="12">
        <f t="shared" si="0"/>
        <v>606</v>
      </c>
    </row>
    <row r="17" spans="1:7" ht="15.75" x14ac:dyDescent="0.25">
      <c r="A17">
        <v>16</v>
      </c>
      <c r="B17" s="5" t="s">
        <v>85</v>
      </c>
      <c r="C17" s="8">
        <v>153</v>
      </c>
      <c r="D17" s="8">
        <v>113</v>
      </c>
      <c r="E17" s="8">
        <v>131</v>
      </c>
      <c r="F17" s="8">
        <v>171</v>
      </c>
      <c r="G17" s="12">
        <f t="shared" si="0"/>
        <v>568</v>
      </c>
    </row>
    <row r="18" spans="1:7" x14ac:dyDescent="0.25">
      <c r="C18" s="2"/>
      <c r="G18" s="2">
        <f>SUM(G2:G17)</f>
        <v>10874</v>
      </c>
    </row>
    <row r="19" spans="1:7" x14ac:dyDescent="0.25">
      <c r="C19" s="2"/>
    </row>
    <row r="20" spans="1:7" x14ac:dyDescent="0.25">
      <c r="C20" s="2"/>
      <c r="G20" s="2" t="s">
        <v>32</v>
      </c>
    </row>
    <row r="21" spans="1:7" ht="15.75" x14ac:dyDescent="0.25">
      <c r="A21">
        <v>1</v>
      </c>
      <c r="B21" s="9" t="s">
        <v>12</v>
      </c>
      <c r="C21" s="8">
        <v>235</v>
      </c>
      <c r="D21" s="8">
        <v>177</v>
      </c>
      <c r="E21" s="8">
        <v>149</v>
      </c>
      <c r="F21" s="8">
        <v>177</v>
      </c>
      <c r="G21" s="12">
        <v>738</v>
      </c>
    </row>
    <row r="22" spans="1:7" ht="15.75" x14ac:dyDescent="0.25">
      <c r="A22">
        <v>2</v>
      </c>
      <c r="B22" s="9" t="s">
        <v>65</v>
      </c>
      <c r="C22" s="8">
        <v>173</v>
      </c>
      <c r="D22" s="8">
        <v>172</v>
      </c>
      <c r="E22" s="8">
        <v>139</v>
      </c>
      <c r="F22" s="8">
        <v>171</v>
      </c>
      <c r="G22" s="12">
        <v>655</v>
      </c>
    </row>
    <row r="23" spans="1:7" ht="15.75" x14ac:dyDescent="0.25">
      <c r="A23">
        <v>3</v>
      </c>
      <c r="B23" s="9" t="s">
        <v>59</v>
      </c>
      <c r="C23" s="8">
        <v>126</v>
      </c>
      <c r="D23" s="8">
        <v>169</v>
      </c>
      <c r="E23" s="8">
        <v>133</v>
      </c>
      <c r="F23" s="8">
        <v>206</v>
      </c>
      <c r="G23" s="12">
        <v>634</v>
      </c>
    </row>
    <row r="24" spans="1:7" ht="15.75" x14ac:dyDescent="0.25">
      <c r="A24">
        <v>4</v>
      </c>
      <c r="B24" s="9" t="s">
        <v>79</v>
      </c>
      <c r="C24" s="8">
        <v>182</v>
      </c>
      <c r="D24" s="8">
        <v>154</v>
      </c>
      <c r="E24" s="8">
        <v>164</v>
      </c>
      <c r="F24" s="8">
        <v>124</v>
      </c>
      <c r="G24" s="12">
        <v>624</v>
      </c>
    </row>
    <row r="25" spans="1:7" ht="15.75" x14ac:dyDescent="0.25">
      <c r="A25">
        <v>5</v>
      </c>
      <c r="B25" s="9" t="s">
        <v>84</v>
      </c>
      <c r="C25" s="8">
        <v>130</v>
      </c>
      <c r="D25" s="8">
        <v>135</v>
      </c>
      <c r="E25" s="8">
        <v>160</v>
      </c>
      <c r="F25" s="8">
        <v>177</v>
      </c>
      <c r="G25" s="12">
        <v>602</v>
      </c>
    </row>
    <row r="26" spans="1:7" ht="15.75" x14ac:dyDescent="0.25">
      <c r="A26">
        <v>6</v>
      </c>
      <c r="B26" s="9" t="s">
        <v>11</v>
      </c>
      <c r="C26" s="8">
        <v>115</v>
      </c>
      <c r="D26" s="8">
        <v>144</v>
      </c>
      <c r="E26" s="8">
        <v>161</v>
      </c>
      <c r="F26" s="8">
        <v>146</v>
      </c>
      <c r="G26" s="12">
        <v>566</v>
      </c>
    </row>
    <row r="27" spans="1:7" ht="15.75" x14ac:dyDescent="0.25">
      <c r="A27">
        <v>7</v>
      </c>
      <c r="B27" s="9" t="s">
        <v>80</v>
      </c>
      <c r="C27" s="8">
        <v>128</v>
      </c>
      <c r="D27" s="8">
        <v>125</v>
      </c>
      <c r="E27" s="8">
        <v>147</v>
      </c>
      <c r="F27" s="8">
        <v>131</v>
      </c>
      <c r="G27" s="12">
        <v>531</v>
      </c>
    </row>
    <row r="28" spans="1:7" ht="15.75" x14ac:dyDescent="0.25">
      <c r="A28">
        <v>8</v>
      </c>
      <c r="B28" s="9" t="s">
        <v>86</v>
      </c>
      <c r="C28" s="8">
        <v>112</v>
      </c>
      <c r="D28" s="8">
        <v>115</v>
      </c>
      <c r="E28" s="8">
        <v>149</v>
      </c>
      <c r="F28" s="8">
        <v>147</v>
      </c>
      <c r="G28" s="12">
        <v>523</v>
      </c>
    </row>
    <row r="29" spans="1:7" x14ac:dyDescent="0.25">
      <c r="C29" s="2"/>
      <c r="G29" s="2">
        <f>SUM(G21:G28)</f>
        <v>4873</v>
      </c>
    </row>
    <row r="30" spans="1:7" x14ac:dyDescent="0.25">
      <c r="C30" s="2"/>
    </row>
    <row r="31" spans="1:7" x14ac:dyDescent="0.25">
      <c r="D31" t="s">
        <v>17</v>
      </c>
      <c r="E31"/>
    </row>
    <row r="32" spans="1:7" x14ac:dyDescent="0.25">
      <c r="B32" t="s">
        <v>18</v>
      </c>
      <c r="C32">
        <f>G29+G18</f>
        <v>15747</v>
      </c>
      <c r="D32">
        <f>C32-C33</f>
        <v>1756</v>
      </c>
      <c r="E32"/>
      <c r="F32"/>
    </row>
    <row r="33" spans="2:3" x14ac:dyDescent="0.25">
      <c r="B33" t="s">
        <v>31</v>
      </c>
      <c r="C33">
        <v>13991</v>
      </c>
    </row>
  </sheetData>
  <sortState xmlns:xlrd2="http://schemas.microsoft.com/office/spreadsheetml/2017/richdata2" ref="B21:G28">
    <sortCondition descending="1" ref="G21:G2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7"/>
  <sheetViews>
    <sheetView workbookViewId="0">
      <selection activeCell="V46" sqref="V46"/>
    </sheetView>
  </sheetViews>
  <sheetFormatPr defaultRowHeight="15" x14ac:dyDescent="0.25"/>
  <cols>
    <col min="1" max="1" width="3" bestFit="1" customWidth="1"/>
    <col min="2" max="2" width="22.42578125" bestFit="1" customWidth="1"/>
  </cols>
  <sheetData>
    <row r="1" spans="1:7" x14ac:dyDescent="0.25">
      <c r="B1" s="16" t="s">
        <v>90</v>
      </c>
      <c r="G1" t="s">
        <v>89</v>
      </c>
    </row>
    <row r="2" spans="1:7" ht="15.75" x14ac:dyDescent="0.25">
      <c r="A2">
        <v>1</v>
      </c>
      <c r="B2" s="3" t="s">
        <v>4</v>
      </c>
      <c r="C2" s="8">
        <v>201</v>
      </c>
      <c r="D2" s="8">
        <v>197</v>
      </c>
      <c r="E2" s="8">
        <v>203</v>
      </c>
      <c r="F2" s="8">
        <v>181</v>
      </c>
      <c r="G2" s="12">
        <f t="shared" ref="G2:G17" si="0">SUM(C2:F2)</f>
        <v>782</v>
      </c>
    </row>
    <row r="3" spans="1:7" ht="15.75" x14ac:dyDescent="0.25">
      <c r="A3">
        <v>2</v>
      </c>
      <c r="B3" s="3" t="s">
        <v>58</v>
      </c>
      <c r="C3" s="8">
        <v>166</v>
      </c>
      <c r="D3" s="8">
        <v>226</v>
      </c>
      <c r="E3" s="8">
        <v>178</v>
      </c>
      <c r="F3" s="8">
        <v>193</v>
      </c>
      <c r="G3" s="12">
        <f t="shared" si="0"/>
        <v>763</v>
      </c>
    </row>
    <row r="4" spans="1:7" ht="15.75" x14ac:dyDescent="0.25">
      <c r="A4">
        <v>3</v>
      </c>
      <c r="B4" s="3" t="s">
        <v>49</v>
      </c>
      <c r="C4" s="8">
        <v>174</v>
      </c>
      <c r="D4" s="8">
        <v>199</v>
      </c>
      <c r="E4" s="8">
        <v>209</v>
      </c>
      <c r="F4" s="8">
        <v>178</v>
      </c>
      <c r="G4" s="12">
        <f t="shared" si="0"/>
        <v>760</v>
      </c>
    </row>
    <row r="5" spans="1:7" ht="15.75" x14ac:dyDescent="0.25">
      <c r="A5">
        <v>4</v>
      </c>
      <c r="B5" s="3" t="s">
        <v>7</v>
      </c>
      <c r="C5" s="8">
        <v>169</v>
      </c>
      <c r="D5" s="8">
        <v>182</v>
      </c>
      <c r="E5" s="8">
        <v>173</v>
      </c>
      <c r="F5" s="8">
        <v>235</v>
      </c>
      <c r="G5" s="12">
        <f t="shared" si="0"/>
        <v>759</v>
      </c>
    </row>
    <row r="6" spans="1:7" ht="15.75" x14ac:dyDescent="0.25">
      <c r="A6">
        <v>5</v>
      </c>
      <c r="B6" s="3" t="s">
        <v>36</v>
      </c>
      <c r="C6" s="8">
        <v>149</v>
      </c>
      <c r="D6" s="8">
        <v>212</v>
      </c>
      <c r="E6" s="8">
        <v>208</v>
      </c>
      <c r="F6" s="8">
        <v>169</v>
      </c>
      <c r="G6" s="12">
        <f t="shared" si="0"/>
        <v>738</v>
      </c>
    </row>
    <row r="7" spans="1:7" ht="15.75" x14ac:dyDescent="0.25">
      <c r="A7">
        <v>6</v>
      </c>
      <c r="B7" s="3" t="s">
        <v>27</v>
      </c>
      <c r="C7" s="8">
        <v>201</v>
      </c>
      <c r="D7" s="8">
        <v>194</v>
      </c>
      <c r="E7" s="8">
        <v>176</v>
      </c>
      <c r="F7" s="8">
        <v>151</v>
      </c>
      <c r="G7" s="12">
        <f t="shared" si="0"/>
        <v>722</v>
      </c>
    </row>
    <row r="8" spans="1:7" ht="15.75" x14ac:dyDescent="0.25">
      <c r="A8">
        <v>7</v>
      </c>
      <c r="B8" s="5" t="s">
        <v>75</v>
      </c>
      <c r="C8" s="8">
        <v>177</v>
      </c>
      <c r="D8" s="8">
        <v>165</v>
      </c>
      <c r="E8" s="8">
        <v>180</v>
      </c>
      <c r="F8" s="8">
        <v>198</v>
      </c>
      <c r="G8" s="12">
        <f t="shared" si="0"/>
        <v>720</v>
      </c>
    </row>
    <row r="9" spans="1:7" ht="15.75" x14ac:dyDescent="0.25">
      <c r="A9">
        <v>8</v>
      </c>
      <c r="B9" s="5" t="s">
        <v>81</v>
      </c>
      <c r="C9" s="8">
        <v>175</v>
      </c>
      <c r="D9" s="8">
        <v>157</v>
      </c>
      <c r="E9" s="8">
        <v>185</v>
      </c>
      <c r="F9" s="8">
        <v>185</v>
      </c>
      <c r="G9" s="12">
        <f t="shared" si="0"/>
        <v>702</v>
      </c>
    </row>
    <row r="10" spans="1:7" ht="15.75" x14ac:dyDescent="0.25">
      <c r="A10">
        <v>9</v>
      </c>
      <c r="B10" s="5" t="s">
        <v>69</v>
      </c>
      <c r="C10" s="8">
        <v>192</v>
      </c>
      <c r="D10" s="8">
        <v>184</v>
      </c>
      <c r="E10" s="8">
        <v>130</v>
      </c>
      <c r="F10" s="8">
        <v>183</v>
      </c>
      <c r="G10" s="12">
        <f t="shared" si="0"/>
        <v>689</v>
      </c>
    </row>
    <row r="11" spans="1:7" ht="15.75" x14ac:dyDescent="0.25">
      <c r="A11">
        <v>10</v>
      </c>
      <c r="B11" s="5" t="s">
        <v>88</v>
      </c>
      <c r="C11" s="8">
        <v>242</v>
      </c>
      <c r="D11" s="8">
        <v>148</v>
      </c>
      <c r="E11" s="8">
        <v>137</v>
      </c>
      <c r="F11" s="8">
        <v>156</v>
      </c>
      <c r="G11" s="12">
        <f t="shared" si="0"/>
        <v>683</v>
      </c>
    </row>
    <row r="12" spans="1:7" ht="15.75" x14ac:dyDescent="0.25">
      <c r="A12">
        <v>11</v>
      </c>
      <c r="B12" s="5" t="s">
        <v>78</v>
      </c>
      <c r="C12" s="8">
        <v>173</v>
      </c>
      <c r="D12" s="8">
        <v>162</v>
      </c>
      <c r="E12" s="8">
        <v>183</v>
      </c>
      <c r="F12" s="8">
        <v>156</v>
      </c>
      <c r="G12" s="12">
        <f t="shared" si="0"/>
        <v>674</v>
      </c>
    </row>
    <row r="13" spans="1:7" ht="15.75" x14ac:dyDescent="0.25">
      <c r="A13">
        <v>12</v>
      </c>
      <c r="B13" s="3" t="s">
        <v>48</v>
      </c>
      <c r="C13" s="8">
        <v>168</v>
      </c>
      <c r="D13" s="8">
        <v>182</v>
      </c>
      <c r="E13" s="8">
        <v>156</v>
      </c>
      <c r="F13" s="8">
        <v>161</v>
      </c>
      <c r="G13" s="12">
        <f t="shared" si="0"/>
        <v>667</v>
      </c>
    </row>
    <row r="14" spans="1:7" ht="15.75" x14ac:dyDescent="0.25">
      <c r="A14">
        <v>13</v>
      </c>
      <c r="B14" s="5" t="s">
        <v>85</v>
      </c>
      <c r="C14" s="8">
        <v>177</v>
      </c>
      <c r="D14" s="8">
        <v>154</v>
      </c>
      <c r="E14" s="8">
        <v>137</v>
      </c>
      <c r="F14" s="8">
        <v>175</v>
      </c>
      <c r="G14" s="12">
        <f t="shared" si="0"/>
        <v>643</v>
      </c>
    </row>
    <row r="15" spans="1:7" ht="15.75" x14ac:dyDescent="0.25">
      <c r="A15">
        <v>14</v>
      </c>
      <c r="B15" s="3" t="s">
        <v>52</v>
      </c>
      <c r="C15" s="8">
        <v>116</v>
      </c>
      <c r="D15" s="8">
        <v>141</v>
      </c>
      <c r="E15" s="8">
        <v>161</v>
      </c>
      <c r="F15" s="8">
        <v>190</v>
      </c>
      <c r="G15" s="12">
        <f t="shared" si="0"/>
        <v>608</v>
      </c>
    </row>
    <row r="16" spans="1:7" ht="15.75" x14ac:dyDescent="0.25">
      <c r="A16">
        <v>15</v>
      </c>
      <c r="B16" s="3" t="s">
        <v>10</v>
      </c>
      <c r="C16" s="8">
        <v>148</v>
      </c>
      <c r="D16" s="8">
        <v>152</v>
      </c>
      <c r="E16" s="8">
        <v>154</v>
      </c>
      <c r="F16" s="8">
        <v>139</v>
      </c>
      <c r="G16" s="12">
        <f t="shared" si="0"/>
        <v>593</v>
      </c>
    </row>
    <row r="17" spans="1:7" ht="15.75" x14ac:dyDescent="0.25">
      <c r="A17">
        <v>16</v>
      </c>
      <c r="B17" s="5" t="s">
        <v>83</v>
      </c>
      <c r="C17" s="8">
        <v>145</v>
      </c>
      <c r="D17" s="8">
        <v>142</v>
      </c>
      <c r="E17" s="8">
        <v>146</v>
      </c>
      <c r="F17" s="8">
        <v>153</v>
      </c>
      <c r="G17" s="12">
        <f t="shared" si="0"/>
        <v>586</v>
      </c>
    </row>
    <row r="18" spans="1:7" x14ac:dyDescent="0.25">
      <c r="C18" s="2"/>
      <c r="D18" s="2"/>
      <c r="E18" s="2"/>
      <c r="F18" s="2"/>
      <c r="G18" s="2">
        <f>SUM(G2:G17)</f>
        <v>11089</v>
      </c>
    </row>
    <row r="19" spans="1:7" x14ac:dyDescent="0.25">
      <c r="C19" s="2"/>
      <c r="D19" s="2"/>
      <c r="E19" s="2"/>
      <c r="F19" s="2"/>
      <c r="G19" s="2"/>
    </row>
    <row r="20" spans="1:7" x14ac:dyDescent="0.25">
      <c r="C20" s="2"/>
      <c r="D20" s="2"/>
      <c r="E20" s="2"/>
      <c r="F20" s="2"/>
      <c r="G20" s="2" t="s">
        <v>32</v>
      </c>
    </row>
    <row r="21" spans="1:7" ht="15.75" x14ac:dyDescent="0.25">
      <c r="A21">
        <v>1</v>
      </c>
      <c r="B21" s="10" t="s">
        <v>79</v>
      </c>
      <c r="C21" s="8">
        <v>167</v>
      </c>
      <c r="D21" s="8">
        <v>218</v>
      </c>
      <c r="E21" s="8">
        <v>171</v>
      </c>
      <c r="F21" s="8">
        <v>153</v>
      </c>
      <c r="G21" s="12">
        <f t="shared" ref="G21:G28" si="1">SUM(C21:F21)</f>
        <v>709</v>
      </c>
    </row>
    <row r="22" spans="1:7" ht="15.75" x14ac:dyDescent="0.25">
      <c r="A22">
        <v>2</v>
      </c>
      <c r="B22" s="10" t="s">
        <v>29</v>
      </c>
      <c r="C22" s="8">
        <v>172</v>
      </c>
      <c r="D22" s="8">
        <v>177</v>
      </c>
      <c r="E22" s="8">
        <v>180</v>
      </c>
      <c r="F22" s="8">
        <v>146</v>
      </c>
      <c r="G22" s="12">
        <f t="shared" si="1"/>
        <v>675</v>
      </c>
    </row>
    <row r="23" spans="1:7" ht="15.75" x14ac:dyDescent="0.25">
      <c r="A23">
        <v>3</v>
      </c>
      <c r="B23" s="10" t="s">
        <v>64</v>
      </c>
      <c r="C23" s="8">
        <v>184</v>
      </c>
      <c r="D23" s="8">
        <v>171</v>
      </c>
      <c r="E23" s="8">
        <v>152</v>
      </c>
      <c r="F23" s="8">
        <v>132</v>
      </c>
      <c r="G23" s="12">
        <f t="shared" si="1"/>
        <v>639</v>
      </c>
    </row>
    <row r="24" spans="1:7" ht="15.75" x14ac:dyDescent="0.25">
      <c r="A24">
        <v>4</v>
      </c>
      <c r="B24" s="10" t="s">
        <v>11</v>
      </c>
      <c r="C24" s="8">
        <v>124</v>
      </c>
      <c r="D24" s="8">
        <v>141</v>
      </c>
      <c r="E24" s="8">
        <v>164</v>
      </c>
      <c r="F24" s="8">
        <v>139</v>
      </c>
      <c r="G24" s="12">
        <f t="shared" si="1"/>
        <v>568</v>
      </c>
    </row>
    <row r="25" spans="1:7" ht="15.75" x14ac:dyDescent="0.25">
      <c r="A25">
        <v>5</v>
      </c>
      <c r="B25" s="9" t="s">
        <v>44</v>
      </c>
      <c r="C25" s="8">
        <v>133</v>
      </c>
      <c r="D25" s="8">
        <v>130</v>
      </c>
      <c r="E25" s="8">
        <v>117</v>
      </c>
      <c r="F25" s="8">
        <v>175</v>
      </c>
      <c r="G25" s="12">
        <f t="shared" si="1"/>
        <v>555</v>
      </c>
    </row>
    <row r="26" spans="1:7" ht="15.75" x14ac:dyDescent="0.25">
      <c r="A26">
        <v>6</v>
      </c>
      <c r="B26" s="10" t="s">
        <v>13</v>
      </c>
      <c r="C26" s="8">
        <v>121</v>
      </c>
      <c r="D26" s="8">
        <v>134</v>
      </c>
      <c r="E26" s="8">
        <v>164</v>
      </c>
      <c r="F26" s="8">
        <v>124</v>
      </c>
      <c r="G26" s="12">
        <f t="shared" si="1"/>
        <v>543</v>
      </c>
    </row>
    <row r="27" spans="1:7" ht="15.75" x14ac:dyDescent="0.25">
      <c r="A27">
        <v>7</v>
      </c>
      <c r="B27" s="9" t="s">
        <v>80</v>
      </c>
      <c r="C27" s="8">
        <v>145</v>
      </c>
      <c r="D27" s="8">
        <v>106</v>
      </c>
      <c r="E27" s="8">
        <v>128</v>
      </c>
      <c r="F27" s="8">
        <v>132</v>
      </c>
      <c r="G27" s="12">
        <f t="shared" si="1"/>
        <v>511</v>
      </c>
    </row>
    <row r="28" spans="1:7" ht="15.75" x14ac:dyDescent="0.25">
      <c r="A28">
        <v>8</v>
      </c>
      <c r="B28" s="9" t="s">
        <v>68</v>
      </c>
      <c r="C28" s="8">
        <v>98</v>
      </c>
      <c r="D28" s="8">
        <v>107</v>
      </c>
      <c r="E28" s="8">
        <v>123</v>
      </c>
      <c r="F28" s="8">
        <v>152</v>
      </c>
      <c r="G28" s="12">
        <f t="shared" si="1"/>
        <v>480</v>
      </c>
    </row>
    <row r="29" spans="1:7" x14ac:dyDescent="0.25">
      <c r="C29" s="2"/>
      <c r="D29" s="2"/>
      <c r="E29" s="2"/>
      <c r="F29" s="2"/>
      <c r="G29" s="2">
        <f>SUM(G21:G28)</f>
        <v>4680</v>
      </c>
    </row>
    <row r="30" spans="1:7" x14ac:dyDescent="0.25">
      <c r="C30" s="2"/>
      <c r="D30" s="2"/>
      <c r="E30" s="2"/>
      <c r="F30" s="2"/>
      <c r="G30" s="2"/>
    </row>
    <row r="31" spans="1:7" x14ac:dyDescent="0.25">
      <c r="C31" s="2"/>
      <c r="D31" s="2" t="s">
        <v>17</v>
      </c>
      <c r="E31" s="2"/>
      <c r="F31" s="2"/>
      <c r="G31" s="2"/>
    </row>
    <row r="32" spans="1:7" x14ac:dyDescent="0.25">
      <c r="B32" t="s">
        <v>18</v>
      </c>
      <c r="C32">
        <f>G18+G29</f>
        <v>15769</v>
      </c>
      <c r="D32">
        <f>C32-C33</f>
        <v>711</v>
      </c>
      <c r="F32" s="2"/>
      <c r="G32" s="2"/>
    </row>
    <row r="33" spans="2:7" x14ac:dyDescent="0.25">
      <c r="B33" t="s">
        <v>33</v>
      </c>
      <c r="C33">
        <f>7435+7623</f>
        <v>15058</v>
      </c>
      <c r="G33" s="2"/>
    </row>
    <row r="34" spans="2:7" x14ac:dyDescent="0.25">
      <c r="D34" s="2"/>
      <c r="E34" s="2"/>
      <c r="F34" s="2"/>
      <c r="G34" s="2"/>
    </row>
    <row r="35" spans="2:7" x14ac:dyDescent="0.25">
      <c r="D35" s="2"/>
      <c r="E35" s="2"/>
      <c r="F35" s="2"/>
      <c r="G35" s="2"/>
    </row>
    <row r="36" spans="2:7" x14ac:dyDescent="0.25">
      <c r="D36" s="2"/>
      <c r="E36" s="2"/>
      <c r="F36" s="2"/>
      <c r="G36" s="2"/>
    </row>
    <row r="37" spans="2:7" x14ac:dyDescent="0.25">
      <c r="D37" s="2"/>
      <c r="E37" s="2"/>
      <c r="F37" s="2"/>
      <c r="G37" s="2"/>
    </row>
  </sheetData>
  <sortState xmlns:xlrd2="http://schemas.microsoft.com/office/spreadsheetml/2017/richdata2" ref="B21:G28">
    <sortCondition descending="1" ref="G21:G28"/>
  </sortState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5"/>
  <sheetViews>
    <sheetView workbookViewId="0">
      <selection activeCell="V46" sqref="V46"/>
    </sheetView>
  </sheetViews>
  <sheetFormatPr defaultRowHeight="15" x14ac:dyDescent="0.25"/>
  <cols>
    <col min="2" max="2" width="22.42578125" bestFit="1" customWidth="1"/>
    <col min="3" max="6" width="6.85546875" style="2" customWidth="1"/>
    <col min="7" max="7" width="8.85546875" style="2"/>
  </cols>
  <sheetData>
    <row r="1" spans="1:7" ht="17.25" x14ac:dyDescent="0.3">
      <c r="B1" s="15"/>
    </row>
    <row r="2" spans="1:7" x14ac:dyDescent="0.25">
      <c r="B2" t="s">
        <v>96</v>
      </c>
      <c r="C2" s="14"/>
    </row>
    <row r="3" spans="1:7" ht="15.75" x14ac:dyDescent="0.25">
      <c r="A3">
        <v>1</v>
      </c>
      <c r="B3" s="5" t="s">
        <v>95</v>
      </c>
      <c r="C3" s="8">
        <v>200</v>
      </c>
      <c r="D3" s="8">
        <v>192</v>
      </c>
      <c r="E3" s="8">
        <v>186</v>
      </c>
      <c r="F3" s="8">
        <v>167</v>
      </c>
      <c r="G3" s="12">
        <f t="shared" ref="G3:G16" si="0">SUM(C3:F3)</f>
        <v>745</v>
      </c>
    </row>
    <row r="4" spans="1:7" ht="15.75" x14ac:dyDescent="0.25">
      <c r="A4">
        <v>2</v>
      </c>
      <c r="B4" s="5" t="s">
        <v>60</v>
      </c>
      <c r="C4" s="8">
        <v>203</v>
      </c>
      <c r="D4" s="8">
        <v>170</v>
      </c>
      <c r="E4" s="8">
        <v>180</v>
      </c>
      <c r="F4" s="8">
        <v>183</v>
      </c>
      <c r="G4" s="12">
        <f t="shared" si="0"/>
        <v>736</v>
      </c>
    </row>
    <row r="5" spans="1:7" ht="15.75" x14ac:dyDescent="0.25">
      <c r="A5">
        <v>3</v>
      </c>
      <c r="B5" s="5" t="s">
        <v>55</v>
      </c>
      <c r="C5" s="8">
        <v>171</v>
      </c>
      <c r="D5" s="8">
        <v>162</v>
      </c>
      <c r="E5" s="8">
        <v>182</v>
      </c>
      <c r="F5" s="8">
        <v>203</v>
      </c>
      <c r="G5" s="12">
        <f t="shared" si="0"/>
        <v>718</v>
      </c>
    </row>
    <row r="6" spans="1:7" ht="15.75" x14ac:dyDescent="0.25">
      <c r="A6">
        <v>4</v>
      </c>
      <c r="B6" s="5" t="s">
        <v>77</v>
      </c>
      <c r="C6" s="8">
        <v>203</v>
      </c>
      <c r="D6" s="8">
        <v>180</v>
      </c>
      <c r="E6" s="8">
        <v>193</v>
      </c>
      <c r="F6" s="8">
        <v>139</v>
      </c>
      <c r="G6" s="12">
        <f t="shared" si="0"/>
        <v>715</v>
      </c>
    </row>
    <row r="7" spans="1:7" ht="15.75" x14ac:dyDescent="0.25">
      <c r="A7">
        <v>5</v>
      </c>
      <c r="B7" s="5" t="s">
        <v>91</v>
      </c>
      <c r="C7" s="8">
        <v>180</v>
      </c>
      <c r="D7" s="8">
        <v>166</v>
      </c>
      <c r="E7" s="8">
        <v>193</v>
      </c>
      <c r="F7" s="8">
        <v>169</v>
      </c>
      <c r="G7" s="12">
        <f t="shared" si="0"/>
        <v>708</v>
      </c>
    </row>
    <row r="8" spans="1:7" ht="15.75" x14ac:dyDescent="0.25">
      <c r="A8">
        <v>6</v>
      </c>
      <c r="B8" s="5" t="s">
        <v>56</v>
      </c>
      <c r="C8" s="8">
        <v>203</v>
      </c>
      <c r="D8" s="8">
        <v>192</v>
      </c>
      <c r="E8" s="8">
        <v>141</v>
      </c>
      <c r="F8" s="8">
        <v>162</v>
      </c>
      <c r="G8" s="12">
        <f t="shared" si="0"/>
        <v>698</v>
      </c>
    </row>
    <row r="9" spans="1:7" ht="15.75" x14ac:dyDescent="0.25">
      <c r="A9">
        <v>7</v>
      </c>
      <c r="B9" s="5" t="s">
        <v>53</v>
      </c>
      <c r="C9" s="8">
        <v>167</v>
      </c>
      <c r="D9" s="8">
        <v>156</v>
      </c>
      <c r="E9" s="8">
        <v>191</v>
      </c>
      <c r="F9" s="8">
        <v>153</v>
      </c>
      <c r="G9" s="12">
        <f t="shared" si="0"/>
        <v>667</v>
      </c>
    </row>
    <row r="10" spans="1:7" ht="15.75" x14ac:dyDescent="0.25">
      <c r="A10">
        <v>8</v>
      </c>
      <c r="B10" s="5" t="s">
        <v>81</v>
      </c>
      <c r="C10" s="8">
        <v>187</v>
      </c>
      <c r="D10" s="8">
        <v>162</v>
      </c>
      <c r="E10" s="8">
        <v>157</v>
      </c>
      <c r="F10" s="8">
        <v>153</v>
      </c>
      <c r="G10" s="12">
        <f t="shared" si="0"/>
        <v>659</v>
      </c>
    </row>
    <row r="11" spans="1:7" ht="15.75" x14ac:dyDescent="0.25">
      <c r="A11">
        <v>9</v>
      </c>
      <c r="B11" s="5" t="s">
        <v>88</v>
      </c>
      <c r="C11" s="8">
        <v>137</v>
      </c>
      <c r="D11" s="8">
        <v>160</v>
      </c>
      <c r="E11" s="8">
        <v>170</v>
      </c>
      <c r="F11" s="8">
        <v>141</v>
      </c>
      <c r="G11" s="12">
        <f t="shared" si="0"/>
        <v>608</v>
      </c>
    </row>
    <row r="12" spans="1:7" ht="15.75" x14ac:dyDescent="0.25">
      <c r="A12">
        <v>10</v>
      </c>
      <c r="B12" s="5" t="s">
        <v>74</v>
      </c>
      <c r="C12" s="8">
        <v>125</v>
      </c>
      <c r="D12" s="8">
        <v>184</v>
      </c>
      <c r="E12" s="8">
        <v>137</v>
      </c>
      <c r="F12" s="8">
        <v>156</v>
      </c>
      <c r="G12" s="12">
        <f t="shared" si="0"/>
        <v>602</v>
      </c>
    </row>
    <row r="13" spans="1:7" ht="15.75" x14ac:dyDescent="0.25">
      <c r="A13">
        <v>11</v>
      </c>
      <c r="B13" s="5" t="s">
        <v>66</v>
      </c>
      <c r="C13" s="8">
        <v>140</v>
      </c>
      <c r="D13" s="8">
        <v>156</v>
      </c>
      <c r="E13" s="8">
        <v>154</v>
      </c>
      <c r="F13" s="8">
        <v>128</v>
      </c>
      <c r="G13" s="12">
        <f t="shared" si="0"/>
        <v>578</v>
      </c>
    </row>
    <row r="14" spans="1:7" ht="15.75" x14ac:dyDescent="0.25">
      <c r="A14">
        <v>12</v>
      </c>
      <c r="B14" s="5" t="s">
        <v>10</v>
      </c>
      <c r="C14" s="8">
        <v>132</v>
      </c>
      <c r="D14" s="8">
        <v>123</v>
      </c>
      <c r="E14" s="8">
        <v>123</v>
      </c>
      <c r="F14" s="8">
        <v>164</v>
      </c>
      <c r="G14" s="12">
        <f t="shared" si="0"/>
        <v>542</v>
      </c>
    </row>
    <row r="15" spans="1:7" ht="15.75" x14ac:dyDescent="0.25">
      <c r="A15">
        <v>13</v>
      </c>
      <c r="B15" s="5" t="s">
        <v>61</v>
      </c>
      <c r="C15" s="8">
        <v>129</v>
      </c>
      <c r="D15" s="8">
        <v>144</v>
      </c>
      <c r="E15" s="8">
        <v>109</v>
      </c>
      <c r="F15" s="8">
        <v>138</v>
      </c>
      <c r="G15" s="12">
        <f t="shared" si="0"/>
        <v>520</v>
      </c>
    </row>
    <row r="16" spans="1:7" ht="15.75" x14ac:dyDescent="0.25">
      <c r="A16">
        <v>14</v>
      </c>
      <c r="B16" s="5" t="s">
        <v>71</v>
      </c>
      <c r="C16" s="8">
        <v>101</v>
      </c>
      <c r="D16" s="8">
        <v>123</v>
      </c>
      <c r="E16" s="8">
        <v>125</v>
      </c>
      <c r="F16" s="8">
        <v>139</v>
      </c>
      <c r="G16" s="12">
        <f t="shared" si="0"/>
        <v>488</v>
      </c>
    </row>
    <row r="17" spans="1:7" x14ac:dyDescent="0.25">
      <c r="C17"/>
      <c r="D17"/>
      <c r="E17"/>
      <c r="F17"/>
      <c r="G17" s="26">
        <f>SUM(G3:G16)</f>
        <v>8984</v>
      </c>
    </row>
    <row r="19" spans="1:7" x14ac:dyDescent="0.25">
      <c r="G19" s="14"/>
    </row>
    <row r="20" spans="1:7" x14ac:dyDescent="0.25">
      <c r="G20" s="14"/>
    </row>
    <row r="21" spans="1:7" ht="15.75" x14ac:dyDescent="0.25">
      <c r="A21">
        <v>1</v>
      </c>
      <c r="B21" s="9" t="s">
        <v>65</v>
      </c>
      <c r="C21" s="8">
        <v>147</v>
      </c>
      <c r="D21" s="8">
        <v>166</v>
      </c>
      <c r="E21" s="8">
        <v>148</v>
      </c>
      <c r="F21" s="8">
        <v>163</v>
      </c>
      <c r="G21" s="12">
        <f t="shared" ref="G21:G28" si="1">SUM(C21:F21)</f>
        <v>624</v>
      </c>
    </row>
    <row r="22" spans="1:7" ht="15.75" x14ac:dyDescent="0.25">
      <c r="A22">
        <v>2</v>
      </c>
      <c r="B22" s="9" t="s">
        <v>79</v>
      </c>
      <c r="C22" s="8">
        <v>128</v>
      </c>
      <c r="D22" s="8">
        <v>150</v>
      </c>
      <c r="E22" s="8">
        <v>190</v>
      </c>
      <c r="F22" s="8">
        <v>142</v>
      </c>
      <c r="G22" s="12">
        <f t="shared" si="1"/>
        <v>610</v>
      </c>
    </row>
    <row r="23" spans="1:7" ht="15.75" x14ac:dyDescent="0.25">
      <c r="A23">
        <v>3</v>
      </c>
      <c r="B23" s="9" t="s">
        <v>59</v>
      </c>
      <c r="C23" s="8">
        <v>133</v>
      </c>
      <c r="D23" s="8">
        <v>144</v>
      </c>
      <c r="E23" s="8">
        <v>153</v>
      </c>
      <c r="F23" s="8">
        <v>140</v>
      </c>
      <c r="G23" s="12">
        <f t="shared" si="1"/>
        <v>570</v>
      </c>
    </row>
    <row r="24" spans="1:7" ht="15.75" x14ac:dyDescent="0.25">
      <c r="A24">
        <v>4</v>
      </c>
      <c r="B24" s="9" t="s">
        <v>93</v>
      </c>
      <c r="C24" s="8">
        <v>130</v>
      </c>
      <c r="D24" s="8">
        <v>159</v>
      </c>
      <c r="E24" s="8">
        <v>119</v>
      </c>
      <c r="F24" s="8">
        <v>155</v>
      </c>
      <c r="G24" s="12">
        <f t="shared" si="1"/>
        <v>563</v>
      </c>
    </row>
    <row r="25" spans="1:7" ht="15.75" x14ac:dyDescent="0.25">
      <c r="A25">
        <v>5</v>
      </c>
      <c r="B25" s="9" t="s">
        <v>94</v>
      </c>
      <c r="C25" s="8">
        <v>154</v>
      </c>
      <c r="D25" s="8">
        <v>127</v>
      </c>
      <c r="E25" s="8">
        <v>156</v>
      </c>
      <c r="F25" s="8">
        <v>116</v>
      </c>
      <c r="G25" s="12">
        <f t="shared" si="1"/>
        <v>553</v>
      </c>
    </row>
    <row r="26" spans="1:7" ht="15.75" x14ac:dyDescent="0.25">
      <c r="A26">
        <v>6</v>
      </c>
      <c r="B26" s="9" t="s">
        <v>92</v>
      </c>
      <c r="C26" s="8">
        <v>112</v>
      </c>
      <c r="D26" s="8">
        <v>130</v>
      </c>
      <c r="E26" s="8">
        <v>144</v>
      </c>
      <c r="F26" s="8">
        <v>163</v>
      </c>
      <c r="G26" s="12">
        <f t="shared" si="1"/>
        <v>549</v>
      </c>
    </row>
    <row r="27" spans="1:7" ht="15.75" x14ac:dyDescent="0.25">
      <c r="A27">
        <v>7</v>
      </c>
      <c r="B27" s="9" t="s">
        <v>39</v>
      </c>
      <c r="C27" s="8">
        <v>133</v>
      </c>
      <c r="D27" s="8">
        <v>169</v>
      </c>
      <c r="E27" s="8">
        <v>117</v>
      </c>
      <c r="F27" s="8">
        <v>125</v>
      </c>
      <c r="G27" s="12">
        <f t="shared" si="1"/>
        <v>544</v>
      </c>
    </row>
    <row r="28" spans="1:7" ht="15.75" x14ac:dyDescent="0.25">
      <c r="A28">
        <v>8</v>
      </c>
      <c r="B28" s="9" t="s">
        <v>84</v>
      </c>
      <c r="C28" s="8">
        <v>180</v>
      </c>
      <c r="D28" s="8">
        <v>123</v>
      </c>
      <c r="E28" s="8">
        <v>94</v>
      </c>
      <c r="F28" s="8">
        <v>143</v>
      </c>
      <c r="G28" s="12">
        <f t="shared" si="1"/>
        <v>540</v>
      </c>
    </row>
    <row r="29" spans="1:7" x14ac:dyDescent="0.25">
      <c r="G29" s="26">
        <f>SUM(G21:G28)</f>
        <v>4553</v>
      </c>
    </row>
    <row r="31" spans="1:7" x14ac:dyDescent="0.25">
      <c r="D31" s="2" t="s">
        <v>17</v>
      </c>
    </row>
    <row r="32" spans="1:7" x14ac:dyDescent="0.25">
      <c r="B32" t="s">
        <v>18</v>
      </c>
      <c r="C32" s="23">
        <f>G17+G29</f>
        <v>13537</v>
      </c>
      <c r="D32" s="23">
        <f>C32-C33</f>
        <v>1165</v>
      </c>
    </row>
    <row r="33" spans="2:4" x14ac:dyDescent="0.25">
      <c r="B33" t="s">
        <v>30</v>
      </c>
      <c r="C33" s="23">
        <v>12372</v>
      </c>
      <c r="D33" s="23"/>
    </row>
    <row r="35" spans="2:4" x14ac:dyDescent="0.25">
      <c r="C35"/>
    </row>
  </sheetData>
  <sortState xmlns:xlrd2="http://schemas.microsoft.com/office/spreadsheetml/2017/richdata2" ref="B21:G28">
    <sortCondition descending="1" ref="G21:G28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5"/>
  <sheetViews>
    <sheetView workbookViewId="0">
      <selection activeCell="V46" sqref="V46"/>
    </sheetView>
  </sheetViews>
  <sheetFormatPr defaultRowHeight="15" x14ac:dyDescent="0.25"/>
  <cols>
    <col min="2" max="2" width="22.140625" customWidth="1"/>
    <col min="3" max="6" width="7.42578125" style="2" customWidth="1"/>
    <col min="7" max="7" width="8.85546875" style="14"/>
  </cols>
  <sheetData>
    <row r="1" spans="1:7" ht="17.25" x14ac:dyDescent="0.3">
      <c r="B1" s="15"/>
      <c r="G1" s="2"/>
    </row>
    <row r="2" spans="1:7" x14ac:dyDescent="0.25">
      <c r="B2" t="s">
        <v>100</v>
      </c>
      <c r="G2" s="2"/>
    </row>
    <row r="3" spans="1:7" ht="15.75" x14ac:dyDescent="0.25">
      <c r="A3">
        <v>1</v>
      </c>
      <c r="B3" s="5" t="s">
        <v>81</v>
      </c>
      <c r="C3" s="8">
        <v>177</v>
      </c>
      <c r="D3" s="8">
        <v>183</v>
      </c>
      <c r="E3" s="8">
        <v>200</v>
      </c>
      <c r="F3" s="8">
        <v>200</v>
      </c>
      <c r="G3" s="29">
        <f t="shared" ref="G3:G18" si="0">SUM(C3:F3)</f>
        <v>760</v>
      </c>
    </row>
    <row r="4" spans="1:7" ht="15.75" x14ac:dyDescent="0.25">
      <c r="A4">
        <v>2</v>
      </c>
      <c r="B4" s="5" t="s">
        <v>78</v>
      </c>
      <c r="C4" s="8">
        <v>200</v>
      </c>
      <c r="D4" s="8">
        <v>156</v>
      </c>
      <c r="E4" s="8">
        <v>186</v>
      </c>
      <c r="F4" s="8">
        <v>209</v>
      </c>
      <c r="G4" s="29">
        <f t="shared" si="0"/>
        <v>751</v>
      </c>
    </row>
    <row r="5" spans="1:7" ht="15.75" x14ac:dyDescent="0.25">
      <c r="A5">
        <v>3</v>
      </c>
      <c r="B5" s="5" t="s">
        <v>14</v>
      </c>
      <c r="C5" s="8">
        <v>150</v>
      </c>
      <c r="D5" s="8">
        <v>214</v>
      </c>
      <c r="E5" s="8">
        <v>202</v>
      </c>
      <c r="F5" s="8">
        <v>179</v>
      </c>
      <c r="G5" s="29">
        <f t="shared" si="0"/>
        <v>745</v>
      </c>
    </row>
    <row r="6" spans="1:7" ht="15.75" x14ac:dyDescent="0.25">
      <c r="A6">
        <v>4</v>
      </c>
      <c r="B6" s="5" t="s">
        <v>53</v>
      </c>
      <c r="C6" s="8">
        <v>167</v>
      </c>
      <c r="D6" s="8">
        <v>185</v>
      </c>
      <c r="E6" s="8">
        <v>172</v>
      </c>
      <c r="F6" s="8">
        <v>205</v>
      </c>
      <c r="G6" s="29">
        <f t="shared" si="0"/>
        <v>729</v>
      </c>
    </row>
    <row r="7" spans="1:7" ht="15.75" x14ac:dyDescent="0.25">
      <c r="A7">
        <v>5</v>
      </c>
      <c r="B7" s="5" t="s">
        <v>28</v>
      </c>
      <c r="C7" s="8">
        <v>190</v>
      </c>
      <c r="D7" s="8">
        <v>178</v>
      </c>
      <c r="E7" s="8">
        <v>168</v>
      </c>
      <c r="F7" s="8">
        <v>182</v>
      </c>
      <c r="G7" s="29">
        <f t="shared" si="0"/>
        <v>718</v>
      </c>
    </row>
    <row r="8" spans="1:7" ht="15.75" x14ac:dyDescent="0.25">
      <c r="A8">
        <v>6</v>
      </c>
      <c r="B8" s="5" t="s">
        <v>10</v>
      </c>
      <c r="C8" s="8">
        <v>171</v>
      </c>
      <c r="D8" s="8">
        <v>223</v>
      </c>
      <c r="E8" s="8">
        <v>158</v>
      </c>
      <c r="F8" s="8">
        <v>149</v>
      </c>
      <c r="G8" s="29">
        <f t="shared" si="0"/>
        <v>701</v>
      </c>
    </row>
    <row r="9" spans="1:7" ht="15.75" x14ac:dyDescent="0.25">
      <c r="A9">
        <v>7</v>
      </c>
      <c r="B9" s="5" t="s">
        <v>35</v>
      </c>
      <c r="C9" s="8">
        <v>159</v>
      </c>
      <c r="D9" s="8">
        <v>150</v>
      </c>
      <c r="E9" s="8">
        <v>206</v>
      </c>
      <c r="F9" s="8">
        <v>164</v>
      </c>
      <c r="G9" s="29">
        <f t="shared" si="0"/>
        <v>679</v>
      </c>
    </row>
    <row r="10" spans="1:7" ht="15.75" x14ac:dyDescent="0.25">
      <c r="A10">
        <v>8</v>
      </c>
      <c r="B10" s="5" t="s">
        <v>70</v>
      </c>
      <c r="C10" s="8">
        <v>144</v>
      </c>
      <c r="D10" s="8">
        <v>210</v>
      </c>
      <c r="E10" s="8">
        <v>187</v>
      </c>
      <c r="F10" s="8">
        <v>137</v>
      </c>
      <c r="G10" s="29">
        <f t="shared" si="0"/>
        <v>678</v>
      </c>
    </row>
    <row r="11" spans="1:7" ht="15.75" x14ac:dyDescent="0.25">
      <c r="A11">
        <v>9</v>
      </c>
      <c r="B11" s="5" t="s">
        <v>97</v>
      </c>
      <c r="C11" s="8">
        <v>172</v>
      </c>
      <c r="D11" s="8">
        <v>139</v>
      </c>
      <c r="E11" s="8">
        <v>183</v>
      </c>
      <c r="F11" s="8">
        <v>182</v>
      </c>
      <c r="G11" s="29">
        <f t="shared" si="0"/>
        <v>676</v>
      </c>
    </row>
    <row r="12" spans="1:7" ht="15.75" x14ac:dyDescent="0.25">
      <c r="A12">
        <v>10</v>
      </c>
      <c r="B12" s="5" t="s">
        <v>98</v>
      </c>
      <c r="C12" s="8">
        <v>162</v>
      </c>
      <c r="D12" s="8">
        <v>167</v>
      </c>
      <c r="E12" s="8">
        <v>171</v>
      </c>
      <c r="F12" s="8">
        <v>176</v>
      </c>
      <c r="G12" s="29">
        <f t="shared" si="0"/>
        <v>676</v>
      </c>
    </row>
    <row r="13" spans="1:7" ht="15.75" x14ac:dyDescent="0.25">
      <c r="A13">
        <v>11</v>
      </c>
      <c r="B13" s="5" t="s">
        <v>60</v>
      </c>
      <c r="C13" s="8">
        <v>192</v>
      </c>
      <c r="D13" s="8">
        <v>157</v>
      </c>
      <c r="E13" s="8">
        <v>146</v>
      </c>
      <c r="F13" s="8">
        <v>179</v>
      </c>
      <c r="G13" s="29">
        <f t="shared" si="0"/>
        <v>674</v>
      </c>
    </row>
    <row r="14" spans="1:7" ht="15.75" x14ac:dyDescent="0.25">
      <c r="A14">
        <v>12</v>
      </c>
      <c r="B14" s="5" t="s">
        <v>99</v>
      </c>
      <c r="C14" s="8">
        <v>163</v>
      </c>
      <c r="D14" s="8">
        <v>132</v>
      </c>
      <c r="E14" s="8">
        <v>174</v>
      </c>
      <c r="F14" s="8">
        <v>173</v>
      </c>
      <c r="G14" s="29">
        <f t="shared" si="0"/>
        <v>642</v>
      </c>
    </row>
    <row r="15" spans="1:7" ht="15.75" x14ac:dyDescent="0.25">
      <c r="A15">
        <v>13</v>
      </c>
      <c r="B15" s="5" t="s">
        <v>38</v>
      </c>
      <c r="C15" s="8">
        <v>144</v>
      </c>
      <c r="D15" s="8">
        <v>186</v>
      </c>
      <c r="E15" s="8">
        <v>143</v>
      </c>
      <c r="F15" s="8">
        <v>159</v>
      </c>
      <c r="G15" s="29">
        <f t="shared" si="0"/>
        <v>632</v>
      </c>
    </row>
    <row r="16" spans="1:7" ht="15.75" x14ac:dyDescent="0.25">
      <c r="A16">
        <v>14</v>
      </c>
      <c r="B16" s="5" t="s">
        <v>61</v>
      </c>
      <c r="C16" s="8">
        <v>163</v>
      </c>
      <c r="D16" s="8">
        <v>131</v>
      </c>
      <c r="E16" s="8">
        <v>176</v>
      </c>
      <c r="F16" s="8">
        <v>149</v>
      </c>
      <c r="G16" s="29">
        <f t="shared" si="0"/>
        <v>619</v>
      </c>
    </row>
    <row r="17" spans="1:7" ht="15.75" x14ac:dyDescent="0.25">
      <c r="A17">
        <v>15</v>
      </c>
      <c r="B17" s="5" t="s">
        <v>88</v>
      </c>
      <c r="C17" s="8">
        <v>151</v>
      </c>
      <c r="D17" s="8">
        <v>190</v>
      </c>
      <c r="E17" s="8">
        <v>150</v>
      </c>
      <c r="F17" s="8">
        <v>126</v>
      </c>
      <c r="G17" s="29">
        <f t="shared" si="0"/>
        <v>617</v>
      </c>
    </row>
    <row r="18" spans="1:7" ht="15.75" x14ac:dyDescent="0.25">
      <c r="A18">
        <v>16</v>
      </c>
      <c r="B18" s="5" t="s">
        <v>57</v>
      </c>
      <c r="C18" s="8">
        <v>129</v>
      </c>
      <c r="D18" s="8">
        <v>166</v>
      </c>
      <c r="E18" s="8">
        <v>138</v>
      </c>
      <c r="F18" s="8">
        <v>147</v>
      </c>
      <c r="G18" s="29">
        <f t="shared" si="0"/>
        <v>580</v>
      </c>
    </row>
    <row r="19" spans="1:7" ht="17.25" x14ac:dyDescent="0.3">
      <c r="B19" s="15"/>
      <c r="G19" s="26">
        <f>SUM(G3:G18)</f>
        <v>10877</v>
      </c>
    </row>
    <row r="20" spans="1:7" ht="17.25" x14ac:dyDescent="0.3">
      <c r="B20" s="15"/>
      <c r="G20" s="2"/>
    </row>
    <row r="21" spans="1:7" ht="17.25" x14ac:dyDescent="0.3">
      <c r="B21" s="15"/>
      <c r="G21" s="2"/>
    </row>
    <row r="22" spans="1:7" ht="15.75" x14ac:dyDescent="0.25">
      <c r="A22">
        <v>1</v>
      </c>
      <c r="B22" s="9" t="s">
        <v>29</v>
      </c>
      <c r="C22" s="8">
        <v>157</v>
      </c>
      <c r="D22" s="8">
        <v>181</v>
      </c>
      <c r="E22" s="8">
        <v>139</v>
      </c>
      <c r="F22" s="8">
        <v>160</v>
      </c>
      <c r="G22" s="29">
        <f t="shared" ref="G22:G29" si="1">SUM(C22:F22)</f>
        <v>637</v>
      </c>
    </row>
    <row r="23" spans="1:7" ht="15.75" x14ac:dyDescent="0.25">
      <c r="A23">
        <v>2</v>
      </c>
      <c r="B23" s="9" t="s">
        <v>51</v>
      </c>
      <c r="C23" s="8">
        <v>154</v>
      </c>
      <c r="D23" s="8">
        <v>142</v>
      </c>
      <c r="E23" s="8">
        <v>116</v>
      </c>
      <c r="F23" s="8">
        <v>169</v>
      </c>
      <c r="G23" s="29">
        <f t="shared" si="1"/>
        <v>581</v>
      </c>
    </row>
    <row r="24" spans="1:7" ht="15.75" x14ac:dyDescent="0.25">
      <c r="A24">
        <v>3</v>
      </c>
      <c r="B24" s="9" t="s">
        <v>44</v>
      </c>
      <c r="C24" s="8">
        <v>118</v>
      </c>
      <c r="D24" s="8">
        <v>139</v>
      </c>
      <c r="E24" s="8">
        <v>160</v>
      </c>
      <c r="F24" s="8">
        <v>156</v>
      </c>
      <c r="G24" s="29">
        <f t="shared" si="1"/>
        <v>573</v>
      </c>
    </row>
    <row r="25" spans="1:7" ht="15.75" x14ac:dyDescent="0.25">
      <c r="A25">
        <v>4</v>
      </c>
      <c r="B25" s="9" t="s">
        <v>62</v>
      </c>
      <c r="C25" s="8">
        <v>129</v>
      </c>
      <c r="D25" s="8">
        <v>169</v>
      </c>
      <c r="E25" s="8">
        <v>159</v>
      </c>
      <c r="F25" s="8">
        <v>113</v>
      </c>
      <c r="G25" s="29">
        <f t="shared" si="1"/>
        <v>570</v>
      </c>
    </row>
    <row r="26" spans="1:7" ht="15.75" x14ac:dyDescent="0.25">
      <c r="A26">
        <v>5</v>
      </c>
      <c r="B26" s="9" t="s">
        <v>11</v>
      </c>
      <c r="C26" s="8">
        <v>123</v>
      </c>
      <c r="D26" s="8">
        <v>152</v>
      </c>
      <c r="E26" s="8">
        <v>150</v>
      </c>
      <c r="F26" s="8">
        <v>134</v>
      </c>
      <c r="G26" s="29">
        <f t="shared" si="1"/>
        <v>559</v>
      </c>
    </row>
    <row r="27" spans="1:7" ht="15.75" x14ac:dyDescent="0.25">
      <c r="A27">
        <v>6</v>
      </c>
      <c r="B27" s="9" t="s">
        <v>86</v>
      </c>
      <c r="C27" s="8">
        <v>134</v>
      </c>
      <c r="D27" s="8">
        <v>150</v>
      </c>
      <c r="E27" s="8">
        <v>144</v>
      </c>
      <c r="F27" s="8">
        <v>113</v>
      </c>
      <c r="G27" s="29">
        <f t="shared" si="1"/>
        <v>541</v>
      </c>
    </row>
    <row r="28" spans="1:7" ht="15.75" x14ac:dyDescent="0.25">
      <c r="A28">
        <v>7</v>
      </c>
      <c r="B28" s="9" t="s">
        <v>47</v>
      </c>
      <c r="C28" s="8">
        <v>138</v>
      </c>
      <c r="D28" s="8">
        <v>129</v>
      </c>
      <c r="E28" s="8">
        <v>107</v>
      </c>
      <c r="F28" s="8">
        <v>128</v>
      </c>
      <c r="G28" s="29">
        <f t="shared" si="1"/>
        <v>502</v>
      </c>
    </row>
    <row r="29" spans="1:7" ht="15.75" x14ac:dyDescent="0.25">
      <c r="A29">
        <v>8</v>
      </c>
      <c r="B29" s="9" t="s">
        <v>68</v>
      </c>
      <c r="C29" s="8">
        <v>144</v>
      </c>
      <c r="D29" s="8">
        <v>121</v>
      </c>
      <c r="E29" s="8">
        <v>111</v>
      </c>
      <c r="F29" s="8">
        <v>121</v>
      </c>
      <c r="G29" s="29">
        <f t="shared" si="1"/>
        <v>497</v>
      </c>
    </row>
    <row r="30" spans="1:7" ht="17.25" x14ac:dyDescent="0.3">
      <c r="B30" s="15"/>
      <c r="G30" s="26">
        <f>SUM(G22:G29)</f>
        <v>4460</v>
      </c>
    </row>
    <row r="31" spans="1:7" ht="17.25" x14ac:dyDescent="0.3">
      <c r="B31" s="15"/>
      <c r="D31" s="2" t="s">
        <v>17</v>
      </c>
      <c r="G31" s="2"/>
    </row>
    <row r="32" spans="1:7" x14ac:dyDescent="0.25">
      <c r="B32" t="s">
        <v>18</v>
      </c>
      <c r="C32" s="25">
        <f>G19+G30</f>
        <v>15337</v>
      </c>
      <c r="D32" s="23">
        <f>C32-C33</f>
        <v>394</v>
      </c>
      <c r="G32" s="25"/>
    </row>
    <row r="33" spans="2:7" x14ac:dyDescent="0.25">
      <c r="B33" t="s">
        <v>31</v>
      </c>
      <c r="C33" s="25">
        <v>14943</v>
      </c>
      <c r="G33" s="2"/>
    </row>
    <row r="34" spans="2:7" x14ac:dyDescent="0.25">
      <c r="C34" s="23"/>
      <c r="D34" s="23"/>
      <c r="G34" s="2"/>
    </row>
    <row r="35" spans="2:7" x14ac:dyDescent="0.25">
      <c r="C35" s="23"/>
      <c r="D35" s="23"/>
      <c r="G35" s="2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workbookViewId="0">
      <selection activeCell="V46" sqref="V46"/>
    </sheetView>
  </sheetViews>
  <sheetFormatPr defaultRowHeight="15" x14ac:dyDescent="0.25"/>
  <cols>
    <col min="2" max="2" width="22.140625" bestFit="1" customWidth="1"/>
    <col min="3" max="6" width="7.140625" style="2" customWidth="1"/>
    <col min="7" max="7" width="8.85546875" style="2"/>
    <col min="11" max="11" width="22.140625" bestFit="1" customWidth="1"/>
    <col min="12" max="16" width="4" bestFit="1" customWidth="1"/>
    <col min="18" max="18" width="22.42578125" bestFit="1" customWidth="1"/>
    <col min="19" max="23" width="4" bestFit="1" customWidth="1"/>
  </cols>
  <sheetData>
    <row r="1" spans="1:7" ht="17.25" x14ac:dyDescent="0.3">
      <c r="B1" s="15"/>
    </row>
    <row r="2" spans="1:7" x14ac:dyDescent="0.25">
      <c r="B2" t="s">
        <v>101</v>
      </c>
    </row>
    <row r="3" spans="1:7" ht="15.75" x14ac:dyDescent="0.25">
      <c r="A3">
        <v>1</v>
      </c>
      <c r="B3" s="5" t="s">
        <v>77</v>
      </c>
      <c r="C3" s="8">
        <v>205</v>
      </c>
      <c r="D3" s="8">
        <v>181</v>
      </c>
      <c r="E3" s="8">
        <v>236</v>
      </c>
      <c r="F3" s="8">
        <v>204</v>
      </c>
      <c r="G3" s="29">
        <f t="shared" ref="G3:G18" si="0">SUM(C3:F3)</f>
        <v>826</v>
      </c>
    </row>
    <row r="4" spans="1:7" ht="15.75" x14ac:dyDescent="0.25">
      <c r="A4">
        <v>2</v>
      </c>
      <c r="B4" s="5" t="s">
        <v>70</v>
      </c>
      <c r="C4" s="8">
        <v>155</v>
      </c>
      <c r="D4" s="8">
        <v>171</v>
      </c>
      <c r="E4" s="8">
        <v>279</v>
      </c>
      <c r="F4" s="8">
        <v>180</v>
      </c>
      <c r="G4" s="29">
        <f t="shared" si="0"/>
        <v>785</v>
      </c>
    </row>
    <row r="5" spans="1:7" ht="15.75" x14ac:dyDescent="0.25">
      <c r="A5">
        <v>3</v>
      </c>
      <c r="B5" s="5" t="s">
        <v>81</v>
      </c>
      <c r="C5" s="8">
        <v>146</v>
      </c>
      <c r="D5" s="8">
        <v>192</v>
      </c>
      <c r="E5" s="8">
        <v>218</v>
      </c>
      <c r="F5" s="8">
        <v>217</v>
      </c>
      <c r="G5" s="29">
        <f t="shared" si="0"/>
        <v>773</v>
      </c>
    </row>
    <row r="6" spans="1:7" ht="15.75" x14ac:dyDescent="0.25">
      <c r="A6">
        <v>4</v>
      </c>
      <c r="B6" s="3" t="s">
        <v>36</v>
      </c>
      <c r="C6" s="8">
        <v>219</v>
      </c>
      <c r="D6" s="8">
        <v>178</v>
      </c>
      <c r="E6" s="8">
        <v>177</v>
      </c>
      <c r="F6" s="8">
        <v>169</v>
      </c>
      <c r="G6" s="29">
        <f t="shared" si="0"/>
        <v>743</v>
      </c>
    </row>
    <row r="7" spans="1:7" ht="15.75" x14ac:dyDescent="0.25">
      <c r="A7">
        <v>5</v>
      </c>
      <c r="B7" s="3" t="s">
        <v>28</v>
      </c>
      <c r="C7" s="8">
        <v>159</v>
      </c>
      <c r="D7" s="8">
        <v>165</v>
      </c>
      <c r="E7" s="8">
        <v>209</v>
      </c>
      <c r="F7" s="8">
        <v>205</v>
      </c>
      <c r="G7" s="29">
        <f t="shared" si="0"/>
        <v>738</v>
      </c>
    </row>
    <row r="8" spans="1:7" ht="15.75" x14ac:dyDescent="0.25">
      <c r="A8">
        <v>6</v>
      </c>
      <c r="B8" s="3" t="s">
        <v>7</v>
      </c>
      <c r="C8" s="8">
        <v>229</v>
      </c>
      <c r="D8" s="8">
        <v>169</v>
      </c>
      <c r="E8" s="8">
        <v>158</v>
      </c>
      <c r="F8" s="8">
        <v>180</v>
      </c>
      <c r="G8" s="29">
        <f t="shared" si="0"/>
        <v>736</v>
      </c>
    </row>
    <row r="9" spans="1:7" ht="15.75" x14ac:dyDescent="0.25">
      <c r="A9">
        <v>7</v>
      </c>
      <c r="B9" s="3" t="s">
        <v>14</v>
      </c>
      <c r="C9" s="8">
        <v>176</v>
      </c>
      <c r="D9" s="8">
        <v>181</v>
      </c>
      <c r="E9" s="8">
        <v>159</v>
      </c>
      <c r="F9" s="8">
        <v>197</v>
      </c>
      <c r="G9" s="29">
        <f t="shared" si="0"/>
        <v>713</v>
      </c>
    </row>
    <row r="10" spans="1:7" ht="15.75" x14ac:dyDescent="0.25">
      <c r="A10">
        <v>8</v>
      </c>
      <c r="B10" s="3" t="s">
        <v>4</v>
      </c>
      <c r="C10" s="8">
        <v>159</v>
      </c>
      <c r="D10" s="8">
        <v>185</v>
      </c>
      <c r="E10" s="8">
        <v>173</v>
      </c>
      <c r="F10" s="8">
        <v>178</v>
      </c>
      <c r="G10" s="29">
        <f t="shared" si="0"/>
        <v>695</v>
      </c>
    </row>
    <row r="11" spans="1:7" ht="15.75" x14ac:dyDescent="0.25">
      <c r="A11">
        <v>9</v>
      </c>
      <c r="B11" s="3" t="s">
        <v>49</v>
      </c>
      <c r="C11" s="8">
        <v>221</v>
      </c>
      <c r="D11" s="8">
        <v>127</v>
      </c>
      <c r="E11" s="8">
        <v>176</v>
      </c>
      <c r="F11" s="8">
        <v>153</v>
      </c>
      <c r="G11" s="29">
        <f t="shared" si="0"/>
        <v>677</v>
      </c>
    </row>
    <row r="12" spans="1:7" ht="15.75" x14ac:dyDescent="0.25">
      <c r="A12">
        <v>10</v>
      </c>
      <c r="B12" s="3" t="s">
        <v>34</v>
      </c>
      <c r="C12" s="8">
        <v>189</v>
      </c>
      <c r="D12" s="8">
        <v>163</v>
      </c>
      <c r="E12" s="8">
        <v>173</v>
      </c>
      <c r="F12" s="8">
        <v>146</v>
      </c>
      <c r="G12" s="29">
        <f t="shared" si="0"/>
        <v>671</v>
      </c>
    </row>
    <row r="13" spans="1:7" ht="15.75" x14ac:dyDescent="0.25">
      <c r="A13">
        <v>11</v>
      </c>
      <c r="B13" s="3" t="s">
        <v>20</v>
      </c>
      <c r="C13" s="8">
        <v>155</v>
      </c>
      <c r="D13" s="8">
        <v>141</v>
      </c>
      <c r="E13" s="8">
        <v>181</v>
      </c>
      <c r="F13" s="8">
        <v>187</v>
      </c>
      <c r="G13" s="29">
        <f t="shared" si="0"/>
        <v>664</v>
      </c>
    </row>
    <row r="14" spans="1:7" ht="15.75" x14ac:dyDescent="0.25">
      <c r="A14">
        <v>12</v>
      </c>
      <c r="B14" s="3" t="s">
        <v>56</v>
      </c>
      <c r="C14" s="8">
        <v>163</v>
      </c>
      <c r="D14" s="8">
        <v>156</v>
      </c>
      <c r="E14" s="8">
        <v>194</v>
      </c>
      <c r="F14" s="8">
        <v>133</v>
      </c>
      <c r="G14" s="29">
        <f t="shared" si="0"/>
        <v>646</v>
      </c>
    </row>
    <row r="15" spans="1:7" ht="15.75" x14ac:dyDescent="0.25">
      <c r="A15">
        <v>13</v>
      </c>
      <c r="B15" s="3" t="s">
        <v>8</v>
      </c>
      <c r="C15" s="8">
        <v>159</v>
      </c>
      <c r="D15" s="8">
        <v>165</v>
      </c>
      <c r="E15" s="8">
        <v>153</v>
      </c>
      <c r="F15" s="8">
        <v>161</v>
      </c>
      <c r="G15" s="29">
        <f t="shared" si="0"/>
        <v>638</v>
      </c>
    </row>
    <row r="16" spans="1:7" ht="15.75" x14ac:dyDescent="0.25">
      <c r="A16">
        <v>14</v>
      </c>
      <c r="B16" s="3" t="s">
        <v>10</v>
      </c>
      <c r="C16" s="8">
        <v>157</v>
      </c>
      <c r="D16" s="8">
        <v>145</v>
      </c>
      <c r="E16" s="8">
        <v>160</v>
      </c>
      <c r="F16" s="8">
        <v>145</v>
      </c>
      <c r="G16" s="29">
        <f t="shared" si="0"/>
        <v>607</v>
      </c>
    </row>
    <row r="17" spans="1:7" ht="15.75" x14ac:dyDescent="0.25">
      <c r="A17">
        <v>15</v>
      </c>
      <c r="B17" s="5" t="s">
        <v>82</v>
      </c>
      <c r="C17" s="8">
        <v>152</v>
      </c>
      <c r="D17" s="8">
        <v>155</v>
      </c>
      <c r="E17" s="8">
        <v>173</v>
      </c>
      <c r="F17" s="8">
        <v>105</v>
      </c>
      <c r="G17" s="29">
        <f t="shared" si="0"/>
        <v>585</v>
      </c>
    </row>
    <row r="18" spans="1:7" ht="15.75" x14ac:dyDescent="0.25">
      <c r="A18">
        <v>16</v>
      </c>
      <c r="B18" s="5" t="s">
        <v>66</v>
      </c>
      <c r="C18" s="8">
        <v>142</v>
      </c>
      <c r="D18" s="8">
        <v>134</v>
      </c>
      <c r="E18" s="8">
        <v>134</v>
      </c>
      <c r="F18" s="8">
        <v>136</v>
      </c>
      <c r="G18" s="29">
        <f t="shared" si="0"/>
        <v>546</v>
      </c>
    </row>
    <row r="19" spans="1:7" x14ac:dyDescent="0.25">
      <c r="G19" s="28">
        <f>SUM(G3:G18)</f>
        <v>11043</v>
      </c>
    </row>
    <row r="20" spans="1:7" ht="15.75" x14ac:dyDescent="0.25">
      <c r="B20" s="27"/>
      <c r="G20" s="14"/>
    </row>
    <row r="21" spans="1:7" ht="15.75" x14ac:dyDescent="0.25">
      <c r="B21" s="27"/>
      <c r="G21" s="14"/>
    </row>
    <row r="22" spans="1:7" ht="15.75" x14ac:dyDescent="0.25">
      <c r="A22">
        <v>1</v>
      </c>
      <c r="B22" s="9" t="s">
        <v>65</v>
      </c>
      <c r="C22" s="8">
        <v>176</v>
      </c>
      <c r="D22" s="8">
        <v>157</v>
      </c>
      <c r="E22" s="8">
        <v>171</v>
      </c>
      <c r="F22" s="8">
        <v>168</v>
      </c>
      <c r="G22" s="29">
        <f t="shared" ref="G22:G29" si="1">SUM(C22:F22)</f>
        <v>672</v>
      </c>
    </row>
    <row r="23" spans="1:7" ht="15.75" x14ac:dyDescent="0.25">
      <c r="A23">
        <v>2</v>
      </c>
      <c r="B23" s="9" t="s">
        <v>29</v>
      </c>
      <c r="C23" s="8">
        <v>129</v>
      </c>
      <c r="D23" s="8">
        <v>153</v>
      </c>
      <c r="E23" s="8">
        <v>182</v>
      </c>
      <c r="F23" s="8">
        <v>208</v>
      </c>
      <c r="G23" s="29">
        <f t="shared" si="1"/>
        <v>672</v>
      </c>
    </row>
    <row r="24" spans="1:7" ht="15.75" x14ac:dyDescent="0.25">
      <c r="A24">
        <v>3</v>
      </c>
      <c r="B24" s="9" t="s">
        <v>50</v>
      </c>
      <c r="C24" s="8">
        <v>168</v>
      </c>
      <c r="D24" s="8">
        <v>170</v>
      </c>
      <c r="E24" s="8">
        <v>177</v>
      </c>
      <c r="F24" s="8">
        <v>131</v>
      </c>
      <c r="G24" s="29">
        <f t="shared" si="1"/>
        <v>646</v>
      </c>
    </row>
    <row r="25" spans="1:7" ht="15.75" x14ac:dyDescent="0.25">
      <c r="A25">
        <v>4</v>
      </c>
      <c r="B25" s="9" t="s">
        <v>12</v>
      </c>
      <c r="C25" s="8">
        <v>152</v>
      </c>
      <c r="D25" s="8">
        <v>155</v>
      </c>
      <c r="E25" s="8">
        <v>148</v>
      </c>
      <c r="F25" s="8">
        <v>158</v>
      </c>
      <c r="G25" s="29">
        <f t="shared" si="1"/>
        <v>613</v>
      </c>
    </row>
    <row r="26" spans="1:7" ht="15.75" x14ac:dyDescent="0.25">
      <c r="A26">
        <v>5</v>
      </c>
      <c r="B26" s="9" t="s">
        <v>47</v>
      </c>
      <c r="C26" s="8">
        <v>164</v>
      </c>
      <c r="D26" s="8">
        <v>138</v>
      </c>
      <c r="E26" s="8">
        <v>126</v>
      </c>
      <c r="F26" s="8">
        <v>177</v>
      </c>
      <c r="G26" s="29">
        <f t="shared" si="1"/>
        <v>605</v>
      </c>
    </row>
    <row r="27" spans="1:7" ht="15.75" x14ac:dyDescent="0.25">
      <c r="A27">
        <v>6</v>
      </c>
      <c r="B27" s="9" t="s">
        <v>64</v>
      </c>
      <c r="C27" s="8">
        <v>156</v>
      </c>
      <c r="D27" s="8">
        <v>124</v>
      </c>
      <c r="E27" s="8">
        <v>121</v>
      </c>
      <c r="F27" s="8">
        <v>194</v>
      </c>
      <c r="G27" s="29">
        <f t="shared" si="1"/>
        <v>595</v>
      </c>
    </row>
    <row r="28" spans="1:7" ht="15.75" x14ac:dyDescent="0.25">
      <c r="A28">
        <v>7</v>
      </c>
      <c r="B28" s="9" t="s">
        <v>44</v>
      </c>
      <c r="C28" s="8">
        <v>149</v>
      </c>
      <c r="D28" s="8">
        <v>118</v>
      </c>
      <c r="E28" s="8">
        <v>114</v>
      </c>
      <c r="F28" s="8">
        <v>165</v>
      </c>
      <c r="G28" s="29">
        <f t="shared" si="1"/>
        <v>546</v>
      </c>
    </row>
    <row r="29" spans="1:7" ht="15.75" x14ac:dyDescent="0.25">
      <c r="A29">
        <v>8</v>
      </c>
      <c r="B29" s="9" t="s">
        <v>86</v>
      </c>
      <c r="C29" s="8">
        <v>123</v>
      </c>
      <c r="D29" s="8">
        <v>110</v>
      </c>
      <c r="E29" s="8">
        <v>113</v>
      </c>
      <c r="F29" s="8">
        <v>143</v>
      </c>
      <c r="G29" s="29">
        <f t="shared" si="1"/>
        <v>489</v>
      </c>
    </row>
    <row r="30" spans="1:7" x14ac:dyDescent="0.25">
      <c r="G30" s="28">
        <f>SUM(G22:G29)</f>
        <v>4838</v>
      </c>
    </row>
    <row r="32" spans="1:7" x14ac:dyDescent="0.25">
      <c r="D32" s="2" t="s">
        <v>17</v>
      </c>
    </row>
    <row r="33" spans="2:4" x14ac:dyDescent="0.25">
      <c r="B33" t="s">
        <v>18</v>
      </c>
      <c r="C33" s="25">
        <f>G19+G30</f>
        <v>15881</v>
      </c>
      <c r="D33" s="23">
        <f>C33-C34</f>
        <v>1270</v>
      </c>
    </row>
    <row r="34" spans="2:4" x14ac:dyDescent="0.25">
      <c r="B34" t="s">
        <v>40</v>
      </c>
      <c r="C34" s="25">
        <v>14611</v>
      </c>
    </row>
  </sheetData>
  <sortState xmlns:xlrd2="http://schemas.microsoft.com/office/spreadsheetml/2017/richdata2" ref="B22:G29">
    <sortCondition descending="1" ref="G22:G29"/>
  </sortState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6"/>
  <sheetViews>
    <sheetView topLeftCell="A6" workbookViewId="0">
      <selection activeCell="V46" sqref="V46"/>
    </sheetView>
  </sheetViews>
  <sheetFormatPr defaultRowHeight="15" x14ac:dyDescent="0.25"/>
  <cols>
    <col min="2" max="2" width="20.28515625" bestFit="1" customWidth="1"/>
    <col min="3" max="3" width="8.85546875" style="2"/>
    <col min="4" max="4" width="10" style="2" bestFit="1" customWidth="1"/>
    <col min="5" max="7" width="8.85546875" style="2"/>
  </cols>
  <sheetData>
    <row r="1" spans="1:7" ht="17.25" x14ac:dyDescent="0.3">
      <c r="B1" s="15"/>
    </row>
    <row r="2" spans="1:7" x14ac:dyDescent="0.25">
      <c r="B2" t="s">
        <v>102</v>
      </c>
    </row>
    <row r="3" spans="1:7" ht="15.75" x14ac:dyDescent="0.25">
      <c r="A3">
        <v>1</v>
      </c>
      <c r="B3" s="3" t="s">
        <v>49</v>
      </c>
      <c r="C3" s="8">
        <v>194</v>
      </c>
      <c r="D3" s="8">
        <v>162</v>
      </c>
      <c r="E3" s="8">
        <v>236</v>
      </c>
      <c r="F3" s="8">
        <v>195</v>
      </c>
      <c r="G3" s="29">
        <f t="shared" ref="G3:G18" si="0">SUM(C3:F3)</f>
        <v>787</v>
      </c>
    </row>
    <row r="4" spans="1:7" ht="15.75" x14ac:dyDescent="0.25">
      <c r="A4">
        <v>2</v>
      </c>
      <c r="B4" s="3" t="s">
        <v>34</v>
      </c>
      <c r="C4" s="8">
        <v>194</v>
      </c>
      <c r="D4" s="8">
        <v>174</v>
      </c>
      <c r="E4" s="8">
        <v>188</v>
      </c>
      <c r="F4" s="8">
        <v>200</v>
      </c>
      <c r="G4" s="29">
        <f t="shared" si="0"/>
        <v>756</v>
      </c>
    </row>
    <row r="5" spans="1:7" ht="15.75" x14ac:dyDescent="0.25">
      <c r="A5">
        <v>3</v>
      </c>
      <c r="B5" s="5" t="s">
        <v>81</v>
      </c>
      <c r="C5" s="8">
        <v>201</v>
      </c>
      <c r="D5" s="8">
        <v>165</v>
      </c>
      <c r="E5" s="8">
        <v>182</v>
      </c>
      <c r="F5" s="8">
        <v>207</v>
      </c>
      <c r="G5" s="29">
        <f t="shared" si="0"/>
        <v>755</v>
      </c>
    </row>
    <row r="6" spans="1:7" ht="15.75" x14ac:dyDescent="0.25">
      <c r="A6">
        <v>4</v>
      </c>
      <c r="B6" s="3" t="s">
        <v>14</v>
      </c>
      <c r="C6" s="8">
        <v>188</v>
      </c>
      <c r="D6" s="8">
        <v>218</v>
      </c>
      <c r="E6" s="8">
        <v>216</v>
      </c>
      <c r="F6" s="8">
        <v>123</v>
      </c>
      <c r="G6" s="29">
        <f t="shared" si="0"/>
        <v>745</v>
      </c>
    </row>
    <row r="7" spans="1:7" ht="15.75" x14ac:dyDescent="0.25">
      <c r="A7">
        <v>5</v>
      </c>
      <c r="B7" s="3" t="s">
        <v>28</v>
      </c>
      <c r="C7" s="8">
        <v>191</v>
      </c>
      <c r="D7" s="8">
        <v>168</v>
      </c>
      <c r="E7" s="8">
        <v>181</v>
      </c>
      <c r="F7" s="8">
        <v>184</v>
      </c>
      <c r="G7" s="29">
        <f t="shared" si="0"/>
        <v>724</v>
      </c>
    </row>
    <row r="8" spans="1:7" ht="15.75" x14ac:dyDescent="0.25">
      <c r="A8">
        <v>6</v>
      </c>
      <c r="B8" s="3" t="s">
        <v>4</v>
      </c>
      <c r="C8" s="8">
        <v>181</v>
      </c>
      <c r="D8" s="8">
        <v>201</v>
      </c>
      <c r="E8" s="8">
        <v>173</v>
      </c>
      <c r="F8" s="8">
        <v>164</v>
      </c>
      <c r="G8" s="29">
        <f t="shared" si="0"/>
        <v>719</v>
      </c>
    </row>
    <row r="9" spans="1:7" ht="15.75" x14ac:dyDescent="0.25">
      <c r="A9">
        <v>7</v>
      </c>
      <c r="B9" s="3" t="s">
        <v>36</v>
      </c>
      <c r="C9" s="8">
        <v>157</v>
      </c>
      <c r="D9" s="8">
        <v>178</v>
      </c>
      <c r="E9" s="8">
        <v>200</v>
      </c>
      <c r="F9" s="8">
        <v>168</v>
      </c>
      <c r="G9" s="29">
        <f t="shared" si="0"/>
        <v>703</v>
      </c>
    </row>
    <row r="10" spans="1:7" ht="15.75" x14ac:dyDescent="0.25">
      <c r="A10">
        <v>8</v>
      </c>
      <c r="B10" s="5" t="s">
        <v>70</v>
      </c>
      <c r="C10" s="8">
        <v>159</v>
      </c>
      <c r="D10" s="8">
        <v>185</v>
      </c>
      <c r="E10" s="8">
        <v>122</v>
      </c>
      <c r="F10" s="8">
        <v>227</v>
      </c>
      <c r="G10" s="29">
        <f t="shared" si="0"/>
        <v>693</v>
      </c>
    </row>
    <row r="11" spans="1:7" ht="15.75" x14ac:dyDescent="0.25">
      <c r="A11">
        <v>9</v>
      </c>
      <c r="B11" s="3" t="s">
        <v>8</v>
      </c>
      <c r="C11" s="8">
        <v>166</v>
      </c>
      <c r="D11" s="8">
        <v>176</v>
      </c>
      <c r="E11" s="8">
        <v>179</v>
      </c>
      <c r="F11" s="8">
        <v>160</v>
      </c>
      <c r="G11" s="29">
        <f t="shared" si="0"/>
        <v>681</v>
      </c>
    </row>
    <row r="12" spans="1:7" ht="15.75" x14ac:dyDescent="0.25">
      <c r="A12">
        <v>10</v>
      </c>
      <c r="B12" s="5" t="s">
        <v>82</v>
      </c>
      <c r="C12" s="8">
        <v>137</v>
      </c>
      <c r="D12" s="8">
        <v>188</v>
      </c>
      <c r="E12" s="8">
        <v>162</v>
      </c>
      <c r="F12" s="8">
        <v>183</v>
      </c>
      <c r="G12" s="29">
        <f t="shared" si="0"/>
        <v>670</v>
      </c>
    </row>
    <row r="13" spans="1:7" ht="15.75" x14ac:dyDescent="0.25">
      <c r="A13">
        <v>11</v>
      </c>
      <c r="B13" s="3" t="s">
        <v>7</v>
      </c>
      <c r="C13" s="8">
        <v>147</v>
      </c>
      <c r="D13" s="8">
        <v>171</v>
      </c>
      <c r="E13" s="8">
        <v>156</v>
      </c>
      <c r="F13" s="8">
        <v>186</v>
      </c>
      <c r="G13" s="29">
        <f t="shared" si="0"/>
        <v>660</v>
      </c>
    </row>
    <row r="14" spans="1:7" ht="15.75" x14ac:dyDescent="0.25">
      <c r="A14">
        <v>12</v>
      </c>
      <c r="B14" s="3" t="s">
        <v>20</v>
      </c>
      <c r="C14" s="8">
        <v>200</v>
      </c>
      <c r="D14" s="8">
        <v>172</v>
      </c>
      <c r="E14" s="8">
        <v>142</v>
      </c>
      <c r="F14" s="8">
        <v>139</v>
      </c>
      <c r="G14" s="29">
        <f t="shared" si="0"/>
        <v>653</v>
      </c>
    </row>
    <row r="15" spans="1:7" ht="15.75" x14ac:dyDescent="0.25">
      <c r="A15">
        <v>13</v>
      </c>
      <c r="B15" s="5" t="s">
        <v>103</v>
      </c>
      <c r="C15" s="8">
        <v>146</v>
      </c>
      <c r="D15" s="8">
        <v>173</v>
      </c>
      <c r="E15" s="8">
        <v>147</v>
      </c>
      <c r="F15" s="8">
        <v>158</v>
      </c>
      <c r="G15" s="29">
        <f t="shared" si="0"/>
        <v>624</v>
      </c>
    </row>
    <row r="16" spans="1:7" ht="15.75" x14ac:dyDescent="0.25">
      <c r="A16">
        <v>14</v>
      </c>
      <c r="B16" s="3" t="s">
        <v>10</v>
      </c>
      <c r="C16" s="8">
        <v>144</v>
      </c>
      <c r="D16" s="8">
        <v>158</v>
      </c>
      <c r="E16" s="8">
        <v>171</v>
      </c>
      <c r="F16" s="8">
        <v>149</v>
      </c>
      <c r="G16" s="29">
        <f t="shared" si="0"/>
        <v>622</v>
      </c>
    </row>
    <row r="17" spans="1:7" ht="15.75" x14ac:dyDescent="0.25">
      <c r="A17">
        <v>15</v>
      </c>
      <c r="B17" s="3" t="s">
        <v>56</v>
      </c>
      <c r="C17" s="8">
        <v>150</v>
      </c>
      <c r="D17" s="8">
        <v>157</v>
      </c>
      <c r="E17" s="8">
        <v>160</v>
      </c>
      <c r="F17" s="8">
        <v>136</v>
      </c>
      <c r="G17" s="29">
        <f t="shared" si="0"/>
        <v>603</v>
      </c>
    </row>
    <row r="18" spans="1:7" ht="15.75" x14ac:dyDescent="0.25">
      <c r="A18">
        <v>16</v>
      </c>
      <c r="B18" s="5" t="s">
        <v>66</v>
      </c>
      <c r="C18" s="8">
        <v>152</v>
      </c>
      <c r="D18" s="8">
        <v>117</v>
      </c>
      <c r="E18" s="8">
        <v>144</v>
      </c>
      <c r="F18" s="8">
        <v>125</v>
      </c>
      <c r="G18" s="29">
        <f t="shared" si="0"/>
        <v>538</v>
      </c>
    </row>
    <row r="19" spans="1:7" x14ac:dyDescent="0.25">
      <c r="G19" s="28">
        <f>SUM(G3:G18)</f>
        <v>10933</v>
      </c>
    </row>
    <row r="20" spans="1:7" ht="15.75" x14ac:dyDescent="0.25">
      <c r="B20" s="27"/>
      <c r="G20" s="14"/>
    </row>
    <row r="21" spans="1:7" ht="15.75" x14ac:dyDescent="0.25">
      <c r="B21" s="27"/>
      <c r="G21" s="14"/>
    </row>
    <row r="22" spans="1:7" ht="15.75" x14ac:dyDescent="0.25">
      <c r="A22">
        <v>1</v>
      </c>
      <c r="B22" s="9" t="s">
        <v>50</v>
      </c>
      <c r="C22" s="8">
        <v>203</v>
      </c>
      <c r="D22" s="8">
        <v>191</v>
      </c>
      <c r="E22" s="8">
        <v>173</v>
      </c>
      <c r="F22" s="8">
        <v>126</v>
      </c>
      <c r="G22" s="29">
        <f t="shared" ref="G22:G29" si="1">SUM(C22:F22)</f>
        <v>693</v>
      </c>
    </row>
    <row r="23" spans="1:7" ht="15.75" x14ac:dyDescent="0.25">
      <c r="A23">
        <v>2</v>
      </c>
      <c r="B23" s="9" t="s">
        <v>64</v>
      </c>
      <c r="C23" s="8">
        <v>138</v>
      </c>
      <c r="D23" s="8">
        <v>173</v>
      </c>
      <c r="E23" s="8">
        <v>179</v>
      </c>
      <c r="F23" s="8">
        <v>188</v>
      </c>
      <c r="G23" s="29">
        <f t="shared" si="1"/>
        <v>678</v>
      </c>
    </row>
    <row r="24" spans="1:7" ht="15.75" x14ac:dyDescent="0.25">
      <c r="A24">
        <v>3</v>
      </c>
      <c r="B24" s="9" t="s">
        <v>44</v>
      </c>
      <c r="C24" s="8">
        <v>173</v>
      </c>
      <c r="D24" s="8">
        <v>149</v>
      </c>
      <c r="E24" s="8">
        <v>193</v>
      </c>
      <c r="F24" s="8">
        <v>140</v>
      </c>
      <c r="G24" s="29">
        <f t="shared" si="1"/>
        <v>655</v>
      </c>
    </row>
    <row r="25" spans="1:7" ht="15.75" x14ac:dyDescent="0.25">
      <c r="A25">
        <v>4</v>
      </c>
      <c r="B25" s="9" t="s">
        <v>65</v>
      </c>
      <c r="C25" s="8">
        <v>150</v>
      </c>
      <c r="D25" s="8">
        <v>172</v>
      </c>
      <c r="E25" s="8">
        <v>178</v>
      </c>
      <c r="F25" s="8">
        <v>149</v>
      </c>
      <c r="G25" s="29">
        <f t="shared" si="1"/>
        <v>649</v>
      </c>
    </row>
    <row r="26" spans="1:7" ht="15.75" x14ac:dyDescent="0.25">
      <c r="A26">
        <v>5</v>
      </c>
      <c r="B26" s="9" t="s">
        <v>12</v>
      </c>
      <c r="C26" s="8">
        <v>181</v>
      </c>
      <c r="D26" s="8">
        <v>151</v>
      </c>
      <c r="E26" s="8">
        <v>160</v>
      </c>
      <c r="F26" s="8">
        <v>152</v>
      </c>
      <c r="G26" s="29">
        <f t="shared" si="1"/>
        <v>644</v>
      </c>
    </row>
    <row r="27" spans="1:7" ht="15.75" x14ac:dyDescent="0.25">
      <c r="A27">
        <v>6</v>
      </c>
      <c r="B27" s="9" t="s">
        <v>86</v>
      </c>
      <c r="C27" s="8">
        <v>141</v>
      </c>
      <c r="D27" s="8">
        <v>196</v>
      </c>
      <c r="E27" s="8">
        <v>157</v>
      </c>
      <c r="F27" s="8">
        <v>142</v>
      </c>
      <c r="G27" s="29">
        <f t="shared" si="1"/>
        <v>636</v>
      </c>
    </row>
    <row r="28" spans="1:7" ht="15.75" x14ac:dyDescent="0.25">
      <c r="A28">
        <v>7</v>
      </c>
      <c r="B28" s="9" t="s">
        <v>29</v>
      </c>
      <c r="C28" s="8">
        <v>156</v>
      </c>
      <c r="D28" s="8">
        <v>161</v>
      </c>
      <c r="E28" s="8">
        <v>150</v>
      </c>
      <c r="F28" s="8">
        <v>124</v>
      </c>
      <c r="G28" s="29">
        <f t="shared" si="1"/>
        <v>591</v>
      </c>
    </row>
    <row r="29" spans="1:7" ht="15.75" x14ac:dyDescent="0.25">
      <c r="A29">
        <v>8</v>
      </c>
      <c r="B29" s="9" t="s">
        <v>47</v>
      </c>
      <c r="C29" s="8">
        <v>125</v>
      </c>
      <c r="D29" s="8">
        <v>122</v>
      </c>
      <c r="E29" s="8">
        <v>168</v>
      </c>
      <c r="F29" s="8">
        <v>151</v>
      </c>
      <c r="G29" s="29">
        <f t="shared" si="1"/>
        <v>566</v>
      </c>
    </row>
    <row r="30" spans="1:7" x14ac:dyDescent="0.25">
      <c r="G30" s="28">
        <f>SUM(G22:G29)</f>
        <v>5112</v>
      </c>
    </row>
    <row r="32" spans="1:7" x14ac:dyDescent="0.25">
      <c r="D32" s="2" t="s">
        <v>17</v>
      </c>
    </row>
    <row r="33" spans="2:6" x14ac:dyDescent="0.25">
      <c r="B33" t="s">
        <v>18</v>
      </c>
      <c r="C33" s="25">
        <f>G19+G30</f>
        <v>16045</v>
      </c>
      <c r="D33" s="23">
        <f>C33-C34</f>
        <v>385</v>
      </c>
    </row>
    <row r="34" spans="2:6" x14ac:dyDescent="0.25">
      <c r="B34" t="s">
        <v>41</v>
      </c>
      <c r="C34" s="25">
        <v>15660</v>
      </c>
    </row>
    <row r="35" spans="2:6" x14ac:dyDescent="0.25">
      <c r="C35" s="23"/>
      <c r="D35" s="23"/>
      <c r="F35" s="25"/>
    </row>
    <row r="36" spans="2:6" x14ac:dyDescent="0.25">
      <c r="C36" s="23"/>
      <c r="D36" s="23"/>
      <c r="F36" s="25"/>
    </row>
  </sheetData>
  <sortState xmlns:xlrd2="http://schemas.microsoft.com/office/spreadsheetml/2017/richdata2" ref="B22:G29">
    <sortCondition descending="1" ref="G22:G29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12</vt:i4>
      </vt:variant>
      <vt:variant>
        <vt:lpstr>Namngivna områden</vt:lpstr>
      </vt:variant>
      <vt:variant>
        <vt:i4>14</vt:i4>
      </vt:variant>
    </vt:vector>
  </HeadingPairs>
  <TitlesOfParts>
    <vt:vector size="26" baseType="lpstr">
      <vt:lpstr>Herrar</vt:lpstr>
      <vt:lpstr>Damer</vt:lpstr>
      <vt:lpstr>Luleå H</vt:lpstr>
      <vt:lpstr>Kiruna H</vt:lpstr>
      <vt:lpstr>Malmb H</vt:lpstr>
      <vt:lpstr>Älvsbyn B</vt:lpstr>
      <vt:lpstr>Kalix H</vt:lpstr>
      <vt:lpstr>Luleå B</vt:lpstr>
      <vt:lpstr>Ä-byn H</vt:lpstr>
      <vt:lpstr>Kalix B</vt:lpstr>
      <vt:lpstr>Kiruna B</vt:lpstr>
      <vt:lpstr>Malmb B</vt:lpstr>
      <vt:lpstr>Damer!Utskriftsområde</vt:lpstr>
      <vt:lpstr>Herrar!Utskriftsområde</vt:lpstr>
      <vt:lpstr>'Kalix B'!Utskriftsområde</vt:lpstr>
      <vt:lpstr>'Kalix H'!Utskriftsområde</vt:lpstr>
      <vt:lpstr>'Kiruna B'!Utskriftsområde</vt:lpstr>
      <vt:lpstr>'Kiruna H'!Utskriftsområde</vt:lpstr>
      <vt:lpstr>'Luleå B'!Utskriftsområde</vt:lpstr>
      <vt:lpstr>'Luleå H'!Utskriftsområde</vt:lpstr>
      <vt:lpstr>'Malmb B'!Utskriftsområde</vt:lpstr>
      <vt:lpstr>'Malmb H'!Utskriftsområde</vt:lpstr>
      <vt:lpstr>'Ä-byn H'!Utskriftsområde</vt:lpstr>
      <vt:lpstr>'Älvsbyn B'!Utskriftsområde</vt:lpstr>
      <vt:lpstr>Damer!Utskriftsrubriker</vt:lpstr>
      <vt:lpstr>Herrar!Utskriftsrubriker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Per-Arne Öhman</cp:lastModifiedBy>
  <cp:lastPrinted>2026-10-14T17:36:29Z</cp:lastPrinted>
  <dcterms:created xsi:type="dcterms:W3CDTF">2023-07-21T15:15:48Z</dcterms:created>
  <dcterms:modified xsi:type="dcterms:W3CDTF">2026-10-14T17:38:36Z</dcterms:modified>
</cp:coreProperties>
</file>