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7935" activeTab="1"/>
  </bookViews>
  <sheets>
    <sheet name="Banpoäng" sheetId="1" r:id="rId1"/>
    <sheet name="Snittlista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F17" i="2"/>
  <c r="F24"/>
  <c r="F11"/>
  <c r="H11" s="1"/>
  <c r="F10"/>
  <c r="F23"/>
  <c r="F18"/>
  <c r="F19"/>
  <c r="F14"/>
  <c r="H14" s="1"/>
  <c r="F26"/>
  <c r="H19"/>
  <c r="C15"/>
  <c r="C23"/>
  <c r="C24"/>
  <c r="C17"/>
  <c r="C19"/>
  <c r="C18"/>
  <c r="C10"/>
  <c r="C14"/>
  <c r="C11"/>
  <c r="E11" s="1"/>
  <c r="D9" i="1"/>
  <c r="C5" i="2"/>
  <c r="I12"/>
  <c r="H12"/>
  <c r="J12"/>
  <c r="F12"/>
  <c r="E12"/>
  <c r="C12"/>
  <c r="C26"/>
  <c r="F25"/>
  <c r="H24"/>
  <c r="H21"/>
  <c r="F21"/>
  <c r="C21"/>
  <c r="E19"/>
  <c r="F20"/>
  <c r="C20"/>
  <c r="F16"/>
  <c r="C16"/>
  <c r="F13"/>
  <c r="C13"/>
  <c r="F15"/>
  <c r="F8"/>
  <c r="C8"/>
  <c r="F9"/>
  <c r="C9"/>
  <c r="F7"/>
  <c r="C7"/>
  <c r="F6"/>
  <c r="C6"/>
  <c r="F5"/>
  <c r="F4"/>
  <c r="C4"/>
  <c r="I10"/>
  <c r="C27"/>
  <c r="C25"/>
  <c r="H20"/>
  <c r="D15" i="1"/>
  <c r="J11" i="2"/>
  <c r="C22"/>
  <c r="H8"/>
  <c r="F22"/>
  <c r="H5"/>
  <c r="D27" i="1"/>
  <c r="D4"/>
  <c r="J5" i="2"/>
  <c r="I5"/>
  <c r="E5"/>
  <c r="E17"/>
  <c r="E27"/>
  <c r="I15"/>
  <c r="E15"/>
  <c r="D22" i="1"/>
  <c r="D25"/>
  <c r="D26"/>
  <c r="D23"/>
  <c r="D5"/>
  <c r="D11"/>
  <c r="D8"/>
  <c r="D7"/>
  <c r="D12"/>
  <c r="D19"/>
  <c r="D24"/>
  <c r="D14"/>
  <c r="D17"/>
  <c r="D10"/>
  <c r="D20"/>
  <c r="D13"/>
  <c r="D16"/>
  <c r="D18"/>
  <c r="D21"/>
  <c r="D6"/>
  <c r="J6" i="2"/>
  <c r="J8"/>
  <c r="J7"/>
  <c r="J10"/>
  <c r="J9"/>
  <c r="J13"/>
  <c r="J20"/>
  <c r="J14"/>
  <c r="J16"/>
  <c r="J22"/>
  <c r="J21"/>
  <c r="J17"/>
  <c r="J15"/>
  <c r="J18"/>
  <c r="J19"/>
  <c r="J26"/>
  <c r="J23"/>
  <c r="J24"/>
  <c r="J25"/>
  <c r="J27"/>
  <c r="J4"/>
  <c r="I8"/>
  <c r="K8" s="1"/>
  <c r="I20"/>
  <c r="K20" s="1"/>
  <c r="I22"/>
  <c r="K22" s="1"/>
  <c r="I21"/>
  <c r="I24"/>
  <c r="H22"/>
  <c r="F27"/>
  <c r="I27" s="1"/>
  <c r="K27" s="1"/>
  <c r="I25"/>
  <c r="H23"/>
  <c r="I26"/>
  <c r="K26" s="1"/>
  <c r="I18"/>
  <c r="H15"/>
  <c r="I17"/>
  <c r="I13"/>
  <c r="I9"/>
  <c r="I7"/>
  <c r="K7" s="1"/>
  <c r="H6"/>
  <c r="I4"/>
  <c r="E6"/>
  <c r="E8"/>
  <c r="E7"/>
  <c r="E10"/>
  <c r="E9"/>
  <c r="E13"/>
  <c r="E20"/>
  <c r="E14"/>
  <c r="E16"/>
  <c r="E22"/>
  <c r="E21"/>
  <c r="E18"/>
  <c r="E26"/>
  <c r="E23"/>
  <c r="E24"/>
  <c r="E25"/>
  <c r="E4"/>
  <c r="D3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D1"/>
  <c r="K12" i="2" l="1"/>
  <c r="I14"/>
  <c r="K14" s="1"/>
  <c r="K17"/>
  <c r="K18"/>
  <c r="I16"/>
  <c r="K13"/>
  <c r="K9"/>
  <c r="K10"/>
  <c r="K16"/>
  <c r="I11"/>
  <c r="K11" s="1"/>
  <c r="K5"/>
  <c r="K25"/>
  <c r="K21"/>
  <c r="K24"/>
  <c r="K4"/>
  <c r="H4"/>
  <c r="H25"/>
  <c r="H26"/>
  <c r="H18"/>
  <c r="H17"/>
  <c r="H16"/>
  <c r="H9"/>
  <c r="H7"/>
  <c r="I23"/>
  <c r="K23" s="1"/>
  <c r="I19"/>
  <c r="K19" s="1"/>
  <c r="K15"/>
  <c r="I6"/>
  <c r="K6" s="1"/>
  <c r="H27"/>
  <c r="H13"/>
  <c r="H10"/>
</calcChain>
</file>

<file path=xl/sharedStrings.xml><?xml version="1.0" encoding="utf-8"?>
<sst xmlns="http://schemas.openxmlformats.org/spreadsheetml/2006/main" count="96" uniqueCount="42">
  <si>
    <t>Ola Johansson</t>
  </si>
  <si>
    <t>Daniel Jacobsson</t>
  </si>
  <si>
    <t>Gustaf Johansson</t>
  </si>
  <si>
    <t>Conny Johansson</t>
  </si>
  <si>
    <t>Johan Jacobsson</t>
  </si>
  <si>
    <t>Bengt Olsson</t>
  </si>
  <si>
    <t>Dennis Niklasson</t>
  </si>
  <si>
    <t>Jonny Antonsson</t>
  </si>
  <si>
    <t>Conny Westh</t>
  </si>
  <si>
    <t>Stefan Christiansson</t>
  </si>
  <si>
    <t>Benny Pettersson</t>
  </si>
  <si>
    <t>Per Johansson</t>
  </si>
  <si>
    <t>Fredrik Andersson</t>
  </si>
  <si>
    <t>Fredrik Karlsson</t>
  </si>
  <si>
    <t>Johan Leijon</t>
  </si>
  <si>
    <t>Jörgen Johansson</t>
  </si>
  <si>
    <t>Andreas Westh</t>
  </si>
  <si>
    <t>Göran Edvardsson</t>
  </si>
  <si>
    <t>Sten Granath</t>
  </si>
  <si>
    <t>Tommy Larsson</t>
  </si>
  <si>
    <t>Peter Ekshagen</t>
  </si>
  <si>
    <t>Hemma</t>
  </si>
  <si>
    <t>Borta</t>
  </si>
  <si>
    <t>Totalt</t>
  </si>
  <si>
    <t>Namn</t>
  </si>
  <si>
    <t>Resultat</t>
  </si>
  <si>
    <t>Serier</t>
  </si>
  <si>
    <t>Snitt</t>
  </si>
  <si>
    <t xml:space="preserve">Banpoäng </t>
  </si>
  <si>
    <t>Banpoäng</t>
  </si>
  <si>
    <t>Säsongen 2010-2011</t>
  </si>
  <si>
    <t>Högsta enkelserie</t>
  </si>
  <si>
    <t>Högsta banpoängsresultat</t>
  </si>
  <si>
    <t>Ola</t>
  </si>
  <si>
    <t>Gustaf</t>
  </si>
  <si>
    <t>Oscar Eksell</t>
  </si>
  <si>
    <t>Högsta resultat hemma</t>
  </si>
  <si>
    <t>Högsta resultat borta</t>
  </si>
  <si>
    <t>Tommy Kjellberg</t>
  </si>
  <si>
    <t>Conny W/Adde</t>
  </si>
  <si>
    <t>Oscar</t>
  </si>
  <si>
    <t>Alexander Hvass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</si>
</sst>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mic Sans MS"/>
      <family val="4"/>
    </font>
    <font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2" fillId="0" borderId="3" xfId="0" applyFont="1" applyBorder="1" applyAlignment="1">
      <alignment horizontal="right"/>
    </xf>
    <xf numFmtId="0" fontId="3" fillId="0" borderId="0" xfId="0" applyFont="1"/>
    <xf numFmtId="0" fontId="3" fillId="0" borderId="5" xfId="0" applyFont="1" applyBorder="1"/>
    <xf numFmtId="0" fontId="3" fillId="0" borderId="0" xfId="0" applyFont="1" applyBorder="1"/>
    <xf numFmtId="3" fontId="2" fillId="0" borderId="2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3" fillId="0" borderId="7" xfId="0" applyFont="1" applyBorder="1"/>
    <xf numFmtId="3" fontId="2" fillId="0" borderId="7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9" fontId="3" fillId="0" borderId="7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7" xfId="0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1009649</xdr:colOff>
      <xdr:row>8</xdr:row>
      <xdr:rowOff>113663</xdr:rowOff>
    </xdr:from>
    <xdr:to>
      <xdr:col>8</xdr:col>
      <xdr:colOff>1085850</xdr:colOff>
      <xdr:row>21</xdr:row>
      <xdr:rowOff>209550</xdr:rowOff>
    </xdr:to>
    <xdr:pic>
      <xdr:nvPicPr>
        <xdr:cNvPr id="2" name="Bildobjekt 1" descr="bowlare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3524" y="2094863"/>
          <a:ext cx="2162176" cy="3315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workbookViewId="0">
      <selection activeCell="G12" sqref="G12"/>
    </sheetView>
  </sheetViews>
  <sheetFormatPr defaultRowHeight="19.5"/>
  <cols>
    <col min="1" max="1" width="27.42578125" customWidth="1"/>
    <col min="2" max="2" width="10.140625" style="15" bestFit="1" customWidth="1"/>
    <col min="3" max="4" width="9.140625" style="15"/>
    <col min="5" max="5" width="7.42578125" customWidth="1"/>
    <col min="6" max="6" width="1.7109375" customWidth="1"/>
    <col min="7" max="7" width="28.5703125" bestFit="1" customWidth="1"/>
    <col min="8" max="8" width="2.7109375" customWidth="1"/>
    <col min="9" max="9" width="17.5703125" bestFit="1" customWidth="1"/>
    <col min="18" max="18" width="9.5703125" style="1" bestFit="1" customWidth="1"/>
  </cols>
  <sheetData>
    <row r="1" spans="1:10" ht="13.5" customHeight="1"/>
    <row r="2" spans="1:10">
      <c r="A2" s="3" t="s">
        <v>29</v>
      </c>
      <c r="G2" s="3" t="s">
        <v>30</v>
      </c>
      <c r="H2" s="3"/>
      <c r="I2" s="3"/>
      <c r="J2" s="3"/>
    </row>
    <row r="3" spans="1:10">
      <c r="A3" s="10" t="s">
        <v>24</v>
      </c>
      <c r="B3" s="13" t="s">
        <v>28</v>
      </c>
      <c r="C3" s="13" t="s">
        <v>26</v>
      </c>
      <c r="D3" s="13" t="s">
        <v>27</v>
      </c>
      <c r="G3" s="3"/>
      <c r="H3" s="3"/>
      <c r="I3" s="3"/>
      <c r="J3" s="3"/>
    </row>
    <row r="4" spans="1:10">
      <c r="A4" s="10" t="s">
        <v>35</v>
      </c>
      <c r="B4" s="13">
        <v>53</v>
      </c>
      <c r="C4" s="13">
        <v>66</v>
      </c>
      <c r="D4" s="14">
        <f>B4/C4</f>
        <v>0.80303030303030298</v>
      </c>
      <c r="G4" s="16" t="s">
        <v>36</v>
      </c>
      <c r="H4" s="16"/>
      <c r="I4" s="16" t="s">
        <v>40</v>
      </c>
      <c r="J4" s="16">
        <v>1011</v>
      </c>
    </row>
    <row r="5" spans="1:10">
      <c r="A5" s="10" t="s">
        <v>2</v>
      </c>
      <c r="B5" s="13">
        <v>69</v>
      </c>
      <c r="C5" s="13">
        <v>88</v>
      </c>
      <c r="D5" s="14">
        <f>B5/C5</f>
        <v>0.78409090909090906</v>
      </c>
      <c r="G5" s="17" t="s">
        <v>37</v>
      </c>
      <c r="H5" s="17"/>
      <c r="I5" s="17" t="s">
        <v>33</v>
      </c>
      <c r="J5" s="17">
        <v>944</v>
      </c>
    </row>
    <row r="6" spans="1:10">
      <c r="A6" s="10" t="s">
        <v>0</v>
      </c>
      <c r="B6" s="13">
        <v>54</v>
      </c>
      <c r="C6" s="13">
        <v>71</v>
      </c>
      <c r="D6" s="14">
        <f>B6/C6</f>
        <v>0.76056338028169013</v>
      </c>
      <c r="G6" s="17" t="s">
        <v>31</v>
      </c>
      <c r="H6" s="17"/>
      <c r="I6" s="17" t="s">
        <v>34</v>
      </c>
      <c r="J6" s="17">
        <v>300</v>
      </c>
    </row>
    <row r="7" spans="1:10">
      <c r="A7" s="10" t="s">
        <v>4</v>
      </c>
      <c r="B7" s="13">
        <v>43</v>
      </c>
      <c r="C7" s="13">
        <v>58</v>
      </c>
      <c r="D7" s="14">
        <f>B7/C7</f>
        <v>0.74137931034482762</v>
      </c>
      <c r="G7" s="17" t="s">
        <v>32</v>
      </c>
      <c r="H7" s="17"/>
      <c r="I7" s="17" t="s">
        <v>39</v>
      </c>
      <c r="J7" s="17">
        <v>513</v>
      </c>
    </row>
    <row r="8" spans="1:10">
      <c r="A8" s="10" t="s">
        <v>14</v>
      </c>
      <c r="B8" s="13">
        <v>60</v>
      </c>
      <c r="C8" s="13">
        <v>84</v>
      </c>
      <c r="D8" s="14">
        <f>B8/C8</f>
        <v>0.7142857142857143</v>
      </c>
    </row>
    <row r="9" spans="1:10">
      <c r="A9" s="10" t="s">
        <v>41</v>
      </c>
      <c r="B9" s="13">
        <v>12</v>
      </c>
      <c r="C9" s="13">
        <v>17</v>
      </c>
      <c r="D9" s="14">
        <f>B9/C9</f>
        <v>0.70588235294117652</v>
      </c>
    </row>
    <row r="10" spans="1:10">
      <c r="A10" s="10" t="s">
        <v>11</v>
      </c>
      <c r="B10" s="13">
        <v>14</v>
      </c>
      <c r="C10" s="13">
        <v>21</v>
      </c>
      <c r="D10" s="14">
        <f>B10/C10</f>
        <v>0.66666666666666663</v>
      </c>
    </row>
    <row r="11" spans="1:10">
      <c r="A11" s="10" t="s">
        <v>8</v>
      </c>
      <c r="B11" s="13">
        <v>46</v>
      </c>
      <c r="C11" s="13">
        <v>70</v>
      </c>
      <c r="D11" s="14">
        <f>B11/C11</f>
        <v>0.65714285714285714</v>
      </c>
    </row>
    <row r="12" spans="1:10">
      <c r="A12" s="10" t="s">
        <v>7</v>
      </c>
      <c r="B12" s="13">
        <v>40</v>
      </c>
      <c r="C12" s="13">
        <v>64</v>
      </c>
      <c r="D12" s="14">
        <f>B12/C12</f>
        <v>0.625</v>
      </c>
    </row>
    <row r="13" spans="1:10">
      <c r="A13" s="10" t="s">
        <v>3</v>
      </c>
      <c r="B13" s="13">
        <v>40</v>
      </c>
      <c r="C13" s="13">
        <v>66</v>
      </c>
      <c r="D13" s="14">
        <f>B13/C13</f>
        <v>0.60606060606060608</v>
      </c>
    </row>
    <row r="14" spans="1:10">
      <c r="A14" s="10" t="s">
        <v>16</v>
      </c>
      <c r="B14" s="13">
        <v>38</v>
      </c>
      <c r="C14" s="13">
        <v>63</v>
      </c>
      <c r="D14" s="14">
        <f>B14/C14</f>
        <v>0.60317460317460314</v>
      </c>
    </row>
    <row r="15" spans="1:10">
      <c r="A15" s="10" t="s">
        <v>38</v>
      </c>
      <c r="B15" s="13">
        <v>31</v>
      </c>
      <c r="C15" s="13">
        <v>53</v>
      </c>
      <c r="D15" s="14">
        <f>B15/C15</f>
        <v>0.58490566037735847</v>
      </c>
    </row>
    <row r="16" spans="1:10">
      <c r="A16" s="10" t="s">
        <v>6</v>
      </c>
      <c r="B16" s="13">
        <v>39</v>
      </c>
      <c r="C16" s="13">
        <v>70</v>
      </c>
      <c r="D16" s="14">
        <f>B16/C16</f>
        <v>0.55714285714285716</v>
      </c>
    </row>
    <row r="17" spans="1:4">
      <c r="A17" s="10" t="s">
        <v>5</v>
      </c>
      <c r="B17" s="13">
        <v>39</v>
      </c>
      <c r="C17" s="13">
        <v>72</v>
      </c>
      <c r="D17" s="14">
        <f>B17/C17</f>
        <v>0.54166666666666663</v>
      </c>
    </row>
    <row r="18" spans="1:4">
      <c r="A18" s="10" t="s">
        <v>9</v>
      </c>
      <c r="B18" s="13">
        <v>37</v>
      </c>
      <c r="C18" s="13">
        <v>69</v>
      </c>
      <c r="D18" s="14">
        <f>B18/C18</f>
        <v>0.53623188405797106</v>
      </c>
    </row>
    <row r="19" spans="1:4">
      <c r="A19" s="10" t="s">
        <v>1</v>
      </c>
      <c r="B19" s="13">
        <v>39</v>
      </c>
      <c r="C19" s="13">
        <v>73</v>
      </c>
      <c r="D19" s="14">
        <f>B19/C19</f>
        <v>0.53424657534246578</v>
      </c>
    </row>
    <row r="20" spans="1:4">
      <c r="A20" s="10" t="s">
        <v>15</v>
      </c>
      <c r="B20" s="13">
        <v>13</v>
      </c>
      <c r="C20" s="13">
        <v>28</v>
      </c>
      <c r="D20" s="14">
        <f>B20/C20</f>
        <v>0.4642857142857143</v>
      </c>
    </row>
    <row r="21" spans="1:4">
      <c r="A21" s="10" t="s">
        <v>20</v>
      </c>
      <c r="B21" s="13">
        <v>29</v>
      </c>
      <c r="C21" s="13">
        <v>63</v>
      </c>
      <c r="D21" s="14">
        <f>B21/C21</f>
        <v>0.46031746031746029</v>
      </c>
    </row>
    <row r="22" spans="1:4">
      <c r="A22" s="10" t="s">
        <v>19</v>
      </c>
      <c r="B22" s="13">
        <v>20</v>
      </c>
      <c r="C22" s="13">
        <v>44</v>
      </c>
      <c r="D22" s="14">
        <f>B22/C22</f>
        <v>0.45454545454545453</v>
      </c>
    </row>
    <row r="23" spans="1:4">
      <c r="A23" s="10" t="s">
        <v>17</v>
      </c>
      <c r="B23" s="13">
        <v>23</v>
      </c>
      <c r="C23" s="13">
        <v>54</v>
      </c>
      <c r="D23" s="14">
        <f>B23/C23</f>
        <v>0.42592592592592593</v>
      </c>
    </row>
    <row r="24" spans="1:4">
      <c r="A24" s="10" t="s">
        <v>10</v>
      </c>
      <c r="B24" s="13">
        <v>15</v>
      </c>
      <c r="C24" s="13">
        <v>37</v>
      </c>
      <c r="D24" s="14">
        <f>B24/C24</f>
        <v>0.40540540540540543</v>
      </c>
    </row>
    <row r="25" spans="1:4">
      <c r="A25" s="10" t="s">
        <v>12</v>
      </c>
      <c r="B25" s="13">
        <v>14</v>
      </c>
      <c r="C25" s="13">
        <v>35</v>
      </c>
      <c r="D25" s="14">
        <f>B25/C25</f>
        <v>0.4</v>
      </c>
    </row>
    <row r="26" spans="1:4">
      <c r="A26" s="10" t="s">
        <v>18</v>
      </c>
      <c r="B26" s="13">
        <v>23</v>
      </c>
      <c r="C26" s="13">
        <v>68</v>
      </c>
      <c r="D26" s="14">
        <f>B26/C26</f>
        <v>0.33823529411764708</v>
      </c>
    </row>
    <row r="27" spans="1:4">
      <c r="A27" s="10" t="s">
        <v>13</v>
      </c>
      <c r="B27" s="13">
        <v>3</v>
      </c>
      <c r="C27" s="13">
        <v>18</v>
      </c>
      <c r="D27" s="14">
        <f>B27/C27</f>
        <v>0.16666666666666666</v>
      </c>
    </row>
  </sheetData>
  <sortState ref="A4:D27">
    <sortCondition descending="1" ref="D4:D27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tabSelected="1" workbookViewId="0">
      <selection activeCell="C4" sqref="C4"/>
    </sheetView>
  </sheetViews>
  <sheetFormatPr defaultRowHeight="19.5"/>
  <cols>
    <col min="2" max="2" width="23.7109375" style="4" bestFit="1" customWidth="1"/>
    <col min="5" max="5" width="9.42578125" bestFit="1" customWidth="1"/>
    <col min="8" max="8" width="9.42578125" bestFit="1" customWidth="1"/>
    <col min="11" max="11" width="9.42578125" bestFit="1" customWidth="1"/>
  </cols>
  <sheetData>
    <row r="1" spans="2:11" ht="8.25" customHeight="1">
      <c r="B1" s="5"/>
    </row>
    <row r="2" spans="2:11">
      <c r="B2" s="8"/>
      <c r="C2" s="21" t="s">
        <v>21</v>
      </c>
      <c r="D2" s="21"/>
      <c r="E2" s="21"/>
      <c r="F2" s="21" t="s">
        <v>22</v>
      </c>
      <c r="G2" s="21"/>
      <c r="H2" s="21"/>
      <c r="I2" s="21" t="s">
        <v>23</v>
      </c>
      <c r="J2" s="21"/>
      <c r="K2" s="21"/>
    </row>
    <row r="3" spans="2:11">
      <c r="B3" s="8" t="s">
        <v>24</v>
      </c>
      <c r="C3" s="9" t="s">
        <v>25</v>
      </c>
      <c r="D3" s="9" t="s">
        <v>26</v>
      </c>
      <c r="E3" s="9" t="s">
        <v>27</v>
      </c>
      <c r="F3" s="9" t="s">
        <v>25</v>
      </c>
      <c r="G3" s="9" t="s">
        <v>26</v>
      </c>
      <c r="H3" s="9" t="s">
        <v>27</v>
      </c>
      <c r="I3" s="9" t="s">
        <v>25</v>
      </c>
      <c r="J3" s="9" t="s">
        <v>26</v>
      </c>
      <c r="K3" s="9" t="s">
        <v>27</v>
      </c>
    </row>
    <row r="4" spans="2:11">
      <c r="B4" s="10" t="s">
        <v>0</v>
      </c>
      <c r="C4" s="11">
        <f>842+500+712+894+814+904+774+849+922+871+904</f>
        <v>8986</v>
      </c>
      <c r="D4" s="9">
        <v>43</v>
      </c>
      <c r="E4" s="12">
        <f>C4/D4</f>
        <v>208.97674418604652</v>
      </c>
      <c r="F4" s="11">
        <f>925+944+862+825+914+731+864</f>
        <v>6065</v>
      </c>
      <c r="G4" s="9">
        <v>28</v>
      </c>
      <c r="H4" s="12">
        <f>F4/G4</f>
        <v>216.60714285714286</v>
      </c>
      <c r="I4" s="11">
        <f>C4+F4</f>
        <v>15051</v>
      </c>
      <c r="J4" s="9">
        <f>D4+G4</f>
        <v>71</v>
      </c>
      <c r="K4" s="12">
        <f>I4/J4</f>
        <v>211.98591549295776</v>
      </c>
    </row>
    <row r="5" spans="2:11">
      <c r="B5" s="8" t="s">
        <v>35</v>
      </c>
      <c r="C5" s="11">
        <f>737+796+844+833+968+890+861+1011</f>
        <v>6940</v>
      </c>
      <c r="D5" s="9">
        <v>32</v>
      </c>
      <c r="E5" s="12">
        <f>C5/D5</f>
        <v>216.875</v>
      </c>
      <c r="F5" s="11">
        <f>676+890+893+837+624+530+799+884+908</f>
        <v>7041</v>
      </c>
      <c r="G5" s="9">
        <v>34</v>
      </c>
      <c r="H5" s="12">
        <f>F5/G5</f>
        <v>207.08823529411765</v>
      </c>
      <c r="I5" s="11">
        <f>C5+F5</f>
        <v>13981</v>
      </c>
      <c r="J5" s="9">
        <f>D5+G5</f>
        <v>66</v>
      </c>
      <c r="K5" s="12">
        <f>I5/J5</f>
        <v>211.83333333333334</v>
      </c>
    </row>
    <row r="6" spans="2:11">
      <c r="B6" s="10" t="s">
        <v>2</v>
      </c>
      <c r="C6" s="11">
        <f>777+765+808+729+860+836+802+762+762+886+761</f>
        <v>8748</v>
      </c>
      <c r="D6" s="9">
        <v>44</v>
      </c>
      <c r="E6" s="12">
        <f>C6/D6</f>
        <v>198.81818181818181</v>
      </c>
      <c r="F6" s="11">
        <f>923+909+821+738+887+807+925+767+762+878+832</f>
        <v>9249</v>
      </c>
      <c r="G6" s="9">
        <v>44</v>
      </c>
      <c r="H6" s="12">
        <f>F6/G6</f>
        <v>210.20454545454547</v>
      </c>
      <c r="I6" s="11">
        <f>C6+F6</f>
        <v>17997</v>
      </c>
      <c r="J6" s="9">
        <f>D6+G6</f>
        <v>88</v>
      </c>
      <c r="K6" s="12">
        <f>I6/J6</f>
        <v>204.51136363636363</v>
      </c>
    </row>
    <row r="7" spans="2:11">
      <c r="B7" s="10" t="s">
        <v>14</v>
      </c>
      <c r="C7" s="11">
        <f>144+896+788+816+782+818+804+569+789+776+795</f>
        <v>7977</v>
      </c>
      <c r="D7" s="9">
        <v>40</v>
      </c>
      <c r="E7" s="12">
        <f>C7/D7</f>
        <v>199.42500000000001</v>
      </c>
      <c r="F7" s="11">
        <f>797+874+750+866+859+781+802+726+746+731+833</f>
        <v>8765</v>
      </c>
      <c r="G7" s="9">
        <v>44</v>
      </c>
      <c r="H7" s="12">
        <f>F7/G7</f>
        <v>199.20454545454547</v>
      </c>
      <c r="I7" s="11">
        <f>C7+F7</f>
        <v>16742</v>
      </c>
      <c r="J7" s="9">
        <f>D7+G7</f>
        <v>84</v>
      </c>
      <c r="K7" s="12">
        <f>I7/J7</f>
        <v>199.3095238095238</v>
      </c>
    </row>
    <row r="8" spans="2:11">
      <c r="B8" s="10" t="s">
        <v>8</v>
      </c>
      <c r="C8" s="11">
        <f>867+751+129+429+715+374+767+863+799+765+772</f>
        <v>7231</v>
      </c>
      <c r="D8" s="9">
        <v>37</v>
      </c>
      <c r="E8" s="12">
        <f>C8/D8</f>
        <v>195.43243243243242</v>
      </c>
      <c r="F8" s="11">
        <f>789+399+473+601+750+828+759+148+779+889</f>
        <v>6415</v>
      </c>
      <c r="G8" s="9">
        <v>33</v>
      </c>
      <c r="H8" s="12">
        <f>F8/G8</f>
        <v>194.39393939393941</v>
      </c>
      <c r="I8" s="11">
        <f>C8+F8</f>
        <v>13646</v>
      </c>
      <c r="J8" s="9">
        <f>D8+G8</f>
        <v>70</v>
      </c>
      <c r="K8" s="12">
        <f>I8/J8</f>
        <v>194.94285714285715</v>
      </c>
    </row>
    <row r="9" spans="2:11">
      <c r="B9" s="10" t="s">
        <v>7</v>
      </c>
      <c r="C9" s="11">
        <f>776+765+727+813+368+341+791+773+145</f>
        <v>5499</v>
      </c>
      <c r="D9" s="9">
        <v>29</v>
      </c>
      <c r="E9" s="12">
        <f>C9/D9</f>
        <v>189.62068965517241</v>
      </c>
      <c r="F9" s="11">
        <f>899+710+861+788+489+824+771+896+640</f>
        <v>6878</v>
      </c>
      <c r="G9" s="9">
        <v>35</v>
      </c>
      <c r="H9" s="12">
        <f>F9/G9</f>
        <v>196.51428571428571</v>
      </c>
      <c r="I9" s="11">
        <f>C9+F9</f>
        <v>12377</v>
      </c>
      <c r="J9" s="9">
        <f>D9+G9</f>
        <v>64</v>
      </c>
      <c r="K9" s="12">
        <f>I9/J9</f>
        <v>193.390625</v>
      </c>
    </row>
    <row r="10" spans="2:11">
      <c r="B10" s="10" t="s">
        <v>4</v>
      </c>
      <c r="C10" s="11">
        <f>550+832+797+763+288+855+779+695+298+792</f>
        <v>6649</v>
      </c>
      <c r="D10" s="9">
        <v>35</v>
      </c>
      <c r="E10" s="12">
        <f>C10/D10</f>
        <v>189.97142857142856</v>
      </c>
      <c r="F10" s="11">
        <f>814+846+745+509+566+888+188</f>
        <v>4556</v>
      </c>
      <c r="G10" s="9">
        <v>23</v>
      </c>
      <c r="H10" s="12">
        <f>F10/G10</f>
        <v>198.08695652173913</v>
      </c>
      <c r="I10" s="11">
        <f>C10+F10</f>
        <v>11205</v>
      </c>
      <c r="J10" s="9">
        <f>D10+G10</f>
        <v>58</v>
      </c>
      <c r="K10" s="12">
        <f>I10/J10</f>
        <v>193.18965517241378</v>
      </c>
    </row>
    <row r="11" spans="2:11">
      <c r="B11" s="10" t="s">
        <v>38</v>
      </c>
      <c r="C11" s="11">
        <f>921+805+761+936+841</f>
        <v>4264</v>
      </c>
      <c r="D11" s="9">
        <v>20</v>
      </c>
      <c r="E11" s="12">
        <f>C11/D11</f>
        <v>213.2</v>
      </c>
      <c r="F11" s="11">
        <f>673+832+125+610+564+747+691+702+843+181</f>
        <v>5968</v>
      </c>
      <c r="G11" s="9">
        <v>33</v>
      </c>
      <c r="H11" s="12">
        <f>F11/G11</f>
        <v>180.84848484848484</v>
      </c>
      <c r="I11" s="11">
        <f>C11+F11</f>
        <v>10232</v>
      </c>
      <c r="J11" s="9">
        <f>D11+G11</f>
        <v>53</v>
      </c>
      <c r="K11" s="12">
        <f>I11/J11</f>
        <v>193.0566037735849</v>
      </c>
    </row>
    <row r="12" spans="2:11">
      <c r="B12" s="10" t="s">
        <v>41</v>
      </c>
      <c r="C12" s="10">
        <f>792+358+576</f>
        <v>1726</v>
      </c>
      <c r="D12" s="19">
        <v>9</v>
      </c>
      <c r="E12" s="20">
        <f>C12/D12</f>
        <v>191.77777777777777</v>
      </c>
      <c r="F12" s="10">
        <f>799+727</f>
        <v>1526</v>
      </c>
      <c r="G12" s="10">
        <v>8</v>
      </c>
      <c r="H12" s="10">
        <f>F12/G12</f>
        <v>190.75</v>
      </c>
      <c r="I12" s="11">
        <f>C12+F12</f>
        <v>3252</v>
      </c>
      <c r="J12" s="10">
        <f>D12+G12</f>
        <v>17</v>
      </c>
      <c r="K12" s="12">
        <f>I12/J12</f>
        <v>191.29411764705881</v>
      </c>
    </row>
    <row r="13" spans="2:11">
      <c r="B13" s="10" t="s">
        <v>1</v>
      </c>
      <c r="C13" s="11">
        <f>749+642+740+479+709+801+562+712</f>
        <v>5394</v>
      </c>
      <c r="D13" s="9">
        <v>30</v>
      </c>
      <c r="E13" s="12">
        <f>C13/D13</f>
        <v>179.8</v>
      </c>
      <c r="F13" s="11">
        <f>756+854+772+520+770+789+746+763+896+900+713</f>
        <v>8479</v>
      </c>
      <c r="G13" s="9">
        <v>43</v>
      </c>
      <c r="H13" s="12">
        <f>F13/G13</f>
        <v>197.18604651162789</v>
      </c>
      <c r="I13" s="11">
        <f>C13+F13</f>
        <v>13873</v>
      </c>
      <c r="J13" s="9">
        <f>D13+G13</f>
        <v>73</v>
      </c>
      <c r="K13" s="12">
        <f>I13/J13</f>
        <v>190.04109589041096</v>
      </c>
    </row>
    <row r="14" spans="2:11">
      <c r="B14" s="10" t="s">
        <v>16</v>
      </c>
      <c r="C14" s="11">
        <f>765+319+749+814+736+765+766+725+822</f>
        <v>6461</v>
      </c>
      <c r="D14" s="9">
        <v>34</v>
      </c>
      <c r="E14" s="12">
        <f>C14/D14</f>
        <v>190.02941176470588</v>
      </c>
      <c r="F14" s="11">
        <f>711+889+814+763+465+779+115+737+220</f>
        <v>5493</v>
      </c>
      <c r="G14" s="9">
        <v>29</v>
      </c>
      <c r="H14" s="12">
        <f>F14/G14</f>
        <v>189.41379310344828</v>
      </c>
      <c r="I14" s="11">
        <f>C14+F14</f>
        <v>11954</v>
      </c>
      <c r="J14" s="9">
        <f>D14+G14</f>
        <v>63</v>
      </c>
      <c r="K14" s="12">
        <f>I14/J14</f>
        <v>189.74603174603175</v>
      </c>
    </row>
    <row r="15" spans="2:11">
      <c r="B15" s="10" t="s">
        <v>6</v>
      </c>
      <c r="C15" s="11">
        <f>706+806+757+817+786+332+154</f>
        <v>4358</v>
      </c>
      <c r="D15" s="9">
        <v>23</v>
      </c>
      <c r="E15" s="12">
        <f>C15/D15</f>
        <v>189.47826086956522</v>
      </c>
      <c r="F15" s="11">
        <f>669+711+766+733+724+867+725+768+744+559+754+892</f>
        <v>8912</v>
      </c>
      <c r="G15" s="9">
        <v>47</v>
      </c>
      <c r="H15" s="12">
        <f>F15/G15</f>
        <v>189.61702127659575</v>
      </c>
      <c r="I15" s="11">
        <f>C15+F15</f>
        <v>13270</v>
      </c>
      <c r="J15" s="9">
        <f>D15+G15</f>
        <v>70</v>
      </c>
      <c r="K15" s="12">
        <f>I15/J15</f>
        <v>189.57142857142858</v>
      </c>
    </row>
    <row r="16" spans="2:11">
      <c r="B16" s="10" t="s">
        <v>5</v>
      </c>
      <c r="C16" s="11">
        <f>711+702+530+344+739+524+829+745+722</f>
        <v>5846</v>
      </c>
      <c r="D16" s="9">
        <v>32</v>
      </c>
      <c r="E16" s="12">
        <f>C16/D16</f>
        <v>182.6875</v>
      </c>
      <c r="F16" s="11">
        <f>740+656+703+810+806+705+770+822+870+845</f>
        <v>7727</v>
      </c>
      <c r="G16" s="9">
        <v>40</v>
      </c>
      <c r="H16" s="12">
        <f>F16/G16</f>
        <v>193.17500000000001</v>
      </c>
      <c r="I16" s="11">
        <f>C16+F16</f>
        <v>13573</v>
      </c>
      <c r="J16" s="9">
        <f>D16+G16</f>
        <v>72</v>
      </c>
      <c r="K16" s="12">
        <f>I16/J16</f>
        <v>188.51388888888889</v>
      </c>
    </row>
    <row r="17" spans="2:11">
      <c r="B17" s="10" t="s">
        <v>3</v>
      </c>
      <c r="C17" s="11">
        <f>329+726+762+472+325+677+587+860+700+719</f>
        <v>6157</v>
      </c>
      <c r="D17" s="9">
        <v>34</v>
      </c>
      <c r="E17" s="12">
        <f>C17/D17</f>
        <v>181.08823529411765</v>
      </c>
      <c r="F17" s="11">
        <f>664+719+790+773+754+762+833+499+158</f>
        <v>5952</v>
      </c>
      <c r="G17" s="9">
        <v>32</v>
      </c>
      <c r="H17" s="12">
        <f>F17/G17</f>
        <v>186</v>
      </c>
      <c r="I17" s="11">
        <f>C17+F17</f>
        <v>12109</v>
      </c>
      <c r="J17" s="9">
        <f>D17+G17</f>
        <v>66</v>
      </c>
      <c r="K17" s="12">
        <f>I17/J17</f>
        <v>183.46969696969697</v>
      </c>
    </row>
    <row r="18" spans="2:11">
      <c r="B18" s="10" t="s">
        <v>9</v>
      </c>
      <c r="C18" s="11">
        <f>740+767+677+685+717+773+759+733+751</f>
        <v>6602</v>
      </c>
      <c r="D18" s="9">
        <v>36</v>
      </c>
      <c r="E18" s="12">
        <f>C18/D18</f>
        <v>183.38888888888889</v>
      </c>
      <c r="F18" s="11">
        <f>685+603+728+601+720+817+746+817+202</f>
        <v>5919</v>
      </c>
      <c r="G18" s="9">
        <v>33</v>
      </c>
      <c r="H18" s="12">
        <f>F18/G18</f>
        <v>179.36363636363637</v>
      </c>
      <c r="I18" s="11">
        <f>C18+F18</f>
        <v>12521</v>
      </c>
      <c r="J18" s="9">
        <f>D18+G18</f>
        <v>69</v>
      </c>
      <c r="K18" s="12">
        <f>I18/J18</f>
        <v>181.46376811594203</v>
      </c>
    </row>
    <row r="19" spans="2:11">
      <c r="B19" s="10" t="s">
        <v>20</v>
      </c>
      <c r="C19" s="11">
        <f>692+621+700+709+802+812+336+719+729</f>
        <v>6120</v>
      </c>
      <c r="D19" s="9">
        <v>34</v>
      </c>
      <c r="E19" s="12">
        <f>C19/D19</f>
        <v>180</v>
      </c>
      <c r="F19" s="11">
        <f>671+662+683+695+712+850+708+216</f>
        <v>5197</v>
      </c>
      <c r="G19" s="9">
        <v>29</v>
      </c>
      <c r="H19" s="12">
        <f>F19/G19</f>
        <v>179.20689655172413</v>
      </c>
      <c r="I19" s="11">
        <f>C19+F19</f>
        <v>11317</v>
      </c>
      <c r="J19" s="9">
        <f>D19+G19</f>
        <v>63</v>
      </c>
      <c r="K19" s="12">
        <f>I19/J19</f>
        <v>179.63492063492063</v>
      </c>
    </row>
    <row r="20" spans="2:11">
      <c r="B20" s="10" t="s">
        <v>10</v>
      </c>
      <c r="C20" s="11">
        <f>768+521+622+759+516</f>
        <v>3186</v>
      </c>
      <c r="D20" s="9">
        <v>18</v>
      </c>
      <c r="E20" s="12">
        <f>C20/D20</f>
        <v>177</v>
      </c>
      <c r="F20" s="11">
        <f>705+728+493+718+732</f>
        <v>3376</v>
      </c>
      <c r="G20" s="9">
        <v>19</v>
      </c>
      <c r="H20" s="12">
        <f>F20/G20</f>
        <v>177.68421052631578</v>
      </c>
      <c r="I20" s="11">
        <f>C20+F20</f>
        <v>6562</v>
      </c>
      <c r="J20" s="9">
        <f>D20+G20</f>
        <v>37</v>
      </c>
      <c r="K20" s="12">
        <f>I20/J20</f>
        <v>177.35135135135135</v>
      </c>
    </row>
    <row r="21" spans="2:11">
      <c r="B21" s="10" t="s">
        <v>15</v>
      </c>
      <c r="C21" s="11">
        <f>695+618+704+748+715</f>
        <v>3480</v>
      </c>
      <c r="D21" s="9">
        <v>20</v>
      </c>
      <c r="E21" s="12">
        <f>C21/D21</f>
        <v>174</v>
      </c>
      <c r="F21" s="11">
        <f>746+634</f>
        <v>1380</v>
      </c>
      <c r="G21" s="9">
        <v>8</v>
      </c>
      <c r="H21" s="12">
        <f>F21/G21</f>
        <v>172.5</v>
      </c>
      <c r="I21" s="11">
        <f>C21+F21</f>
        <v>4860</v>
      </c>
      <c r="J21" s="9">
        <f>D21+G21</f>
        <v>28</v>
      </c>
      <c r="K21" s="12">
        <f>I21/J21</f>
        <v>173.57142857142858</v>
      </c>
    </row>
    <row r="22" spans="2:11">
      <c r="B22" s="10" t="s">
        <v>11</v>
      </c>
      <c r="C22" s="11">
        <f>732+745+686</f>
        <v>2163</v>
      </c>
      <c r="D22" s="9">
        <v>12</v>
      </c>
      <c r="E22" s="12">
        <f>C22/D22</f>
        <v>180.25</v>
      </c>
      <c r="F22" s="11">
        <f>662+306+483</f>
        <v>1451</v>
      </c>
      <c r="G22" s="9">
        <v>9</v>
      </c>
      <c r="H22" s="12">
        <f>F22/G22</f>
        <v>161.22222222222223</v>
      </c>
      <c r="I22" s="11">
        <f>C22+F22</f>
        <v>3614</v>
      </c>
      <c r="J22" s="9">
        <f>D22+G22</f>
        <v>21</v>
      </c>
      <c r="K22" s="12">
        <f>I22/J22</f>
        <v>172.0952380952381</v>
      </c>
    </row>
    <row r="23" spans="2:11">
      <c r="B23" s="10" t="s">
        <v>18</v>
      </c>
      <c r="C23" s="11">
        <f>275+614+682+686+308+690+650+554</f>
        <v>4459</v>
      </c>
      <c r="D23" s="9">
        <v>27</v>
      </c>
      <c r="E23" s="12">
        <f>C23/D23</f>
        <v>165.14814814814815</v>
      </c>
      <c r="F23" s="11">
        <f>622+646+733+672+690+622+694+657+702+636+199</f>
        <v>6873</v>
      </c>
      <c r="G23" s="9">
        <v>41</v>
      </c>
      <c r="H23" s="12">
        <f>F23/G23</f>
        <v>167.63414634146341</v>
      </c>
      <c r="I23" s="11">
        <f>C23+F23</f>
        <v>11332</v>
      </c>
      <c r="J23" s="9">
        <f>D23+G23</f>
        <v>68</v>
      </c>
      <c r="K23" s="12">
        <f>I23/J23</f>
        <v>166.64705882352942</v>
      </c>
    </row>
    <row r="24" spans="2:11">
      <c r="B24" s="10" t="s">
        <v>19</v>
      </c>
      <c r="C24" s="11">
        <f>458+617+408+681+690+781+676+733+717</f>
        <v>5761</v>
      </c>
      <c r="D24" s="9">
        <v>34</v>
      </c>
      <c r="E24" s="12">
        <f>C24/D24</f>
        <v>169.44117647058823</v>
      </c>
      <c r="F24" s="11">
        <f>631+95+660+180</f>
        <v>1566</v>
      </c>
      <c r="G24" s="9">
        <v>10</v>
      </c>
      <c r="H24" s="12">
        <f>F24/G24</f>
        <v>156.6</v>
      </c>
      <c r="I24" s="11">
        <f>C24+F24</f>
        <v>7327</v>
      </c>
      <c r="J24" s="9">
        <f>D24+G24</f>
        <v>44</v>
      </c>
      <c r="K24" s="12">
        <f>I24/J24</f>
        <v>166.52272727272728</v>
      </c>
    </row>
    <row r="25" spans="2:11">
      <c r="B25" s="18" t="s">
        <v>12</v>
      </c>
      <c r="C25" s="6">
        <f>509+464+727+641</f>
        <v>2341</v>
      </c>
      <c r="D25" s="2">
        <v>15</v>
      </c>
      <c r="E25" s="7">
        <f>C25/D25</f>
        <v>156.06666666666666</v>
      </c>
      <c r="F25" s="6">
        <f>555+605+515+394+703+689</f>
        <v>3461</v>
      </c>
      <c r="G25" s="2">
        <v>20</v>
      </c>
      <c r="H25" s="7">
        <f>F25/G25</f>
        <v>173.05</v>
      </c>
      <c r="I25" s="11">
        <f>C25+F25</f>
        <v>5802</v>
      </c>
      <c r="J25" s="9">
        <f>D25+G25</f>
        <v>35</v>
      </c>
      <c r="K25" s="12">
        <f>I25/J25</f>
        <v>165.77142857142857</v>
      </c>
    </row>
    <row r="26" spans="2:11">
      <c r="B26" s="10" t="s">
        <v>17</v>
      </c>
      <c r="C26" s="6">
        <f>649+658+306+547+423+377+615+292</f>
        <v>3867</v>
      </c>
      <c r="D26" s="2">
        <v>25</v>
      </c>
      <c r="E26" s="7">
        <f>C26/D26</f>
        <v>154.68</v>
      </c>
      <c r="F26" s="6">
        <f>587+674+178+320+153+591+673+700+703+134</f>
        <v>4713</v>
      </c>
      <c r="G26" s="2">
        <v>29</v>
      </c>
      <c r="H26" s="7">
        <f>F26/G26</f>
        <v>162.51724137931035</v>
      </c>
      <c r="I26" s="11">
        <f>C26+F26</f>
        <v>8580</v>
      </c>
      <c r="J26" s="9">
        <f>D26+G26</f>
        <v>54</v>
      </c>
      <c r="K26" s="12">
        <f>I26/J26</f>
        <v>158.88888888888889</v>
      </c>
    </row>
    <row r="27" spans="2:11">
      <c r="B27" s="10" t="s">
        <v>13</v>
      </c>
      <c r="C27" s="11">
        <f>282+613+638</f>
        <v>1533</v>
      </c>
      <c r="D27" s="9">
        <v>10</v>
      </c>
      <c r="E27" s="12">
        <f>C27/D27</f>
        <v>153.30000000000001</v>
      </c>
      <c r="F27" s="11">
        <f>563+574</f>
        <v>1137</v>
      </c>
      <c r="G27" s="9">
        <v>8</v>
      </c>
      <c r="H27" s="12">
        <f>F27/G27</f>
        <v>142.125</v>
      </c>
      <c r="I27" s="11">
        <f>C27+F27</f>
        <v>2670</v>
      </c>
      <c r="J27" s="9">
        <f>D27+G27</f>
        <v>18</v>
      </c>
      <c r="K27" s="12">
        <f>I27/J27</f>
        <v>148.33333333333334</v>
      </c>
    </row>
  </sheetData>
  <sortState ref="B4:K27">
    <sortCondition descending="1" ref="K4:K27"/>
  </sortState>
  <mergeCells count="3">
    <mergeCell ref="C2:E2"/>
    <mergeCell ref="F2:H2"/>
    <mergeCell ref="I2:K2"/>
  </mergeCells>
  <conditionalFormatting sqref="E2 K2 H2 H4:H26 E4:E27 K4:K27">
    <cfRule type="cellIs" dxfId="0" priority="1" stopIfTrue="1" operator="greaterThanOrEqual">
      <formula>200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sqref="A1:A21"/>
    </sheetView>
  </sheetViews>
  <sheetFormatPr defaultRowHeight="15"/>
  <cols>
    <col min="4" max="4" width="12.7109375" style="1" bestFit="1" customWidth="1"/>
  </cols>
  <sheetData>
    <row r="1" spans="1:4">
      <c r="A1" t="s">
        <v>0</v>
      </c>
      <c r="D1" s="1">
        <f>Banpoäng!R3</f>
        <v>0</v>
      </c>
    </row>
    <row r="2" spans="1:4">
      <c r="A2" t="s">
        <v>2</v>
      </c>
      <c r="D2" s="1">
        <f>Banpoäng!R4</f>
        <v>0</v>
      </c>
    </row>
    <row r="3" spans="1:4">
      <c r="A3" t="s">
        <v>8</v>
      </c>
      <c r="D3" s="1">
        <f>Banpoäng!R5</f>
        <v>0</v>
      </c>
    </row>
    <row r="4" spans="1:4">
      <c r="A4" t="s">
        <v>14</v>
      </c>
      <c r="D4" s="1">
        <f>Banpoäng!R6</f>
        <v>0</v>
      </c>
    </row>
    <row r="5" spans="1:4">
      <c r="A5" t="s">
        <v>4</v>
      </c>
      <c r="D5" s="1">
        <f>Banpoäng!R7</f>
        <v>0</v>
      </c>
    </row>
    <row r="6" spans="1:4">
      <c r="A6" t="s">
        <v>7</v>
      </c>
      <c r="D6" s="1">
        <f>Banpoäng!R8</f>
        <v>0</v>
      </c>
    </row>
    <row r="7" spans="1:4">
      <c r="A7" t="s">
        <v>1</v>
      </c>
      <c r="D7" s="1">
        <f>Banpoäng!R9</f>
        <v>0</v>
      </c>
    </row>
    <row r="8" spans="1:4">
      <c r="A8" t="s">
        <v>10</v>
      </c>
      <c r="D8" s="1">
        <f>Banpoäng!R10</f>
        <v>0</v>
      </c>
    </row>
    <row r="9" spans="1:4">
      <c r="A9" t="s">
        <v>16</v>
      </c>
      <c r="D9" s="1">
        <f>Banpoäng!R11</f>
        <v>0</v>
      </c>
    </row>
    <row r="10" spans="1:4">
      <c r="A10" t="s">
        <v>5</v>
      </c>
      <c r="D10" s="1">
        <f>Banpoäng!R12</f>
        <v>0</v>
      </c>
    </row>
    <row r="11" spans="1:4">
      <c r="A11" t="s">
        <v>11</v>
      </c>
      <c r="D11" s="1">
        <f>Banpoäng!R13</f>
        <v>0</v>
      </c>
    </row>
    <row r="12" spans="1:4">
      <c r="A12" t="s">
        <v>15</v>
      </c>
      <c r="D12" s="1">
        <f>Banpoäng!R14</f>
        <v>0</v>
      </c>
    </row>
    <row r="13" spans="1:4">
      <c r="A13" t="s">
        <v>3</v>
      </c>
      <c r="D13" s="1">
        <f>Banpoäng!R15</f>
        <v>0</v>
      </c>
    </row>
    <row r="14" spans="1:4">
      <c r="A14" t="s">
        <v>6</v>
      </c>
      <c r="D14" s="1">
        <f>Banpoäng!R16</f>
        <v>0</v>
      </c>
    </row>
    <row r="15" spans="1:4">
      <c r="A15" t="s">
        <v>9</v>
      </c>
      <c r="D15" s="1">
        <f>Banpoäng!R17</f>
        <v>0</v>
      </c>
    </row>
    <row r="16" spans="1:4">
      <c r="A16" t="s">
        <v>20</v>
      </c>
      <c r="D16" s="1">
        <f>Banpoäng!R18</f>
        <v>0</v>
      </c>
    </row>
    <row r="17" spans="1:4">
      <c r="A17" t="s">
        <v>17</v>
      </c>
      <c r="D17" s="1">
        <f>Banpoäng!R19</f>
        <v>0</v>
      </c>
    </row>
    <row r="18" spans="1:4">
      <c r="A18" t="s">
        <v>18</v>
      </c>
      <c r="D18" s="1">
        <f>Banpoäng!R20</f>
        <v>0</v>
      </c>
    </row>
    <row r="19" spans="1:4">
      <c r="A19" t="s">
        <v>19</v>
      </c>
      <c r="D19" s="1">
        <f>Banpoäng!R21</f>
        <v>0</v>
      </c>
    </row>
    <row r="20" spans="1:4">
      <c r="A20" t="s">
        <v>12</v>
      </c>
      <c r="D20" s="1">
        <f>Banpoäng!R22</f>
        <v>0</v>
      </c>
    </row>
    <row r="21" spans="1:4">
      <c r="A21" t="s">
        <v>13</v>
      </c>
      <c r="D21" s="1">
        <f>Banpoäng!R23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Banpoäng</vt:lpstr>
      <vt:lpstr>Snittlista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Viking2001User</dc:creator>
  <cp:lastModifiedBy>Topcat</cp:lastModifiedBy>
  <cp:lastPrinted>2010-11-24T14:13:04Z</cp:lastPrinted>
  <dcterms:created xsi:type="dcterms:W3CDTF">2010-09-13T07:34:27Z</dcterms:created>
  <dcterms:modified xsi:type="dcterms:W3CDTF">2011-04-10T18:27:43Z</dcterms:modified>
</cp:coreProperties>
</file>