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2.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drawings/drawing1.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2.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3.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4.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autoCompressPictures="0"/>
  <mc:AlternateContent xmlns:mc="http://schemas.openxmlformats.org/markup-compatibility/2006">
    <mc:Choice Requires="x15">
      <x15ac:absPath xmlns:x15ac="http://schemas.microsoft.com/office/spreadsheetml/2010/11/ac" url="C:\Users\Daniel.Nilsson\Documents\"/>
    </mc:Choice>
  </mc:AlternateContent>
  <xr:revisionPtr revIDLastSave="0" documentId="8_{414FD2F9-5517-4CB5-B8EC-2BAA69DDBA06}" xr6:coauthVersionLast="41" xr6:coauthVersionMax="41" xr10:uidLastSave="{00000000-0000-0000-0000-000000000000}"/>
  <bookViews>
    <workbookView xWindow="-108" yWindow="-108" windowWidth="23256" windowHeight="12600" firstSheet="5" xr2:uid="{00000000-000D-0000-FFFF-FFFF00000000}"/>
  </bookViews>
  <sheets>
    <sheet name="Plan 2017" sheetId="14" r:id="rId1"/>
    <sheet name="P06_F06 Organisation" sheetId="18" r:id="rId2"/>
    <sheet name="Budget 2017" sheetId="15" r:id="rId3"/>
    <sheet name="Budget 2016" sheetId="1" state="hidden" r:id="rId4"/>
    <sheet name="Plan 2016" sheetId="9" state="hidden" r:id="rId5"/>
    <sheet name="Ledare_2017" sheetId="17" r:id="rId6"/>
    <sheet name="Ledare_2017_Arbetsdokument" sheetId="16" r:id="rId7"/>
    <sheet name="Ledare och schema" sheetId="3" r:id="rId8"/>
    <sheet name="Kommunikation tidigare år" sheetId="4" r:id="rId9"/>
    <sheet name="Disposition fotbollsplanen" sheetId="5" r:id="rId10"/>
    <sheet name="Schema 2016" sheetId="12" r:id="rId11"/>
  </sheets>
  <definedNames>
    <definedName name="_xlnm._FilterDatabase" localSheetId="7" hidden="1">'Ledare och schema'!$A$1:$I$52</definedName>
    <definedName name="_xlnm._FilterDatabase" localSheetId="4" hidden="1">'Plan 2016'!$A$1:$E$67</definedName>
    <definedName name="_xlnm._FilterDatabase" localSheetId="0" hidden="1">'Plan 2017'!$A$1:$G$63</definedName>
  </definedNames>
  <calcPr calcId="191028"/>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6" l="1"/>
  <c r="E33" i="16"/>
  <c r="D23" i="15"/>
  <c r="I33" i="15"/>
  <c r="H33" i="15"/>
  <c r="I32" i="15"/>
  <c r="H32" i="15"/>
  <c r="I31" i="15"/>
  <c r="H31" i="15"/>
  <c r="I30" i="15"/>
  <c r="H30" i="15"/>
  <c r="I29" i="15"/>
  <c r="H29" i="15"/>
  <c r="I28" i="15"/>
  <c r="H28" i="15"/>
  <c r="I27" i="15"/>
  <c r="H27" i="15"/>
  <c r="D27" i="15"/>
  <c r="I26" i="15"/>
  <c r="H26" i="15"/>
  <c r="D26" i="15"/>
  <c r="I25" i="15"/>
  <c r="H25" i="15"/>
  <c r="D25" i="15"/>
  <c r="I24" i="15"/>
  <c r="H24" i="15"/>
  <c r="D24" i="15"/>
  <c r="I23" i="15"/>
  <c r="H23" i="15"/>
  <c r="I22" i="15"/>
  <c r="H22" i="15"/>
  <c r="D22" i="15"/>
  <c r="I21" i="15"/>
  <c r="H21" i="15"/>
  <c r="D21" i="15"/>
  <c r="I20" i="15"/>
  <c r="H20" i="15"/>
  <c r="D20" i="15"/>
  <c r="I19" i="15"/>
  <c r="H19" i="15"/>
  <c r="D19" i="15"/>
  <c r="I18" i="15"/>
  <c r="H18" i="15"/>
  <c r="I17" i="15"/>
  <c r="H17" i="15"/>
  <c r="I16" i="15"/>
  <c r="H16" i="15"/>
  <c r="D16" i="15"/>
  <c r="D15" i="15"/>
  <c r="D14" i="15"/>
  <c r="D13" i="15"/>
  <c r="I12" i="15"/>
  <c r="H12" i="15"/>
  <c r="B12" i="15"/>
  <c r="D12" i="15"/>
  <c r="I11" i="15"/>
  <c r="H11" i="15"/>
  <c r="D11" i="15"/>
  <c r="D17" i="15"/>
  <c r="I10" i="15"/>
  <c r="H10" i="15"/>
  <c r="I9" i="15"/>
  <c r="H9" i="15"/>
  <c r="I8" i="15"/>
  <c r="H8" i="15"/>
  <c r="I7" i="15"/>
  <c r="H7" i="15"/>
  <c r="I6" i="15"/>
  <c r="H6" i="15"/>
  <c r="D6" i="15"/>
  <c r="I5" i="15"/>
  <c r="H5" i="15"/>
  <c r="D5" i="15"/>
  <c r="I4" i="15"/>
  <c r="H4" i="15"/>
  <c r="I3" i="15"/>
  <c r="H3" i="15"/>
  <c r="D3" i="15"/>
  <c r="D7" i="15"/>
  <c r="D28" i="15"/>
  <c r="D29" i="15"/>
  <c r="J3" i="15"/>
  <c r="J32" i="15"/>
  <c r="J4" i="15"/>
  <c r="J6" i="15"/>
  <c r="D31" i="15"/>
  <c r="J31" i="15"/>
  <c r="J5" i="15"/>
  <c r="J29" i="15"/>
  <c r="J28" i="15"/>
  <c r="J27" i="15"/>
  <c r="J26" i="15"/>
  <c r="J25" i="15"/>
  <c r="J24" i="15"/>
  <c r="J23" i="15"/>
  <c r="J22" i="15"/>
  <c r="J21" i="15"/>
  <c r="J20" i="15"/>
  <c r="J19" i="15"/>
  <c r="J18" i="15"/>
  <c r="J9" i="15"/>
  <c r="J16" i="15"/>
  <c r="J8" i="15"/>
  <c r="J11" i="15"/>
  <c r="J33" i="15"/>
  <c r="J17" i="15"/>
  <c r="J10" i="15"/>
  <c r="J30" i="15"/>
  <c r="J12" i="15"/>
  <c r="J7" i="15"/>
  <c r="B20" i="1"/>
  <c r="D20" i="1"/>
  <c r="D32" i="1"/>
  <c r="C15" i="1"/>
  <c r="D15" i="1"/>
  <c r="C14" i="1"/>
  <c r="C13" i="1"/>
  <c r="H3" i="1"/>
  <c r="I3" i="1"/>
  <c r="H4" i="1"/>
  <c r="I4" i="1"/>
  <c r="H5" i="1"/>
  <c r="I5" i="1"/>
  <c r="H35" i="1"/>
  <c r="I35" i="1"/>
  <c r="H36" i="1"/>
  <c r="I36" i="1"/>
  <c r="H37" i="1"/>
  <c r="I37" i="1"/>
  <c r="H38" i="1"/>
  <c r="I38" i="1"/>
  <c r="H39" i="1"/>
  <c r="I39" i="1"/>
  <c r="H40" i="1"/>
  <c r="I40" i="1"/>
  <c r="H41" i="1"/>
  <c r="I41" i="1"/>
  <c r="H32" i="1"/>
  <c r="I32" i="1"/>
  <c r="H33" i="1"/>
  <c r="I33" i="1"/>
  <c r="H34" i="1"/>
  <c r="I34" i="1"/>
  <c r="H31" i="1"/>
  <c r="I31" i="1"/>
  <c r="H27" i="1"/>
  <c r="I27" i="1"/>
  <c r="H28" i="1"/>
  <c r="I28" i="1"/>
  <c r="H29" i="1"/>
  <c r="I29" i="1"/>
  <c r="H30" i="1"/>
  <c r="I30" i="1"/>
  <c r="I6" i="1"/>
  <c r="I7" i="1"/>
  <c r="I8" i="1"/>
  <c r="I9" i="1"/>
  <c r="I10" i="1"/>
  <c r="I11" i="1"/>
  <c r="I12" i="1"/>
  <c r="I13" i="1"/>
  <c r="I14" i="1"/>
  <c r="I15" i="1"/>
  <c r="I16" i="1"/>
  <c r="I17" i="1"/>
  <c r="I18" i="1"/>
  <c r="I19" i="1"/>
  <c r="I20" i="1"/>
  <c r="I24" i="1"/>
  <c r="I25" i="1"/>
  <c r="I26" i="1"/>
  <c r="H6" i="1"/>
  <c r="H7" i="1"/>
  <c r="H8" i="1"/>
  <c r="H9" i="1"/>
  <c r="H10" i="1"/>
  <c r="H11" i="1"/>
  <c r="H12" i="1"/>
  <c r="H13" i="1"/>
  <c r="H14" i="1"/>
  <c r="H15" i="1"/>
  <c r="H16" i="1"/>
  <c r="H17" i="1"/>
  <c r="H18" i="1"/>
  <c r="H19" i="1"/>
  <c r="H20" i="1"/>
  <c r="H24" i="1"/>
  <c r="H25" i="1"/>
  <c r="H26" i="1"/>
  <c r="D24" i="1"/>
  <c r="D16" i="1"/>
  <c r="D29" i="1"/>
  <c r="D13" i="1"/>
  <c r="D23" i="1"/>
  <c r="D22" i="1"/>
  <c r="D14" i="1"/>
  <c r="D21" i="1"/>
  <c r="D11" i="1"/>
  <c r="D12" i="1"/>
  <c r="D17" i="1"/>
  <c r="D19" i="1"/>
  <c r="D3" i="1"/>
  <c r="D5" i="1"/>
  <c r="D6" i="1"/>
  <c r="D7" i="1"/>
  <c r="D35" i="1"/>
  <c r="D34" i="1"/>
  <c r="D33" i="1"/>
  <c r="D31" i="1"/>
  <c r="D30" i="1"/>
  <c r="D28" i="1"/>
  <c r="D27" i="1"/>
  <c r="D36" i="1"/>
  <c r="D25" i="1"/>
  <c r="D37" i="1"/>
  <c r="J4" i="1"/>
  <c r="J36" i="1"/>
  <c r="J38" i="1"/>
  <c r="J30" i="1"/>
  <c r="J33" i="1"/>
  <c r="J19" i="1"/>
  <c r="J20" i="1"/>
  <c r="J13" i="1"/>
  <c r="J10" i="1"/>
  <c r="J3" i="1"/>
  <c r="J40" i="1"/>
  <c r="J28" i="1"/>
  <c r="J34" i="1"/>
  <c r="J7" i="1"/>
  <c r="J8" i="1"/>
  <c r="J24" i="1"/>
  <c r="J17" i="1"/>
  <c r="J14" i="1"/>
  <c r="D39" i="1"/>
  <c r="J37" i="1"/>
  <c r="J41" i="1"/>
  <c r="J27" i="1"/>
  <c r="J32" i="1"/>
  <c r="J11" i="1"/>
  <c r="J12" i="1"/>
  <c r="J26" i="1"/>
  <c r="J25" i="1"/>
  <c r="J18" i="1"/>
  <c r="J5" i="1"/>
  <c r="J35" i="1"/>
  <c r="J39" i="1"/>
  <c r="J31" i="1"/>
  <c r="J29" i="1"/>
  <c r="J15" i="1"/>
  <c r="J16" i="1"/>
  <c r="J9" i="1"/>
  <c r="J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Sund</author>
  </authors>
  <commentList>
    <comment ref="D1" authorId="0" shapeId="0" xr:uid="{00000000-0006-0000-0000-000001000000}">
      <text>
        <r>
          <rPr>
            <b/>
            <sz val="9"/>
            <color indexed="81"/>
            <rFont val="Tahoma"/>
            <family val="2"/>
          </rPr>
          <t>Sund:</t>
        </r>
        <r>
          <rPr>
            <sz val="9"/>
            <color indexed="81"/>
            <rFont val="Tahoma"/>
            <family val="2"/>
          </rPr>
          <t xml:space="preserve">
Röd (Passerat)
Gul (inom 14 dagar)
Vit (längre fram i tiden)</t>
        </r>
      </text>
    </comment>
    <comment ref="E1" authorId="0" shapeId="0" xr:uid="{00000000-0006-0000-0000-000002000000}">
      <text>
        <r>
          <rPr>
            <b/>
            <sz val="9"/>
            <color indexed="81"/>
            <rFont val="Tahoma"/>
            <family val="2"/>
          </rPr>
          <t>Sund:</t>
        </r>
        <r>
          <rPr>
            <sz val="9"/>
            <color indexed="81"/>
            <rFont val="Tahoma"/>
            <family val="2"/>
          </rPr>
          <t xml:space="preserve">
Grön (Klart)
Gul (Påbörjad)
Vit (Ej påbörjad)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Sund</author>
  </authors>
  <commentList>
    <comment ref="B1" authorId="0" shapeId="0" xr:uid="{00000000-0006-0000-0400-000001000000}">
      <text>
        <r>
          <rPr>
            <b/>
            <sz val="9"/>
            <color indexed="81"/>
            <rFont val="Tahoma"/>
            <family val="2"/>
          </rPr>
          <t>Sund:</t>
        </r>
        <r>
          <rPr>
            <sz val="9"/>
            <color indexed="81"/>
            <rFont val="Tahoma"/>
            <family val="2"/>
          </rPr>
          <t xml:space="preserve">
Röd (Passerat)
Gul (inom 14 dagar)
Vit (längre fram i tiden)</t>
        </r>
      </text>
    </comment>
    <comment ref="C1" authorId="0" shapeId="0" xr:uid="{00000000-0006-0000-0400-000002000000}">
      <text>
        <r>
          <rPr>
            <b/>
            <sz val="9"/>
            <color indexed="81"/>
            <rFont val="Tahoma"/>
            <family val="2"/>
          </rPr>
          <t>Sund:</t>
        </r>
        <r>
          <rPr>
            <sz val="9"/>
            <color indexed="81"/>
            <rFont val="Tahoma"/>
            <family val="2"/>
          </rPr>
          <t xml:space="preserve">
Grön (Klart)
Gul (Påbörjad)
Vit (Ej påbörjad)</t>
        </r>
      </text>
    </comment>
  </commentList>
</comments>
</file>

<file path=xl/sharedStrings.xml><?xml version="1.0" encoding="utf-8"?>
<sst xmlns="http://schemas.openxmlformats.org/spreadsheetml/2006/main" count="1095" uniqueCount="468">
  <si>
    <t>Aktivitet</t>
  </si>
  <si>
    <t>Område</t>
  </si>
  <si>
    <t>Månad</t>
  </si>
  <si>
    <t>Datum (sista)</t>
  </si>
  <si>
    <t>Status</t>
  </si>
  <si>
    <t>Ansvarig</t>
  </si>
  <si>
    <t>Kommentar</t>
  </si>
  <si>
    <t xml:space="preserve">Fastställa anmälningsavgift </t>
  </si>
  <si>
    <t>Anmälan</t>
  </si>
  <si>
    <t>Klart</t>
  </si>
  <si>
    <t>Alsike IF</t>
  </si>
  <si>
    <t>Budget pekar på 750 kr</t>
  </si>
  <si>
    <t xml:space="preserve">Bestämma max antal barn </t>
  </si>
  <si>
    <t>Planering</t>
  </si>
  <si>
    <t xml:space="preserve">Max 72 barn begränsat av kapacitet Alsike konstgräs samt ”väderskydd” </t>
  </si>
  <si>
    <t xml:space="preserve">Bestämma åldersgrupper  </t>
  </si>
  <si>
    <t>72st -06/09 som indelas 6 grupper.</t>
  </si>
  <si>
    <t xml:space="preserve">Bestämma tider </t>
  </si>
  <si>
    <t>9:00 - 15:00, lämna 8:30-9:00, hämta kl 15:00</t>
  </si>
  <si>
    <t>Kolla med Knivsta om deras Fotbollsskola samt Fullt Ös</t>
  </si>
  <si>
    <t>Stina</t>
  </si>
  <si>
    <t>Stina kollar upp</t>
  </si>
  <si>
    <t>Boka konstgräsplanen + Hallen</t>
  </si>
  <si>
    <t>Kontakta kommunen GLÖM INTE DISKUTERA PRIS. 2015: 2000 + 1000 = 3000 för plan och hall</t>
  </si>
  <si>
    <t>Bestämma när</t>
  </si>
  <si>
    <t>Alternativ 1 12-16 juni, Alternativ 2 26-30 juni</t>
  </si>
  <si>
    <t xml:space="preserve">Öppna upp anmälan på webben </t>
  </si>
  <si>
    <t>Anders</t>
  </si>
  <si>
    <t>Kontakta kassor@alsikeif.com för att öppna upp anmälan.</t>
  </si>
  <si>
    <t>Inbjudan - Alsike IF (F06, F07,F08, F09, P06, P07, P08, P09)</t>
  </si>
  <si>
    <t>Ge våra egna lag 10 dagars "förtur".</t>
  </si>
  <si>
    <t>Skapa väntelista</t>
  </si>
  <si>
    <t>Per</t>
  </si>
  <si>
    <t>Det kommer bli avhopp från skolan och då finns det en väntelista att plocka in deltagare ifrån.</t>
  </si>
  <si>
    <t>Skicka ut allmän inbjudan</t>
  </si>
  <si>
    <t>I mån av lediga platser. Sker via fotbollsskolans anmälningsweb.</t>
  </si>
  <si>
    <t>Följa upp inbetalningarna</t>
  </si>
  <si>
    <t>Löpande</t>
  </si>
  <si>
    <t>Ej påbörjat</t>
  </si>
  <si>
    <t>Se till att alla betalat!
Kassör följer upp betalningar, projektgrupp påminner och jagar betalningar.</t>
  </si>
  <si>
    <t xml:space="preserve">Sista Betalningsdag, bekräfta anmälan </t>
  </si>
  <si>
    <t xml:space="preserve">Anders </t>
  </si>
  <si>
    <t>Ca. 10 dagar efter anmälan, lägg sista bet datum efter lön, förslagsvis 29 april</t>
  </si>
  <si>
    <t>Facebook grupp</t>
  </si>
  <si>
    <t>Som en gemensam plats för kallelser och planering. Finns, adminrättigheter tilldelas arrangerande ledare.</t>
  </si>
  <si>
    <t>Skapa en budget</t>
  </si>
  <si>
    <t>Anders Falk</t>
  </si>
  <si>
    <t>Budget finns</t>
  </si>
  <si>
    <t>Identifiera "Rektor" (minst 18 år, ledaregenskaper)</t>
  </si>
  <si>
    <t>Ledare/Vuxna</t>
  </si>
  <si>
    <t>Påbörjat</t>
  </si>
  <si>
    <t>Lotta/Anders/Maria</t>
  </si>
  <si>
    <t>1 st. Skall läggas upp i system.</t>
  </si>
  <si>
    <t xml:space="preserve">Identifiera "Huvudledare” (Gymnasieålder)  </t>
  </si>
  <si>
    <t>6 st, 3 tjejer och 3 killar. Skall läggas upp i system.</t>
  </si>
  <si>
    <t xml:space="preserve">Identifiera "Hjälpledare” (Högstadieålder) </t>
  </si>
  <si>
    <t xml:space="preserve">Identifiera "Rektor” (helst minst 20 år) </t>
  </si>
  <si>
    <t>Lotta</t>
  </si>
  <si>
    <t>Rosetta Maglio kan inte i år, behöver söka ny rektor</t>
  </si>
  <si>
    <t>Identifiera "Vuxna”</t>
  </si>
  <si>
    <t>Helst med tider då de kan vara med för att planera schemat</t>
  </si>
  <si>
    <t xml:space="preserve">Sponsortryck på spelartröjorna </t>
  </si>
  <si>
    <r>
      <t xml:space="preserve">En utmärk marknadsföringsplats för företag och extra inkomst till förreningen – Intersport trycker. </t>
    </r>
    <r>
      <rPr>
        <b/>
        <sz val="9"/>
        <color theme="1"/>
        <rFont val="Calibri"/>
        <family val="2"/>
        <scheme val="minor"/>
      </rPr>
      <t xml:space="preserve">Skippades 2015. </t>
    </r>
    <r>
      <rPr>
        <sz val="9"/>
        <color theme="1"/>
        <rFont val="Calibri"/>
        <family val="2"/>
        <scheme val="minor"/>
      </rPr>
      <t>Måste hanteras genom föreningens materialfunktion om aktuellt.</t>
    </r>
  </si>
  <si>
    <t xml:space="preserve">Gästaktiviteter, Svenska Kyrkan? </t>
  </si>
  <si>
    <r>
      <t xml:space="preserve">Knivsta Pastorats Pastorsexpedition
e-post: knivsta.pastorat@svenskakyrkan.se 
telefonväxel: 018-34 10 40
</t>
    </r>
    <r>
      <rPr>
        <b/>
        <sz val="9"/>
        <color theme="1"/>
        <rFont val="Calibri"/>
        <family val="2"/>
        <scheme val="minor"/>
      </rPr>
      <t>Kunde inte 2015 pga av semester</t>
    </r>
  </si>
  <si>
    <t>Boka Ledarutbildningen</t>
  </si>
  <si>
    <t>SvFF &amp; UFF</t>
  </si>
  <si>
    <t xml:space="preserve">Boka utbildning med Upplands FF. </t>
  </si>
  <si>
    <t>Slutlig beställning SvFF</t>
  </si>
  <si>
    <r>
      <t xml:space="preserve">Sista dag för slutlig anmälan. </t>
    </r>
    <r>
      <rPr>
        <b/>
        <sz val="9"/>
        <color theme="1"/>
        <rFont val="Calibri"/>
        <family val="2"/>
        <scheme val="minor"/>
      </rPr>
      <t>6 veckor före fotbolssskola.</t>
    </r>
  </si>
  <si>
    <t>Skicka ut  schema till vuxna</t>
  </si>
  <si>
    <t>Kommunikation</t>
  </si>
  <si>
    <t>För deras planering</t>
  </si>
  <si>
    <t>Förhållningsregler, värdegrund</t>
  </si>
  <si>
    <t>Alsike IF värdegrund i "kortform" ska med i utskick och följas under fotbollsskolan</t>
  </si>
  <si>
    <t xml:space="preserve">Informationsbrev till föräldrar </t>
  </si>
  <si>
    <r>
      <t xml:space="preserve">Skicka ut prel information om dagarna, ge föräldrar chansen att planera deltagande vid gästförelsningar. </t>
    </r>
    <r>
      <rPr>
        <b/>
        <sz val="9"/>
        <color theme="1"/>
        <rFont val="Calibri"/>
        <family val="2"/>
        <scheme val="minor"/>
      </rPr>
      <t xml:space="preserve">Dela upp mottagaralistorna i max 20 per utskick eftersom massutskick identifieras som SPAM hos mottagande epost-system. </t>
    </r>
  </si>
  <si>
    <t xml:space="preserve">Informationsbrev till föräldrar (slutligt) </t>
  </si>
  <si>
    <r>
      <t xml:space="preserve">Mer information om utrustning, mat (ät/drick rätt), fritids. Vore bra om barnen hade med sig ett samtycke till att vi får publicera bilder från skolan. </t>
    </r>
    <r>
      <rPr>
        <b/>
        <sz val="9"/>
        <color theme="1"/>
        <rFont val="Calibri"/>
        <family val="2"/>
        <scheme val="minor"/>
      </rPr>
      <t xml:space="preserve">Fråga efter samtycke att få publicera bilder från fotbollsskolan? (gjordes inte 2015). Dela upp mottagaralistorna i max 20 per utskick eftersom massutskick identifieras som SPAM hos mottagande epost-system. </t>
    </r>
  </si>
  <si>
    <t>Skicka ut påminnelse till de "vuxna"</t>
  </si>
  <si>
    <t>Vänlig påminnelse om schemat samt vad rollen innebär. Se kommunikation….</t>
  </si>
  <si>
    <t>Tacka de vuxna som ställt upp</t>
  </si>
  <si>
    <t>Skicka ett tackbrev till alla vuxna som ställt upp under veckan och vad deras insatser betytt för oss ledare.</t>
  </si>
  <si>
    <t>Daglig information till föräldrar och deltagare.</t>
  </si>
  <si>
    <t>-</t>
  </si>
  <si>
    <t>Rektor</t>
  </si>
  <si>
    <t>En blog?</t>
  </si>
  <si>
    <t>Kontakta "media", marknadsföra Alsike IF</t>
  </si>
  <si>
    <t>Knivstanytt, Sigtunabygden? Kul för barnen att vara med i …</t>
  </si>
  <si>
    <t xml:space="preserve">Informationsbrev till föräldrar (hälsa välkomna) </t>
  </si>
  <si>
    <t>Infomail om frånvaroanmälan mm</t>
  </si>
  <si>
    <t>Information och kontaktuppgifter för frånvaroanmälan. Förbereddes men behövdes inte delas ut.</t>
  </si>
  <si>
    <t>Dela ut informationslapp till förädrarna</t>
  </si>
  <si>
    <t>Görs i samband lämnande första dagen. Information om barnets grupp och ledare samt hur man kommer i kontalt med ledarna.</t>
  </si>
  <si>
    <t>Uppstartsmöte med ledarna</t>
  </si>
  <si>
    <t>Säkerställa att alla är med, prata om ambition, upplägg och ideer.</t>
  </si>
  <si>
    <t>Betala Ledarna</t>
  </si>
  <si>
    <t>Kassör</t>
  </si>
  <si>
    <t>All ekonomisk hantering sker från föreningens kassör. Rektor meddelar närvaro och utbetalning sker så snart fotbollsskolan är avslutad och korrekt information överlämnats till kassör (Namn, fullständigt personnummer, adress, telefonnummer, bankkonto och typ av utbetalning (Rektor, Ledare, Hjälpledare).</t>
  </si>
  <si>
    <t>Dela ut ledarkläder</t>
  </si>
  <si>
    <t>En naturlig samling av ledarna några dagar innan skolstarten. En tillfälle att informera, testa storlekarna och svara på frågor och funderingar. 2015: I samband med ledarutbildning.</t>
  </si>
  <si>
    <t>Gruppnamn</t>
  </si>
  <si>
    <t>Lättare att hålla ihop grupperna - det blev Grupp 1 - 6</t>
  </si>
  <si>
    <t>Dela upp barnen i grupper</t>
  </si>
  <si>
    <t>Svår uppgift beroende på vilka barn som anmält sig, Kontrollera med ledare vilka som inte "passar ihop", jämna åldrar.</t>
  </si>
  <si>
    <t>Planera ”skoldagarna” (Planeringsverktyg)</t>
  </si>
  <si>
    <r>
      <t xml:space="preserve">"Drop-in" Lämning mellan 8:30-9:00 (Lek). Schema, övningar, lekar, gäster, Skapa en bekant miljö. Stoppa i grupppärmarna. Första dagen behövs en lista för Rektor som hälsar barn och föräldrar välkomna och berättar vilken grupp de ska vara med i. Grupperna står på sin respektive plats och tar emot barnen. </t>
    </r>
    <r>
      <rPr>
        <b/>
        <sz val="9"/>
        <color theme="1"/>
        <rFont val="Calibri"/>
        <family val="2"/>
        <scheme val="minor"/>
      </rPr>
      <t xml:space="preserve">Första dagen dök första barnen upp straxt innan 08:00. </t>
    </r>
  </si>
  <si>
    <t>Avslutning</t>
  </si>
  <si>
    <r>
      <t>Det blev en mycket bra avslutning i solsken och värme...
13:30 Diplomutdelning med glass, 
13:50 "Gruppfotografering" med samtliga barn och ledare
14:00 Match på hela planen mellan ledarna och barnen (61 mot 14)
14:30 Vattenkrig (1 flaska per barn, ingen påfyllning (lås hallen), var shyssta! (mer vatten hade varit ännu roligare)</t>
    </r>
    <r>
      <rPr>
        <b/>
        <sz val="9"/>
        <color theme="1"/>
        <rFont val="Calibri"/>
        <family val="2"/>
        <scheme val="minor"/>
      </rPr>
      <t xml:space="preserve"> Tillgång till att återfylla flaskorna vore önskvärt och uppskattat hos barnen eftersom denna aktivitet hade lätt kunnar pågå mycket längre...</t>
    </r>
  </si>
  <si>
    <t>Nyckel Alsikehallen och boden</t>
  </si>
  <si>
    <t>Praktiskt</t>
  </si>
  <si>
    <t>Så vi kommer in i Hallen och boden</t>
  </si>
  <si>
    <t>Hämta utrustningen på Intersport Uppsala</t>
  </si>
  <si>
    <t>Hämtas när sakerna levererats.</t>
  </si>
  <si>
    <t>Märkpennor, Märklappar</t>
  </si>
  <si>
    <t>Kollas upp om det finns kvar från föra året, annars köpa nya.</t>
  </si>
  <si>
    <t>Bollnät 6st</t>
  </si>
  <si>
    <t>Kollas upp om det finns kvar från föra året.</t>
  </si>
  <si>
    <t>Partytält + Presenningar vid dåligt/för bra väder</t>
  </si>
  <si>
    <r>
      <t xml:space="preserve">För förvaring av kläder, plats att äta. 2015 kan vi använda hallen för detta. Vädret var på vår sida och hallen nyttjades inte. </t>
    </r>
    <r>
      <rPr>
        <b/>
        <sz val="9"/>
        <color theme="1"/>
        <rFont val="Calibri"/>
        <family val="2"/>
        <scheme val="minor"/>
      </rPr>
      <t>Bör finnas för att ge både sol och regnskydd vid måltider.</t>
    </r>
  </si>
  <si>
    <t>Arbetsbord och stolar</t>
  </si>
  <si>
    <r>
      <t>Kan vara bra att ha för att rektor ska slippa sitta på marken samt de vuxna.</t>
    </r>
    <r>
      <rPr>
        <b/>
        <sz val="9"/>
        <color theme="1"/>
        <rFont val="Calibri"/>
        <family val="2"/>
        <scheme val="minor"/>
      </rPr>
      <t xml:space="preserve"> Boden kan användas vid behov.</t>
    </r>
  </si>
  <si>
    <t>Gruppskyltar</t>
  </si>
  <si>
    <r>
      <t xml:space="preserve">Tydliga skyltar som kan fästas synligt på respektive grupps målbur. </t>
    </r>
    <r>
      <rPr>
        <b/>
        <sz val="9"/>
        <color theme="1"/>
        <rFont val="Calibri"/>
        <family val="2"/>
        <scheme val="minor"/>
      </rPr>
      <t>Gärna en skylt på säkert avstånd från målen där väskor, samling. måltider mm kan ske utan risk för att få bollar i huvudet då det riskerar bli i målet om detta inte styrs upp.</t>
    </r>
  </si>
  <si>
    <t>Utrustning för "fotbollen"</t>
  </si>
  <si>
    <t>Säkerställa ca 30st blå västar, koner, bollpump, låna från gemensamt och ha i boden. Västar och koner finns i boden.</t>
  </si>
  <si>
    <t>Första Hjälpen Kit</t>
  </si>
  <si>
    <t>För att kunna ge första hjälpen: Kompressionsförband, sporttejp, Tryckförband, Ibuprofen, Stödförband, Plåster, Pincett, Kylspray.</t>
  </si>
  <si>
    <t>Pumpa bollar</t>
  </si>
  <si>
    <t>Pumpades 3 dagar innan och fyllde på kvällen innan. Nya bollar expanderar lite och tappar tryck.</t>
  </si>
  <si>
    <t>Pärmar till grupperna</t>
  </si>
  <si>
    <r>
      <t xml:space="preserve">En pärm till varje grupp innehållande: Gruppindelning, kontaktinformation, övergripande schema, regler, praktisk information, övningar, lekar, första hjälpen, schema vuxna. </t>
    </r>
    <r>
      <rPr>
        <b/>
        <sz val="9"/>
        <color theme="1"/>
        <rFont val="Calibri"/>
        <family val="2"/>
        <scheme val="minor"/>
      </rPr>
      <t>Ett mer styrt schema för upprättas i framtiden för att skapa en mer varierande dag.</t>
    </r>
  </si>
  <si>
    <t>Köra utrustning och övrigt till anläggningen</t>
  </si>
  <si>
    <t xml:space="preserve">På plats morgonen 08:00. </t>
  </si>
  <si>
    <t>Märk bollar med gruppnamn</t>
  </si>
  <si>
    <r>
      <t xml:space="preserve">Innan skolan startar. </t>
    </r>
    <r>
      <rPr>
        <b/>
        <sz val="9"/>
        <color theme="1"/>
        <rFont val="Calibri"/>
        <family val="2"/>
        <scheme val="minor"/>
      </rPr>
      <t>Märk inte med barnens namn eftersom det orsakar att barnen ska ha "sin" boll under hela veckan.</t>
    </r>
  </si>
  <si>
    <t>Märk vattenflaskor med namn och dela ut</t>
  </si>
  <si>
    <t>Görs i samband med upprop första dagen.</t>
  </si>
  <si>
    <t>Dela ut t-shirts</t>
  </si>
  <si>
    <t>Inköp av glass till avslutningen</t>
  </si>
  <si>
    <t>Försöka hitta en sponsor av Glass och/eller gåva till avslutningen? Piggelin. Om inte köp…</t>
  </si>
  <si>
    <t>Skriva ut diplom och intyg</t>
  </si>
  <si>
    <t>Kontouppgifter för ledarna</t>
  </si>
  <si>
    <t>Rektor?</t>
  </si>
  <si>
    <t>För ersättningen</t>
  </si>
  <si>
    <t>Dela ut bollarna</t>
  </si>
  <si>
    <t>Ledare</t>
  </si>
  <si>
    <t>Görs i samband med avslutningen</t>
  </si>
  <si>
    <t>Summera Fotbollsskolan för styrelsen</t>
  </si>
  <si>
    <t>Hur det gick, lärdomar, dokumentation för kommande år …</t>
  </si>
  <si>
    <t>Organisation Alsike Fotbollsskola 2017</t>
  </si>
  <si>
    <t>P06</t>
  </si>
  <si>
    <t>Per Nordqvist</t>
  </si>
  <si>
    <t>per.g.nordqvist@gmail.com</t>
  </si>
  <si>
    <t>Stina Lawyer</t>
  </si>
  <si>
    <t>stinalawyer@gmail.com</t>
  </si>
  <si>
    <t>Maria Hopstadius</t>
  </si>
  <si>
    <t>hopstadius@hotmail.com</t>
  </si>
  <si>
    <t>F05</t>
  </si>
  <si>
    <t>Lotta Söderström</t>
  </si>
  <si>
    <t>lsoderstrom@ups.com</t>
  </si>
  <si>
    <t>Mikael Blomqvist</t>
  </si>
  <si>
    <t>mikael@studiodare.se</t>
  </si>
  <si>
    <t>Jens Nyberg</t>
  </si>
  <si>
    <t>jens.nyberg@accenture.com</t>
  </si>
  <si>
    <t>Budget Fotbollsskolan 2016</t>
  </si>
  <si>
    <t>Intäkter</t>
  </si>
  <si>
    <t>Antal</t>
  </si>
  <si>
    <t>Pris</t>
  </si>
  <si>
    <t>Total</t>
  </si>
  <si>
    <t>Pris/dag</t>
  </si>
  <si>
    <t>3 dgr</t>
  </si>
  <si>
    <t>5 dgr</t>
  </si>
  <si>
    <t>Resultat</t>
  </si>
  <si>
    <t>Anmälningsavgift spelare v2 5 dagar</t>
  </si>
  <si>
    <t>12 per/grupp, 6 grupper</t>
  </si>
  <si>
    <t>Idrottslyftet</t>
  </si>
  <si>
    <t>Sökes för ledarutbildningen som ges as av UFF</t>
  </si>
  <si>
    <t>Sponsring av mellanmål och avslutning</t>
  </si>
  <si>
    <t>Sponsring av mellanmål och avslutning. Gjordes inte 2013 pga resursbrist</t>
  </si>
  <si>
    <t>Sponsortryck på spelartröjorna</t>
  </si>
  <si>
    <t>Eventuell sponsorpeng (minus tryckkostnad). Gjordes inte 2013 pga resursbrist</t>
  </si>
  <si>
    <t>Summa Intäkter:</t>
  </si>
  <si>
    <t>Kostnader</t>
  </si>
  <si>
    <t>Vecka 2</t>
  </si>
  <si>
    <t>Planhyra</t>
  </si>
  <si>
    <t>Knivsta Kommun subventionerade hyra av Konstgräset och Alsikehallen</t>
  </si>
  <si>
    <t>Spelaravgift Landslagets Fotbollsskola</t>
  </si>
  <si>
    <t xml:space="preserve">Avgift för spelarpaketen. 12 per/grupp, 6 grupper </t>
  </si>
  <si>
    <t>Ersättning "Rektor"</t>
  </si>
  <si>
    <t>1 rektor som huvudkontakt för hela skolan samt ledare under skolan.</t>
  </si>
  <si>
    <t>Ersättning "Huvudledare"</t>
  </si>
  <si>
    <t>1 huvudledare per grupp om 12 spelare</t>
  </si>
  <si>
    <t>Ersättning "Hjälpledare"</t>
  </si>
  <si>
    <t xml:space="preserve">1 hjälpledare per grupp om 12 spelare </t>
  </si>
  <si>
    <t xml:space="preserve">Glass till avslutning </t>
  </si>
  <si>
    <t>Glass Piggelin till spelare och ledare</t>
  </si>
  <si>
    <t>Summa:</t>
  </si>
  <si>
    <t>Indirekta kostnader</t>
  </si>
  <si>
    <t>Extra ledarpaket</t>
  </si>
  <si>
    <t>Ett ledarpaket erhålls gratis för var 10:e spelare så vi behöver komplettera med 6 paket.</t>
  </si>
  <si>
    <t>Mat till spelarna</t>
  </si>
  <si>
    <t>Tas med hemifrån</t>
  </si>
  <si>
    <t>Mellanmål till spelarna</t>
  </si>
  <si>
    <t>Första hjälpen</t>
  </si>
  <si>
    <t>Första hjälpen material vid "olyckor". Kylsprej mm</t>
  </si>
  <si>
    <t>Fikabröd till ledarträff</t>
  </si>
  <si>
    <t>Vid uppstart och utbildning, dryck och fikabröd för 2 st träffar.</t>
  </si>
  <si>
    <t>Bälinge (Lunch &amp; Mellanmål)</t>
  </si>
  <si>
    <t>Ledarutbildningsavgift till UFF</t>
  </si>
  <si>
    <t>Kostnad för ledarutbildningen för fotbollskolan som ges av UFF</t>
  </si>
  <si>
    <t>Märkpennor</t>
  </si>
  <si>
    <t>2 x 4st märkpennor (Svarta)</t>
  </si>
  <si>
    <t>Toaletter, tillgång till Alsikehallen, om inte behövs 2 bajamajor</t>
  </si>
  <si>
    <t>Toaletterna i Alsikehallen står till förfogande</t>
  </si>
  <si>
    <t>Gästaktivitet, Uppträdande/föreläsare? Cirkusskola?</t>
  </si>
  <si>
    <t>Inget planerat ännu</t>
  </si>
  <si>
    <t>Summa Kostnader:</t>
  </si>
  <si>
    <t>Resultat:</t>
  </si>
  <si>
    <t>UNIK (Lunch &amp; Mellanmål)</t>
  </si>
  <si>
    <t>Vecka 1</t>
  </si>
  <si>
    <t>Östervåla IF</t>
  </si>
  <si>
    <t>Knivsta Kommun subventionerade hyra av Konstgräset och Alsikehallen under 2013</t>
  </si>
  <si>
    <t>8 per/grupp, 6 grupper</t>
  </si>
  <si>
    <t>Knivsta IK, IF VP Uppsala</t>
  </si>
  <si>
    <t>1 rektor per som huvudkontakt för skolan (6 tim/dag, 79:00 kr/tim)</t>
  </si>
  <si>
    <t>1 huvudledare per grupp om 8 spelare. (6 tim/dag, 65:00 kr/tim)</t>
  </si>
  <si>
    <t>1 hjälpledare per grupp om 8 spelare.  (6 tim/dag, 32:50 kr/tim)</t>
  </si>
  <si>
    <t>Glass Piggelin</t>
  </si>
  <si>
    <t>Alsike IF 2014?</t>
  </si>
  <si>
    <t>2015: Veckan efter midsommar</t>
  </si>
  <si>
    <t>2015: Rosetta Maglio</t>
  </si>
  <si>
    <t>Toaletter och vatten</t>
  </si>
  <si>
    <t>N/A</t>
  </si>
  <si>
    <t>Tillgång till toaletter och vatten i Alsikehallen samt omklädningrum</t>
  </si>
  <si>
    <t>72st -05/08 som indelas 6 grupper.</t>
  </si>
  <si>
    <t xml:space="preserve">Skaffa konto för inbetalning av avgift </t>
  </si>
  <si>
    <t>Alsike If plusgiro</t>
  </si>
  <si>
    <t>El vid fotbollsplanen</t>
  </si>
  <si>
    <t>Uttag 10A finns vid boden För musikutrustning. Ej använt tidigare år.</t>
  </si>
  <si>
    <t>Inbjudan - Alsike IF (F05, F06, P07, F08, P05, P06, P07, P08)</t>
  </si>
  <si>
    <t>Preliminär beställning SvFF</t>
  </si>
  <si>
    <r>
      <t xml:space="preserve">Sista dag för preliminär anmälan till SvFF. </t>
    </r>
    <r>
      <rPr>
        <b/>
        <sz val="9"/>
        <color theme="1"/>
        <rFont val="Calibri"/>
        <family val="2"/>
        <scheme val="minor"/>
      </rPr>
      <t>6 veckor före fotbolssskola.</t>
    </r>
  </si>
  <si>
    <t>10 dagar efter anmälan.</t>
  </si>
  <si>
    <t>Boka Ledarutbilningen</t>
  </si>
  <si>
    <t>Boka utbildning med Upplands FF</t>
  </si>
  <si>
    <t>1 vecka före</t>
  </si>
  <si>
    <t>5 veckor före</t>
  </si>
  <si>
    <t>Ledarutbildning Upplands FF (2 tim kväll) 17:30-19:30</t>
  </si>
  <si>
    <r>
      <t xml:space="preserve">För ledarna, ge bästa möjliga förutsättningar. </t>
    </r>
    <r>
      <rPr>
        <b/>
        <sz val="9"/>
        <color theme="1"/>
        <rFont val="Calibri"/>
        <family val="2"/>
        <scheme val="minor"/>
      </rPr>
      <t>2015 gav Upplands FF en grundutbildning för fotbollsskolan som betalades av idrottslyftet. Bör uttökas med med utbildning liknande "avspark" samt föreläsningar om hur "grupper" fungerar.</t>
    </r>
  </si>
  <si>
    <t>Finns kvar sedan 2015</t>
  </si>
  <si>
    <t>All ekonomisk hanterin sker från föreningens kassör. Rektor meddelar närvaro och utbetalning sker så snart fotbollsskolan är avslutad och korrekt information överlämnats till kassör (Namn, fullständigt personnummer, adress, telefonnummer, bankkonto och typ av utbetalning (Rektor, Ledare, Hjälpledare).</t>
  </si>
  <si>
    <t>Ledare 2017</t>
  </si>
  <si>
    <t>Status 2017-04-11</t>
  </si>
  <si>
    <t xml:space="preserve">Namn </t>
  </si>
  <si>
    <t>Personnr</t>
  </si>
  <si>
    <t>Kön</t>
  </si>
  <si>
    <t>Julia Wallén</t>
  </si>
  <si>
    <t>Kvinna</t>
  </si>
  <si>
    <t>Benjamin Portin</t>
  </si>
  <si>
    <t>Man</t>
  </si>
  <si>
    <t>Tea Uppfeldt</t>
  </si>
  <si>
    <t xml:space="preserve">Livia Forsyth </t>
  </si>
  <si>
    <t>Ny!</t>
  </si>
  <si>
    <t>Tuva Melldén</t>
  </si>
  <si>
    <t>Varit ledare i fotbollsskolan i 4 år</t>
  </si>
  <si>
    <t>Josefin Meyer</t>
  </si>
  <si>
    <t>Ny! Spelare i IK Uppsala F-19</t>
  </si>
  <si>
    <t>Reserv</t>
  </si>
  <si>
    <t>Även potentiell rektor</t>
  </si>
  <si>
    <t>Constantin Stefanescu</t>
  </si>
  <si>
    <t>Emil Falk</t>
  </si>
  <si>
    <t>Varit ledare i fotbollsskolan i 3 år</t>
  </si>
  <si>
    <t>Emma Melldén Westerberg</t>
  </si>
  <si>
    <t>Filippa Hopstadius</t>
  </si>
  <si>
    <t>Frida Carlsson Sund</t>
  </si>
  <si>
    <t>Stina Umegård</t>
  </si>
  <si>
    <t>Saknas</t>
  </si>
  <si>
    <t>rektor</t>
  </si>
  <si>
    <t>huvudledare</t>
  </si>
  <si>
    <t>hjälpledare</t>
  </si>
  <si>
    <t>Ledare från 2016:</t>
  </si>
  <si>
    <t>Inte verifierade adresser</t>
  </si>
  <si>
    <t>Epost</t>
  </si>
  <si>
    <t>Intresseanmälan 2017</t>
  </si>
  <si>
    <t>Vilka roller?</t>
  </si>
  <si>
    <t>Verifierad e-post</t>
  </si>
  <si>
    <t>Adress</t>
  </si>
  <si>
    <t>Postnr</t>
  </si>
  <si>
    <t>Ort</t>
  </si>
  <si>
    <t>Telefon</t>
  </si>
  <si>
    <t>Rosetta Maglio</t>
  </si>
  <si>
    <t>1997-05-23-</t>
  </si>
  <si>
    <t>ros.maglio@gmail.com</t>
  </si>
  <si>
    <t>Ja</t>
  </si>
  <si>
    <t>Vråtorpsgatan 45</t>
  </si>
  <si>
    <t>741 96</t>
  </si>
  <si>
    <t>Knivsta</t>
  </si>
  <si>
    <t>018-38 51 67, 070-448 54 80</t>
  </si>
  <si>
    <t>Kan inte i år</t>
  </si>
  <si>
    <t>Filippa Lenander</t>
  </si>
  <si>
    <t>1999-03-03-</t>
  </si>
  <si>
    <t>flenander@hotmail.com</t>
  </si>
  <si>
    <t>Gränsgatan 13</t>
  </si>
  <si>
    <t>070-514 10 05</t>
  </si>
  <si>
    <t>Skickat SMS-påminnelse 10/4</t>
  </si>
  <si>
    <t>1999-05-08-</t>
  </si>
  <si>
    <t>juliawallen99@gmail.com</t>
  </si>
  <si>
    <t>Vrå 116</t>
  </si>
  <si>
    <t>741 92</t>
  </si>
  <si>
    <t xml:space="preserve">Knivsta </t>
  </si>
  <si>
    <t>070-287 24 80</t>
  </si>
  <si>
    <t>Endast intresserad av rektorsrollen</t>
  </si>
  <si>
    <t>1999-07-03-</t>
  </si>
  <si>
    <t>b.portin@hotmail.se</t>
  </si>
  <si>
    <t>Huvudledare, Rektor</t>
  </si>
  <si>
    <t>Morkullegatan 33D</t>
  </si>
  <si>
    <t>741 45</t>
  </si>
  <si>
    <t>076-339 42 32</t>
  </si>
  <si>
    <t xml:space="preserve">Aspirerar på rektorsrollen, men även huvudledare </t>
  </si>
  <si>
    <t>Jonathan Lund</t>
  </si>
  <si>
    <t>1999-08-05-</t>
  </si>
  <si>
    <t>jlund99@icloud.com</t>
  </si>
  <si>
    <t>Villebrådsgatan 57</t>
  </si>
  <si>
    <t>018-38 90 50, 072-709 90 50, 072-709 90 50</t>
  </si>
  <si>
    <t>2000-03-14-</t>
  </si>
  <si>
    <t>tea.uppfeldt@hotmail.com</t>
  </si>
  <si>
    <t>Solglimtsvägen 2</t>
  </si>
  <si>
    <t>072-313 22 39</t>
  </si>
  <si>
    <t>Johan Steiner</t>
  </si>
  <si>
    <t>2000-10-17-</t>
  </si>
  <si>
    <t>johansteiner@hotmail.com</t>
  </si>
  <si>
    <t>Sättragatan 5</t>
  </si>
  <si>
    <t>018-26 14 61, 076-006 88 56</t>
  </si>
  <si>
    <t>Ida Selberg</t>
  </si>
  <si>
    <t>2000-12-29-</t>
  </si>
  <si>
    <t>ida.selberg@hotmail.com</t>
  </si>
  <si>
    <t>Gränsgatan 64</t>
  </si>
  <si>
    <t>076-223 50 60</t>
  </si>
  <si>
    <t>Kan inte 2017</t>
  </si>
  <si>
    <t>Sam Browning</t>
  </si>
  <si>
    <t>2001-02-08-</t>
  </si>
  <si>
    <t>sam.browning@telia.com</t>
  </si>
  <si>
    <t>Ja*</t>
  </si>
  <si>
    <t>Kattugglegatan 2</t>
  </si>
  <si>
    <t>018-34 11 58, 076-781 39 75, 076-781 39 75</t>
  </si>
  <si>
    <t>2001-03-24-</t>
  </si>
  <si>
    <t>tuvamellden@hotmail.com</t>
  </si>
  <si>
    <t>Fjällhagsgatan 28</t>
  </si>
  <si>
    <t>072-700 47 00</t>
  </si>
  <si>
    <t>Maja Gustafsson</t>
  </si>
  <si>
    <t>2001-05-26-</t>
  </si>
  <si>
    <t>majagl@hotmail.se</t>
  </si>
  <si>
    <t>Rågatan 1</t>
  </si>
  <si>
    <t>018-38 73 72, 076-344 40 68</t>
  </si>
  <si>
    <t>Alexander Hermansson</t>
  </si>
  <si>
    <t>2001-08-06-</t>
  </si>
  <si>
    <t>hermansson.alex10@gmail.com</t>
  </si>
  <si>
    <t>Orrspelsgatan 5</t>
  </si>
  <si>
    <t>076-321 98 65</t>
  </si>
  <si>
    <t>2002-01-07-</t>
  </si>
  <si>
    <t>jan.emil.falk@telia.com</t>
  </si>
  <si>
    <t>Vråtorpsgatan 11</t>
  </si>
  <si>
    <t>018-38 54 95, 072-538 00 66</t>
  </si>
  <si>
    <t>Antal intressenter</t>
  </si>
  <si>
    <t>Tjejer</t>
  </si>
  <si>
    <t>Killar</t>
  </si>
  <si>
    <t>(Benjamin Portin uppskriven på både rektor och huvudledare)</t>
  </si>
  <si>
    <r>
      <t xml:space="preserve">Nya </t>
    </r>
    <r>
      <rPr>
        <b/>
        <sz val="9"/>
        <color theme="1"/>
        <rFont val="Calibri"/>
        <family val="2"/>
        <scheme val="minor"/>
      </rPr>
      <t>(i ordning efter att intresseanmälningarna kommit in)</t>
    </r>
  </si>
  <si>
    <t>2003-03</t>
  </si>
  <si>
    <t>emmamewe@yahoo.se</t>
  </si>
  <si>
    <t>Inte meddelat vilka datum än</t>
  </si>
  <si>
    <t>070-5651081</t>
  </si>
  <si>
    <t>filippahopstadius@hotmail.com</t>
  </si>
  <si>
    <t>070-8538367</t>
  </si>
  <si>
    <t>fridaacarlssons@gmail.com</t>
  </si>
  <si>
    <t>072-585 52 17</t>
  </si>
  <si>
    <t>stinnaass@gmail.com</t>
  </si>
  <si>
    <t>saknas</t>
  </si>
  <si>
    <t>stefanescu.costa@gmail.com</t>
  </si>
  <si>
    <t>livia.forsyth@telia.com</t>
  </si>
  <si>
    <t>j.meyer@live.se</t>
  </si>
  <si>
    <t>073-9747701</t>
  </si>
  <si>
    <t>Totala anmälningar</t>
  </si>
  <si>
    <t>Totalt antal platser</t>
  </si>
  <si>
    <t>Speciell Info</t>
  </si>
  <si>
    <t>Constantin</t>
  </si>
  <si>
    <t>Hej Lotta,</t>
  </si>
  <si>
    <t>Jag är en 18-årig kille som studerar på samhällsvetenskapsprogrammet på Celsiusskolan samtidigt som jag går fotboll som idrottsinriktning.</t>
  </si>
  <si>
    <t>Jag bor med min mamma, bonuspappa och mina två syskon. Dagligen är jag barnvakt för mina syskon då mina föräldrar jobbar ojämna tider.</t>
  </si>
  <si>
    <t>Jag spelade fotboll i Sollentuna FK, där jag spelade i U19 allsvenskan. Därefter tog jag en paus från fotbollen pga personliga skäl. Strax efter min paus från fotbollen, påbörjade jag en domarutbildning där jag blev licensierad Upplandsdomare, med tiden började jag döma knattar/juniorer.</t>
  </si>
  <si>
    <t>Under min tid i Sollentuna FK har jag arbetat som huvudledare för deras knattar och även hjälpt till vid andra extra tillfällen.</t>
  </si>
  <si>
    <t>Med vänlig hälsning,</t>
  </si>
  <si>
    <t>Josefin</t>
  </si>
  <si>
    <t>Hej, jag heter Josefin Meyer och är 19 år gammal och spelar för IK Uppsala Fotbolls F-19 lag. Jag undrar om ni skulle behöva en tränare för eran fotbollsskola i sommar? Hör gärna av er så kan jag även vid intresse skicka ett CV/referens på tidigare erfarenheter. </t>
  </si>
  <si>
    <t>Med vänlig hälsning Josefin Meyer 0739747701 </t>
  </si>
  <si>
    <t>Hej jag heter stina umegård och jag skulle gärna vilja bli ledare för fotbollsskolan sommaren 2017. Jag spelar i Alsike IF F14-16 och är 14 år gammal. Jag har spelat fotboll ett tag nu och det hade varit jätteroligt att få ha som ett litet sommarjobb inom fotbollen.</t>
  </si>
  <si>
    <t>Mvh Stina Umegård</t>
  </si>
  <si>
    <t>Frida</t>
  </si>
  <si>
    <t>Hej,</t>
  </si>
  <si>
    <t>jag heter Frida Carlsson Sund, går i årskurs sju och spelar i F14-16 i Alsike IF. Jag skulle jättegärna vilja ha chansen att vara ledare för årets fotbollsskola!</t>
  </si>
  <si>
    <t>MVH</t>
  </si>
  <si>
    <t>Mobil: 072-585 52 17</t>
  </si>
  <si>
    <t>Epost: fridaacarlssons@gmail.com</t>
  </si>
  <si>
    <t>Filippa</t>
  </si>
  <si>
    <t>Hej</t>
  </si>
  <si>
    <t>jag heter Filippa Hopstadius och jag spelar fotboll i flickor 14-16 och är född 2003. Jag är intresserad av att vara ledare på fotbollsskolan. Jag har spelat fotboll sen jag var 5 år. Ni kan nå mig på denna mail eller via mitt mobilnummer: 0708538367.</t>
  </si>
  <si>
    <t>Mvh Filippa Hopstadius</t>
  </si>
  <si>
    <t>Emma</t>
  </si>
  <si>
    <t>Hej!</t>
  </si>
  <si>
    <t>Jag heter Emma och fyller 14 år om några veckor, jag är intresserad av att vara ledare på fotbollsskolan i sommar. Jag har spelat fotboll i hela mitt liv i Alsike IF.</t>
  </si>
  <si>
    <t>Ni kan nå mig här på min mail eller på min mobil 070-5651081</t>
  </si>
  <si>
    <t>Mvh Emma Melldén Vesterberg</t>
  </si>
  <si>
    <t>Tuva</t>
  </si>
  <si>
    <t>Hej. Jag är intresserad av att vara ledare i år igen av årets fotbollsskola. Jag har erfarenhet av tidigare år då detta skulle bli mitt fjärde.</t>
  </si>
  <si>
    <t>Mitt telefonnummer är 0727004700 och ni kan även nå mig på mailen. Med vänlig hälsning, Tuva</t>
  </si>
  <si>
    <t>Emil</t>
  </si>
  <si>
    <t>Mitt namn är Emil Falk och jag är väldigt intresserad att vara ledare i årets upplaga av landslagets fotbollsskola. Jag tillhör Alsike IF P01/02 och har varit ledare i fotbollsskolan de två senaste åren.</t>
  </si>
  <si>
    <t>Mvh</t>
  </si>
  <si>
    <t>072-538 00 66</t>
  </si>
  <si>
    <t>Som jag meddelade tidigare så är jag intresserad av att vara huvudledare i år igen.</t>
  </si>
  <si>
    <t>Om ni saknar rektor så skulle jag vara intresserad av att ha den rollen då jag har en del meriter inom detta, som exempelvis ansvarig för servering på restaurang. (Jag har även jobbat på Ica Kvantum). Efter sommaren börjar jag dock endast tredje linjen på gymnasiet med Naturvetenskapsprogrammet.</t>
  </si>
  <si>
    <t>Hör av er om ni är intresserade av mig i den rollen. Annars är jag gärna huvudledare som sagt. </t>
  </si>
  <si>
    <t>Mvh </t>
  </si>
  <si>
    <t>Titel</t>
  </si>
  <si>
    <t>Namn</t>
  </si>
  <si>
    <t>Personnummer</t>
  </si>
  <si>
    <t>Ersättning</t>
  </si>
  <si>
    <t>Bank</t>
  </si>
  <si>
    <t>Konto</t>
  </si>
  <si>
    <t>E-Post</t>
  </si>
  <si>
    <t>Mobil</t>
  </si>
  <si>
    <t>Hjälpledare</t>
  </si>
  <si>
    <t>Typ</t>
  </si>
  <si>
    <t>Innehåll</t>
  </si>
  <si>
    <t>Inbjudan Ledarträff</t>
  </si>
  <si>
    <t>Vuxna inför schemaläggning</t>
  </si>
  <si>
    <t>Facebookgrupp</t>
  </si>
  <si>
    <t>Alsike IF Fotbollsskola för ledarna och planeringsaktiviter</t>
  </si>
  <si>
    <t>Information till föräldrar</t>
  </si>
  <si>
    <t>Hej!
Här kommer lite information om fotbollsskolan
Datum: 23-27 Juni
Tid: Lämning mellan 08.30-09.00 och hämtning kl. 15.00
Plats: Alsike Konstgräsplan
Första dagen kommer vi att ta emot vid grinden och hjälpa era barn till rätt grupp. Vid frånvaro vänligen skicka ett SMS eller ring på morgonen innan kl. 09.00 - Maria 070-4446230 el. Fredrik 070-3195441
Mat
Ät en ordentlig frukost och medtag matsäck (näringsrik lunch) och mellanmål (frukt eller liknande). Godis och läsk undanbedes hela veckan. Läs gärna informationen om "Äta och Dricka rätt" som ni hittar under menyn "Förädrainfo" på http://www.laget.se/AlsikeIF
Kläder
För alla väder och fotbollsskor, joggingskor (utifall det uppstår skavsår) samt benskydd. Barnen får en t-shirt och vattenflaska första dagen, fotbollen används under veckan och delas ut sista dagen.
Med vänlig hälsning
Maria &amp; Fredrik
Alsike IF, "Landslagets Fotbollsskola"</t>
  </si>
  <si>
    <t>Information till föräldrar (dagen innan)</t>
  </si>
  <si>
    <t>Välkomna till Alsike IF Fotbollsskola
Hej!
I morgon kör vi igång och vi vill härmed önska er hjärtligt välkomna till årets fotbollsskola i Alsike. Vi tar detta tillfälle i akt och passar på att påminna lite om vad vi informerat tidigare samt lite mer information om grupper, ledare och lite annat.
Fotbollsskolan äger rum på Alsike konstgräs mellan den 23:e och 27:e Juni. Vi startar kl 09:00 men ledarna är på plats från 08:30. Dagarna slutar kl 15:00. I morgon måndag kommer vi att ta emot vid grinden och hjälpa barnen till rätt grupper - Ert barn är med i "Grupp &lt;n&gt;" (Pojkar/Flickor &lt;ålder&gt;) som leds av &lt;ledare&gt;.
Vid frånvaro vänligen skicka ett SMS på morgonen innan kl. 09.00 till en av våra huvudledare på mobil 072-0365012.
Hjälp barnen (och våra ledare) genom att se till att barnen har ätit en ordentlig frukost och har med sig en näringsrik lunch samt frukt eller liknande som mellanmål. Godis och läsk undanbedes hela veckan.
Enligt väderprognosen kommer första dagarna bjuda på växlande molnighet med inslag av regn och en temperatur runt 13-15 grader så barnen bör ha med kläder för alla väder. Se till att dom har med sig överdragskläder, fotbollsskor, joggingskor (utifall det uppstår skavsår) samt benskydd. Barnen får en t-shirt och vattenflaska första dagen. Fotbollarna används under veckan och delas ut sista dagarna.
Upplands Fotbollsförbund har bett oss fotografera under veckan för sin FB sida med syfte att visa hur många barn och ledare som är aktiva inom fotbollsskolan. Vi kommer därav att fotografera under veckan men bilderna kommer inte att användas med koppling till barnens namn. Om ni absolut inte vill att ert barn ska vara med på bild vänligen informera oss om detta.
Med vänlig hälsning
Maria &amp; Fredrik
Alsike IF, "Landslagets Fotbollsskola"
Maria 070-4446230
Fredrik 070-3195441
PS. Vissa av er kommer får fler kopior av detta utskick då de har fler barn anmälda</t>
  </si>
  <si>
    <t>Påminnelse till vuxna</t>
  </si>
  <si>
    <t>Hej,
Här kommer en liten påminnelse om till de vuxna som har varit snälla att ställa upp för Alsike IF fotbollsskola. Nedan är schemat för veckan och som ni ser har vi nästan fyllt alla platser.
Platsen är Konstgräsplanen vid hallen i Alsike
&lt;schema&gt;
Tänkte berätta lite om vad rollen som vuxna på plats innebär. Vi vuxna är först och främst ett moraliskt stöd till våra ledare som är i högstadie- och gymnasieåldrar. Vi bör gripa in om det skulle bli besvärligt i någon av grupperna. Vi bör vara de som kontaktar föräldrar utifall det sker incidenter som kräver detta som t.ex. olycksfall, barn som får för sig att gå hem, barn som ej anmälts frånvaro och ej är på plats. Hjälpa till att lägga plåster på såren om det skulle bli aktuellt.
Vår förhoppning är givetvis att vi kan sitta lungt vid sidan och njuta.
Fredrik och Maria
Alsike IF</t>
  </si>
  <si>
    <t>Utvärdering</t>
  </si>
  <si>
    <t>Se separat flik för enkät och resultaten</t>
  </si>
  <si>
    <t>Mån</t>
  </si>
  <si>
    <t>Tis</t>
  </si>
  <si>
    <t>Ons</t>
  </si>
  <si>
    <t>Tor</t>
  </si>
  <si>
    <t>Fre</t>
  </si>
  <si>
    <t>Lämning</t>
  </si>
  <si>
    <t>Närvaro</t>
  </si>
  <si>
    <t>Dela ut t-shirts/flaskor</t>
  </si>
  <si>
    <t>Uppvärmning/Lek</t>
  </si>
  <si>
    <t>Sv. Kyrkan</t>
  </si>
  <si>
    <t>Regler</t>
  </si>
  <si>
    <t>Övningar</t>
  </si>
  <si>
    <t>Lunch</t>
  </si>
  <si>
    <t>Gruppfotografering</t>
  </si>
  <si>
    <t>Mellis</t>
  </si>
  <si>
    <t>Lek</t>
  </si>
  <si>
    <t>Ledarmatcher</t>
  </si>
  <si>
    <t>Nedvarvning/Lek</t>
  </si>
  <si>
    <t>Avslutning/Lek</t>
  </si>
  <si>
    <t>Samling och Närvaro</t>
  </si>
  <si>
    <t>Dela ut diplom/bollar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</si>
</sst>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0.0%"/>
    <numFmt numFmtId="165" formatCode="_-* #,##0.00\ [$kr-41D]_-;\-* #,##0.00\ [$kr-41D]_-;_-* &quot;-&quot;??\ [$kr-41D]_-;_-@_-"/>
  </numFmts>
  <fonts count="55" x14ac:knownFonts="1">
    <font>
      <sz val="11"/>
      <color theme="1"/>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i/>
      <sz val="9"/>
      <color theme="1"/>
      <name val="Calibri"/>
      <family val="2"/>
      <scheme val="minor"/>
    </font>
    <font>
      <sz val="9"/>
      <color indexed="81"/>
      <name val="Tahoma"/>
      <family val="2"/>
    </font>
    <font>
      <b/>
      <sz val="9"/>
      <color indexed="81"/>
      <name val="Tahoma"/>
      <family val="2"/>
    </font>
    <font>
      <b/>
      <i/>
      <sz val="9"/>
      <color theme="1"/>
      <name val="Calibri"/>
      <family val="2"/>
      <scheme val="minor"/>
    </font>
    <font>
      <b/>
      <sz val="12"/>
      <color theme="1"/>
      <name val="Calibri"/>
      <family val="2"/>
      <scheme val="minor"/>
    </font>
    <font>
      <sz val="10"/>
      <name val="Calibri"/>
      <family val="2"/>
      <scheme val="minor"/>
    </font>
    <font>
      <b/>
      <sz val="10"/>
      <name val="Calibri"/>
      <family val="2"/>
      <scheme val="minor"/>
    </font>
    <font>
      <b/>
      <i/>
      <sz val="10"/>
      <name val="Calibri"/>
      <family val="2"/>
      <scheme val="minor"/>
    </font>
    <font>
      <i/>
      <sz val="10"/>
      <name val="Calibri"/>
      <family val="2"/>
      <scheme val="minor"/>
    </font>
    <font>
      <u/>
      <sz val="10"/>
      <name val="Calibri"/>
      <family val="2"/>
      <scheme val="minor"/>
    </font>
    <font>
      <sz val="11"/>
      <color rgb="FF006100"/>
      <name val="Calibri"/>
      <family val="2"/>
      <scheme val="minor"/>
    </font>
    <font>
      <sz val="10"/>
      <color rgb="FF006100"/>
      <name val="Calibri"/>
      <family val="2"/>
      <scheme val="minor"/>
    </font>
    <font>
      <sz val="10"/>
      <color rgb="FF9C0006"/>
      <name val="Calibri"/>
      <family val="2"/>
      <scheme val="minor"/>
    </font>
    <font>
      <sz val="9"/>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sz val="10"/>
      <color theme="0"/>
      <name val="Calibri"/>
      <family val="2"/>
      <scheme val="minor"/>
    </font>
    <font>
      <sz val="9"/>
      <color theme="0" tint="-0.34998626667073579"/>
      <name val="Calibri"/>
      <family val="2"/>
      <scheme val="minor"/>
    </font>
    <font>
      <sz val="9"/>
      <color theme="0" tint="-0.499984740745262"/>
      <name val="Calibri"/>
      <family val="2"/>
      <scheme val="minor"/>
    </font>
    <font>
      <sz val="9"/>
      <color theme="0" tint="-0.249977111117893"/>
      <name val="Calibri"/>
      <family val="2"/>
      <scheme val="minor"/>
    </font>
    <font>
      <sz val="20"/>
      <color theme="3" tint="0.39997558519241921"/>
      <name val="Calibri"/>
      <family val="2"/>
      <scheme val="minor"/>
    </font>
    <font>
      <b/>
      <sz val="11"/>
      <color theme="1"/>
      <name val="Calibri"/>
      <family val="2"/>
      <scheme val="minor"/>
    </font>
    <font>
      <i/>
      <sz val="11"/>
      <color theme="9" tint="-0.499984740745262"/>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1"/>
      <color theme="0"/>
      <name val="Calibri"/>
      <family val="2"/>
      <scheme val="minor"/>
    </font>
    <font>
      <sz val="12"/>
      <color theme="1"/>
      <name val="Times New Roman"/>
      <family val="1"/>
    </font>
    <font>
      <b/>
      <sz val="14"/>
      <name val="Calibri"/>
      <family val="2"/>
      <scheme val="minor"/>
    </font>
    <font>
      <sz val="12"/>
      <color rgb="FF000000"/>
      <name val="Calibri"/>
      <family val="2"/>
    </font>
    <font>
      <b/>
      <sz val="12"/>
      <color theme="1"/>
      <name val="Times New Roman"/>
      <family val="1"/>
    </font>
    <font>
      <sz val="12"/>
      <color theme="1"/>
      <name val="Arial"/>
      <family val="2"/>
    </font>
    <font>
      <i/>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CCC"/>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39997558519241921"/>
        <bgColor indexed="64"/>
      </patternFill>
    </fill>
  </fills>
  <borders count="41">
    <border>
      <left/>
      <right/>
      <top/>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right style="medium">
        <color indexed="64"/>
      </right>
      <top/>
      <bottom/>
      <diagonal/>
    </border>
    <border>
      <left/>
      <right style="medium">
        <color indexed="64"/>
      </right>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s>
  <cellStyleXfs count="48">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alignment vertical="top"/>
      <protection locked="0"/>
    </xf>
    <xf numFmtId="0" fontId="19" fillId="2" borderId="0" applyNumberFormat="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5" borderId="13" applyNumberFormat="0" applyAlignment="0" applyProtection="0"/>
    <xf numFmtId="0" fontId="29" fillId="6" borderId="14" applyNumberFormat="0" applyAlignment="0" applyProtection="0"/>
    <xf numFmtId="0" fontId="30" fillId="6" borderId="13" applyNumberFormat="0" applyAlignment="0" applyProtection="0"/>
    <xf numFmtId="0" fontId="31" fillId="0" borderId="15" applyNumberFormat="0" applyFill="0" applyAlignment="0" applyProtection="0"/>
    <xf numFmtId="0" fontId="32" fillId="7"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 fillId="0" borderId="18"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2" borderId="0" applyNumberFormat="0" applyBorder="0" applyAlignment="0" applyProtection="0"/>
    <xf numFmtId="0" fontId="1" fillId="0" borderId="0"/>
    <xf numFmtId="0" fontId="20" fillId="2" borderId="0" applyNumberFormat="0" applyBorder="0" applyAlignment="0" applyProtection="0"/>
    <xf numFmtId="0" fontId="21" fillId="3" borderId="0" applyNumberFormat="0" applyBorder="0" applyAlignment="0" applyProtection="0"/>
    <xf numFmtId="0" fontId="1" fillId="8" borderId="17" applyNumberFormat="0" applyFont="0" applyAlignment="0" applyProtection="0"/>
    <xf numFmtId="0" fontId="42" fillId="0" borderId="0" applyNumberFormat="0" applyFill="0" applyBorder="0" applyAlignment="0" applyProtection="0"/>
  </cellStyleXfs>
  <cellXfs count="213">
    <xf numFmtId="0" fontId="0" fillId="0" borderId="0" xfId="0"/>
    <xf numFmtId="0" fontId="4" fillId="0" borderId="0" xfId="0" applyFont="1"/>
    <xf numFmtId="44" fontId="4" fillId="0" borderId="0" xfId="1" applyFont="1"/>
    <xf numFmtId="0" fontId="6" fillId="0" borderId="0" xfId="0" applyFont="1"/>
    <xf numFmtId="0" fontId="7" fillId="0" borderId="0" xfId="0" applyFont="1"/>
    <xf numFmtId="0" fontId="8" fillId="0" borderId="0" xfId="3" applyFont="1" applyAlignment="1" applyProtection="1"/>
    <xf numFmtId="0" fontId="9" fillId="0" borderId="0" xfId="0" applyFont="1"/>
    <xf numFmtId="0" fontId="7" fillId="0" borderId="0" xfId="0" applyFont="1" applyAlignment="1">
      <alignment horizontal="center"/>
    </xf>
    <xf numFmtId="14" fontId="7" fillId="0" borderId="0" xfId="0" applyNumberFormat="1" applyFont="1"/>
    <xf numFmtId="0" fontId="6"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6" fillId="0" borderId="0" xfId="0" applyFont="1" applyAlignment="1">
      <alignment wrapText="1"/>
    </xf>
    <xf numFmtId="0" fontId="7" fillId="0" borderId="0" xfId="0" applyFont="1" applyAlignment="1">
      <alignment wrapText="1"/>
    </xf>
    <xf numFmtId="0" fontId="8" fillId="0" borderId="0" xfId="3" applyFont="1" applyAlignment="1" applyProtection="1">
      <alignment wrapText="1"/>
    </xf>
    <xf numFmtId="0" fontId="7" fillId="0" borderId="0" xfId="0" applyFont="1" applyAlignment="1"/>
    <xf numFmtId="0" fontId="0" fillId="0" borderId="0" xfId="0" applyAlignment="1">
      <alignment horizontal="center"/>
    </xf>
    <xf numFmtId="0" fontId="13" fillId="0" borderId="0" xfId="0" applyFont="1"/>
    <xf numFmtId="0" fontId="14" fillId="0" borderId="0" xfId="0" applyFont="1"/>
    <xf numFmtId="44" fontId="14" fillId="0" borderId="0" xfId="1" applyFont="1"/>
    <xf numFmtId="0" fontId="15" fillId="0" borderId="0" xfId="0" applyFont="1"/>
    <xf numFmtId="44" fontId="14" fillId="0" borderId="0" xfId="1" applyFont="1" applyBorder="1"/>
    <xf numFmtId="44" fontId="14" fillId="0" borderId="1" xfId="1" applyFont="1" applyBorder="1"/>
    <xf numFmtId="0" fontId="14" fillId="0" borderId="0" xfId="0" applyFont="1" applyBorder="1"/>
    <xf numFmtId="0" fontId="16" fillId="0" borderId="0" xfId="0" applyFont="1" applyBorder="1" applyAlignment="1">
      <alignment horizontal="right"/>
    </xf>
    <xf numFmtId="44" fontId="16" fillId="0" borderId="0" xfId="1" applyFont="1" applyBorder="1"/>
    <xf numFmtId="44" fontId="16" fillId="0" borderId="0" xfId="1" applyFont="1" applyAlignment="1">
      <alignment horizontal="right"/>
    </xf>
    <xf numFmtId="44" fontId="16" fillId="0" borderId="0" xfId="1" applyFont="1"/>
    <xf numFmtId="0" fontId="16" fillId="0" borderId="0" xfId="0" applyFont="1" applyAlignment="1">
      <alignment horizontal="right"/>
    </xf>
    <xf numFmtId="44" fontId="15" fillId="0" borderId="0" xfId="0" applyNumberFormat="1" applyFont="1"/>
    <xf numFmtId="164" fontId="15" fillId="0" borderId="0" xfId="2" applyNumberFormat="1" applyFont="1" applyBorder="1"/>
    <xf numFmtId="44" fontId="14" fillId="0" borderId="0" xfId="0" applyNumberFormat="1" applyFont="1"/>
    <xf numFmtId="0" fontId="4" fillId="0" borderId="0" xfId="0" applyFont="1" applyAlignment="1"/>
    <xf numFmtId="0" fontId="14" fillId="0" borderId="0" xfId="0" applyFont="1" applyAlignment="1"/>
    <xf numFmtId="0" fontId="15" fillId="0" borderId="0" xfId="0" applyFont="1" applyAlignment="1"/>
    <xf numFmtId="44" fontId="14" fillId="0" borderId="0" xfId="1" applyFont="1" applyAlignment="1"/>
    <xf numFmtId="44" fontId="17" fillId="0" borderId="0" xfId="1" applyFont="1" applyAlignment="1"/>
    <xf numFmtId="0" fontId="14" fillId="0" borderId="0" xfId="0" applyFont="1" applyBorder="1" applyAlignment="1"/>
    <xf numFmtId="0" fontId="18" fillId="0" borderId="0" xfId="0" applyFont="1"/>
    <xf numFmtId="44" fontId="17" fillId="0" borderId="0" xfId="1" applyFont="1" applyAlignment="1">
      <alignment horizontal="right"/>
    </xf>
    <xf numFmtId="44" fontId="17" fillId="0" borderId="0" xfId="1" applyFont="1"/>
    <xf numFmtId="0" fontId="3" fillId="0" borderId="0" xfId="0" applyFont="1"/>
    <xf numFmtId="44" fontId="20" fillId="2" borderId="0" xfId="4" applyNumberFormat="1" applyFont="1"/>
    <xf numFmtId="14" fontId="7" fillId="0" borderId="0" xfId="0" quotePrefix="1" applyNumberFormat="1" applyFont="1"/>
    <xf numFmtId="0" fontId="5" fillId="0" borderId="0" xfId="3" applyAlignment="1" applyProtection="1"/>
    <xf numFmtId="0" fontId="22" fillId="0" borderId="0" xfId="0" applyFont="1"/>
    <xf numFmtId="3" fontId="7" fillId="0" borderId="0" xfId="0" applyNumberFormat="1" applyFont="1"/>
    <xf numFmtId="0" fontId="7" fillId="0" borderId="0" xfId="0" applyFont="1" applyBorder="1" applyAlignment="1">
      <alignment horizontal="center"/>
    </xf>
    <xf numFmtId="0" fontId="7" fillId="0" borderId="5" xfId="0" applyFont="1" applyBorder="1" applyAlignment="1">
      <alignment horizontal="center"/>
    </xf>
    <xf numFmtId="0" fontId="7" fillId="0" borderId="2" xfId="0" applyFont="1" applyBorder="1" applyAlignment="1">
      <alignment horizontal="center"/>
    </xf>
    <xf numFmtId="0" fontId="7" fillId="0" borderId="0" xfId="0" applyFont="1" applyBorder="1"/>
    <xf numFmtId="0" fontId="7" fillId="0" borderId="2" xfId="0" applyFont="1" applyBorder="1"/>
    <xf numFmtId="0" fontId="7" fillId="0" borderId="1" xfId="0" applyFont="1" applyBorder="1" applyAlignment="1">
      <alignment horizontal="center"/>
    </xf>
    <xf numFmtId="0" fontId="7" fillId="0" borderId="20" xfId="0" applyFont="1" applyBorder="1" applyAlignment="1"/>
    <xf numFmtId="0" fontId="7" fillId="0" borderId="9" xfId="0" applyFont="1" applyBorder="1" applyAlignment="1"/>
    <xf numFmtId="0" fontId="7" fillId="0" borderId="0" xfId="0" applyFont="1" applyBorder="1" applyAlignment="1"/>
    <xf numFmtId="0" fontId="7" fillId="0" borderId="5" xfId="0" applyFont="1" applyBorder="1" applyAlignment="1"/>
    <xf numFmtId="0" fontId="7" fillId="0" borderId="2" xfId="0" applyFont="1" applyBorder="1" applyAlignment="1"/>
    <xf numFmtId="0" fontId="6" fillId="0" borderId="24" xfId="0" applyFont="1" applyBorder="1" applyAlignment="1">
      <alignment horizontal="center"/>
    </xf>
    <xf numFmtId="20" fontId="6" fillId="0" borderId="20" xfId="0" applyNumberFormat="1" applyFont="1" applyBorder="1" applyAlignment="1">
      <alignment horizontal="center"/>
    </xf>
    <xf numFmtId="20" fontId="6" fillId="0" borderId="21" xfId="0" quotePrefix="1" applyNumberFormat="1" applyFont="1" applyBorder="1" applyAlignment="1">
      <alignment horizontal="center"/>
    </xf>
    <xf numFmtId="20" fontId="6" fillId="0" borderId="9" xfId="0" applyNumberFormat="1" applyFont="1" applyBorder="1" applyAlignment="1">
      <alignment horizontal="center"/>
    </xf>
    <xf numFmtId="20" fontId="6" fillId="0" borderId="21" xfId="0" applyNumberFormat="1" applyFont="1" applyBorder="1" applyAlignment="1">
      <alignment horizontal="center"/>
    </xf>
    <xf numFmtId="0" fontId="7" fillId="0" borderId="6" xfId="0" applyFont="1" applyBorder="1" applyAlignment="1"/>
    <xf numFmtId="0" fontId="7" fillId="0" borderId="1" xfId="0" applyFont="1" applyBorder="1" applyAlignment="1"/>
    <xf numFmtId="0" fontId="7" fillId="0" borderId="19" xfId="0" applyFont="1" applyBorder="1" applyAlignment="1"/>
    <xf numFmtId="0" fontId="7" fillId="0" borderId="21" xfId="0" applyFont="1" applyBorder="1" applyAlignment="1"/>
    <xf numFmtId="44" fontId="14" fillId="0" borderId="0" xfId="0" applyNumberFormat="1" applyFont="1" applyAlignment="1"/>
    <xf numFmtId="44" fontId="35" fillId="25" borderId="0" xfId="35" applyNumberFormat="1"/>
    <xf numFmtId="165" fontId="6" fillId="0" borderId="0" xfId="1" applyNumberFormat="1" applyFont="1"/>
    <xf numFmtId="165" fontId="7" fillId="0" borderId="0" xfId="1" applyNumberFormat="1" applyFont="1"/>
    <xf numFmtId="165" fontId="22" fillId="0" borderId="0" xfId="1" applyNumberFormat="1" applyFont="1"/>
    <xf numFmtId="0" fontId="22" fillId="0" borderId="0" xfId="0" applyFont="1" applyAlignment="1">
      <alignment wrapText="1"/>
    </xf>
    <xf numFmtId="0" fontId="12" fillId="0" borderId="0" xfId="0" applyFont="1" applyBorder="1" applyAlignment="1">
      <alignment horizontal="right"/>
    </xf>
    <xf numFmtId="0" fontId="36" fillId="0" borderId="0" xfId="0" applyFont="1"/>
    <xf numFmtId="0" fontId="7" fillId="33" borderId="0" xfId="0" applyFont="1" applyFill="1"/>
    <xf numFmtId="0" fontId="7" fillId="34" borderId="0" xfId="0" applyFont="1" applyFill="1"/>
    <xf numFmtId="0" fontId="7" fillId="35" borderId="0" xfId="0" applyFont="1" applyFill="1"/>
    <xf numFmtId="0" fontId="7" fillId="36" borderId="0" xfId="0" applyFont="1" applyFill="1"/>
    <xf numFmtId="0" fontId="22" fillId="34" borderId="0" xfId="0" applyFont="1" applyFill="1"/>
    <xf numFmtId="0" fontId="37" fillId="0" borderId="0" xfId="0" applyFont="1"/>
    <xf numFmtId="0" fontId="1" fillId="0" borderId="0" xfId="0" applyFont="1"/>
    <xf numFmtId="44" fontId="1" fillId="0" borderId="0" xfId="1" applyFont="1"/>
    <xf numFmtId="0" fontId="1" fillId="0" borderId="0" xfId="0" applyFont="1" applyAlignment="1"/>
    <xf numFmtId="0" fontId="38" fillId="37" borderId="0" xfId="0" applyFont="1" applyFill="1"/>
    <xf numFmtId="44" fontId="14" fillId="38" borderId="0" xfId="1" applyFont="1" applyFill="1"/>
    <xf numFmtId="0" fontId="39" fillId="0" borderId="0" xfId="0" applyFont="1"/>
    <xf numFmtId="0" fontId="7" fillId="37" borderId="0" xfId="0" applyFont="1" applyFill="1" applyAlignment="1">
      <alignment wrapText="1"/>
    </xf>
    <xf numFmtId="0" fontId="22" fillId="39" borderId="0" xfId="0" applyFont="1" applyFill="1"/>
    <xf numFmtId="0" fontId="7" fillId="39" borderId="0" xfId="0" applyFont="1" applyFill="1"/>
    <xf numFmtId="0" fontId="22" fillId="0" borderId="0" xfId="0" applyFont="1" applyFill="1"/>
    <xf numFmtId="0" fontId="7" fillId="0" borderId="0" xfId="0" applyFont="1" applyFill="1"/>
    <xf numFmtId="0" fontId="36" fillId="0" borderId="0" xfId="0" applyFont="1" applyFill="1"/>
    <xf numFmtId="0" fontId="37" fillId="0" borderId="0" xfId="0" applyFont="1" applyFill="1"/>
    <xf numFmtId="0" fontId="38" fillId="0" borderId="0" xfId="0" applyFont="1" applyFill="1"/>
    <xf numFmtId="14" fontId="7" fillId="40" borderId="0" xfId="0" applyNumberFormat="1" applyFont="1" applyFill="1"/>
    <xf numFmtId="0" fontId="0" fillId="0" borderId="0" xfId="0" applyAlignment="1">
      <alignment vertical="center"/>
    </xf>
    <xf numFmtId="0" fontId="40" fillId="0" borderId="0" xfId="0" applyFont="1"/>
    <xf numFmtId="0" fontId="41" fillId="0" borderId="0" xfId="0" applyFont="1"/>
    <xf numFmtId="0" fontId="42" fillId="0" borderId="0" xfId="47"/>
    <xf numFmtId="0" fontId="0" fillId="41" borderId="0" xfId="0" applyFill="1"/>
    <xf numFmtId="0" fontId="0" fillId="42" borderId="0" xfId="0" applyFill="1"/>
    <xf numFmtId="0" fontId="0" fillId="0" borderId="0" xfId="0" applyFill="1"/>
    <xf numFmtId="0" fontId="43" fillId="43" borderId="0" xfId="0" applyFont="1" applyFill="1"/>
    <xf numFmtId="0" fontId="2" fillId="42" borderId="0" xfId="47" applyFont="1" applyFill="1"/>
    <xf numFmtId="0" fontId="0" fillId="44" borderId="0" xfId="0" applyFill="1"/>
    <xf numFmtId="0" fontId="0" fillId="33" borderId="0" xfId="0" applyFill="1" applyAlignment="1">
      <alignment horizontal="left"/>
    </xf>
    <xf numFmtId="14" fontId="0" fillId="0" borderId="0" xfId="0" applyNumberFormat="1" applyFill="1" applyAlignment="1">
      <alignment horizontal="left"/>
    </xf>
    <xf numFmtId="0" fontId="0" fillId="33" borderId="0" xfId="0" applyFill="1"/>
    <xf numFmtId="0" fontId="0" fillId="42" borderId="0" xfId="0" applyFill="1" applyAlignment="1">
      <alignment horizontal="left"/>
    </xf>
    <xf numFmtId="0" fontId="42" fillId="0" borderId="0" xfId="47" applyFill="1"/>
    <xf numFmtId="0" fontId="0" fillId="42" borderId="0" xfId="0" applyFont="1" applyFill="1"/>
    <xf numFmtId="0" fontId="0" fillId="42" borderId="0" xfId="0" applyFont="1" applyFill="1" applyAlignment="1">
      <alignment horizontal="left"/>
    </xf>
    <xf numFmtId="0" fontId="44" fillId="42" borderId="0" xfId="0" applyFont="1" applyFill="1"/>
    <xf numFmtId="0" fontId="2" fillId="44" borderId="0" xfId="47" applyFont="1" applyFill="1"/>
    <xf numFmtId="0" fontId="2" fillId="0" borderId="0" xfId="47" applyFont="1"/>
    <xf numFmtId="0" fontId="0" fillId="43" borderId="0" xfId="0" applyFill="1"/>
    <xf numFmtId="0" fontId="40" fillId="0" borderId="0" xfId="0" applyFont="1" applyAlignment="1">
      <alignment wrapText="1"/>
    </xf>
    <xf numFmtId="0" fontId="40" fillId="42" borderId="0" xfId="0" applyFont="1" applyFill="1" applyAlignment="1">
      <alignment wrapText="1"/>
    </xf>
    <xf numFmtId="0" fontId="40" fillId="44" borderId="0" xfId="0" applyFont="1" applyFill="1" applyAlignment="1">
      <alignment wrapText="1"/>
    </xf>
    <xf numFmtId="0" fontId="46" fillId="0" borderId="0" xfId="0" applyFont="1"/>
    <xf numFmtId="0" fontId="0" fillId="47" borderId="0" xfId="0" applyFill="1"/>
    <xf numFmtId="0" fontId="9" fillId="47" borderId="0" xfId="0" applyFont="1" applyFill="1"/>
    <xf numFmtId="0" fontId="0" fillId="44" borderId="0" xfId="0" applyFill="1" applyAlignment="1">
      <alignment horizontal="center"/>
    </xf>
    <xf numFmtId="0" fontId="2" fillId="44" borderId="0" xfId="47" applyFont="1" applyFill="1" applyAlignment="1">
      <alignment horizontal="center"/>
    </xf>
    <xf numFmtId="0" fontId="40" fillId="47" borderId="0" xfId="0" applyFont="1" applyFill="1" applyAlignment="1">
      <alignment wrapText="1"/>
    </xf>
    <xf numFmtId="0" fontId="47" fillId="0" borderId="0" xfId="0" applyFont="1"/>
    <xf numFmtId="0" fontId="48" fillId="0" borderId="0" xfId="0" applyFont="1" applyAlignment="1">
      <alignment vertical="center"/>
    </xf>
    <xf numFmtId="0" fontId="40" fillId="0" borderId="0" xfId="0" applyFont="1" applyAlignment="1">
      <alignment vertical="center"/>
    </xf>
    <xf numFmtId="0" fontId="46" fillId="0" borderId="0" xfId="0" applyFont="1" applyAlignment="1">
      <alignment vertical="center"/>
    </xf>
    <xf numFmtId="0" fontId="5" fillId="0" borderId="0" xfId="3" applyAlignment="1" applyProtection="1">
      <alignment vertical="center"/>
    </xf>
    <xf numFmtId="0" fontId="49" fillId="0" borderId="0" xfId="0" applyFont="1" applyAlignment="1">
      <alignment vertical="center"/>
    </xf>
    <xf numFmtId="0" fontId="50" fillId="0" borderId="0" xfId="0" applyFont="1" applyAlignment="1">
      <alignment vertical="center"/>
    </xf>
    <xf numFmtId="0" fontId="6" fillId="40" borderId="0" xfId="0" applyFont="1" applyFill="1" applyAlignment="1">
      <alignment wrapText="1"/>
    </xf>
    <xf numFmtId="14" fontId="7" fillId="40" borderId="0" xfId="0" quotePrefix="1" applyNumberFormat="1" applyFont="1" applyFill="1"/>
    <xf numFmtId="0" fontId="7" fillId="40" borderId="0" xfId="0" applyFont="1" applyFill="1"/>
    <xf numFmtId="0" fontId="7" fillId="46" borderId="0" xfId="0" applyFont="1" applyFill="1"/>
    <xf numFmtId="0" fontId="7" fillId="49" borderId="0" xfId="0" applyFont="1" applyFill="1"/>
    <xf numFmtId="0" fontId="7" fillId="48" borderId="0" xfId="0" applyFont="1" applyFill="1"/>
    <xf numFmtId="0" fontId="7" fillId="50" borderId="0" xfId="0" applyFont="1" applyFill="1"/>
    <xf numFmtId="0" fontId="22" fillId="48" borderId="0" xfId="0" applyFont="1" applyFill="1"/>
    <xf numFmtId="0" fontId="7" fillId="51" borderId="0" xfId="0" applyFont="1" applyFill="1"/>
    <xf numFmtId="0" fontId="22" fillId="51" borderId="0" xfId="0" applyFont="1" applyFill="1"/>
    <xf numFmtId="0" fontId="52" fillId="0" borderId="0" xfId="0" applyFont="1"/>
    <xf numFmtId="0" fontId="0" fillId="0" borderId="23" xfId="0" applyFill="1" applyBorder="1"/>
    <xf numFmtId="0" fontId="0" fillId="0" borderId="23" xfId="0" applyBorder="1"/>
    <xf numFmtId="0" fontId="0" fillId="0" borderId="5" xfId="0" applyBorder="1"/>
    <xf numFmtId="0" fontId="40" fillId="0" borderId="5" xfId="0" applyFont="1" applyBorder="1"/>
    <xf numFmtId="0" fontId="51" fillId="0" borderId="8" xfId="0" applyFont="1" applyFill="1" applyBorder="1"/>
    <xf numFmtId="0" fontId="51" fillId="0" borderId="8" xfId="0" applyFont="1" applyBorder="1"/>
    <xf numFmtId="0" fontId="51" fillId="0" borderId="6" xfId="0" applyFont="1" applyBorder="1"/>
    <xf numFmtId="0" fontId="0" fillId="42" borderId="25" xfId="0" applyFill="1" applyBorder="1"/>
    <xf numFmtId="0" fontId="0" fillId="0" borderId="26" xfId="0" applyFill="1" applyBorder="1"/>
    <xf numFmtId="0" fontId="0" fillId="0" borderId="26" xfId="0" applyBorder="1"/>
    <xf numFmtId="0" fontId="0" fillId="0" borderId="27" xfId="0" applyBorder="1"/>
    <xf numFmtId="0" fontId="0" fillId="0" borderId="28" xfId="0" applyBorder="1"/>
    <xf numFmtId="0" fontId="0" fillId="42" borderId="29" xfId="0" applyFill="1" applyBorder="1"/>
    <xf numFmtId="0" fontId="0" fillId="0" borderId="30" xfId="0" applyBorder="1"/>
    <xf numFmtId="0" fontId="51" fillId="0" borderId="31" xfId="0" applyFont="1" applyBorder="1"/>
    <xf numFmtId="0" fontId="0" fillId="0" borderId="32" xfId="0" applyFill="1" applyBorder="1"/>
    <xf numFmtId="0" fontId="0" fillId="0" borderId="32" xfId="0" applyBorder="1"/>
    <xf numFmtId="0" fontId="40" fillId="0" borderId="33" xfId="0" applyFont="1" applyBorder="1"/>
    <xf numFmtId="0" fontId="0" fillId="0" borderId="34" xfId="0" applyBorder="1"/>
    <xf numFmtId="0" fontId="0" fillId="41" borderId="29" xfId="0" applyFill="1" applyBorder="1"/>
    <xf numFmtId="0" fontId="0" fillId="43" borderId="25" xfId="0" applyFill="1" applyBorder="1"/>
    <xf numFmtId="0" fontId="0" fillId="43" borderId="35" xfId="0" applyFill="1" applyBorder="1"/>
    <xf numFmtId="0" fontId="0" fillId="0" borderId="33" xfId="0" applyBorder="1"/>
    <xf numFmtId="0" fontId="40" fillId="0" borderId="36" xfId="0" applyFont="1" applyBorder="1" applyAlignment="1">
      <alignment wrapText="1"/>
    </xf>
    <xf numFmtId="0" fontId="40" fillId="0" borderId="37" xfId="0" applyFont="1" applyBorder="1" applyAlignment="1">
      <alignment wrapText="1"/>
    </xf>
    <xf numFmtId="0" fontId="40" fillId="0" borderId="38" xfId="0" applyFont="1" applyBorder="1" applyAlignment="1">
      <alignment wrapText="1"/>
    </xf>
    <xf numFmtId="0" fontId="40" fillId="0" borderId="39" xfId="0" applyFont="1" applyBorder="1" applyAlignment="1">
      <alignment wrapText="1"/>
    </xf>
    <xf numFmtId="44" fontId="17" fillId="0" borderId="1" xfId="1" applyFont="1" applyBorder="1"/>
    <xf numFmtId="0" fontId="0" fillId="0" borderId="0" xfId="0" applyFont="1"/>
    <xf numFmtId="0" fontId="53" fillId="0" borderId="0" xfId="0" applyFont="1"/>
    <xf numFmtId="0" fontId="42" fillId="0" borderId="0" xfId="3" applyFont="1" applyAlignment="1" applyProtection="1"/>
    <xf numFmtId="0" fontId="42" fillId="0" borderId="0" xfId="3" applyFont="1" applyAlignment="1" applyProtection="1">
      <alignment horizontal="left" vertical="center" indent="1"/>
    </xf>
    <xf numFmtId="0" fontId="54" fillId="0" borderId="0" xfId="0" applyFont="1"/>
    <xf numFmtId="0" fontId="0" fillId="0" borderId="2" xfId="0" applyFill="1" applyBorder="1"/>
    <xf numFmtId="0" fontId="0" fillId="0" borderId="40" xfId="0" applyFill="1" applyBorder="1"/>
    <xf numFmtId="0" fontId="51" fillId="42" borderId="29" xfId="0" applyFont="1" applyFill="1" applyBorder="1"/>
    <xf numFmtId="0" fontId="0" fillId="42" borderId="22" xfId="0" applyFill="1" applyBorder="1"/>
    <xf numFmtId="0" fontId="0" fillId="42" borderId="23" xfId="0" applyFill="1" applyBorder="1"/>
    <xf numFmtId="0" fontId="0" fillId="42" borderId="8" xfId="0" applyFill="1" applyBorder="1"/>
    <xf numFmtId="0" fontId="51" fillId="41" borderId="29" xfId="0" applyFont="1" applyFill="1" applyBorder="1"/>
    <xf numFmtId="0" fontId="0" fillId="41" borderId="22" xfId="0" applyFill="1" applyBorder="1"/>
    <xf numFmtId="0" fontId="0" fillId="41" borderId="23" xfId="0" applyFill="1" applyBorder="1"/>
    <xf numFmtId="0" fontId="0" fillId="41" borderId="8" xfId="0" applyFill="1" applyBorder="1"/>
    <xf numFmtId="0" fontId="7" fillId="0" borderId="6" xfId="0" applyFont="1" applyBorder="1" applyAlignment="1">
      <alignment horizontal="center"/>
    </xf>
    <xf numFmtId="0" fontId="7" fillId="0" borderId="19" xfId="0" applyFont="1" applyBorder="1" applyAlignment="1">
      <alignment horizontal="center"/>
    </xf>
    <xf numFmtId="0" fontId="45" fillId="45" borderId="0" xfId="0" applyFont="1" applyFill="1" applyAlignment="1">
      <alignment horizont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6" fillId="0" borderId="3"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8" xfId="0" applyFont="1" applyBorder="1" applyAlignment="1">
      <alignment horizontal="center" wrapText="1"/>
    </xf>
    <xf numFmtId="0" fontId="7" fillId="0" borderId="20" xfId="0" applyFont="1" applyBorder="1" applyAlignment="1">
      <alignment horizontal="center"/>
    </xf>
    <xf numFmtId="0" fontId="7" fillId="0" borderId="9"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8" xfId="0" applyFont="1" applyBorder="1" applyAlignment="1">
      <alignment horizont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xf>
    <xf numFmtId="0" fontId="7" fillId="0" borderId="19" xfId="0" applyFont="1" applyBorder="1" applyAlignment="1">
      <alignment horizontal="center"/>
    </xf>
    <xf numFmtId="0" fontId="7" fillId="0" borderId="2" xfId="0" applyFont="1" applyBorder="1" applyAlignment="1">
      <alignment horizontal="center" vertical="center"/>
    </xf>
    <xf numFmtId="0" fontId="7" fillId="0" borderId="5" xfId="0" applyFont="1" applyBorder="1" applyAlignment="1">
      <alignment horizontal="center" vertical="center"/>
    </xf>
  </cellXfs>
  <cellStyles count="48">
    <cellStyle name="20 % - Dekorfärg1" xfId="20" builtinId="30" customBuiltin="1"/>
    <cellStyle name="20 % - Dekorfärg2" xfId="24" builtinId="34" customBuiltin="1"/>
    <cellStyle name="20 % - Dekorfärg3" xfId="28" builtinId="38" customBuiltin="1"/>
    <cellStyle name="20 % - Dekorfärg4" xfId="32" builtinId="42" customBuiltin="1"/>
    <cellStyle name="20 % - Dekorfärg5" xfId="36" builtinId="46" customBuiltin="1"/>
    <cellStyle name="20 % - Dekorfärg6" xfId="40" builtinId="50" customBuiltin="1"/>
    <cellStyle name="40 % - Dekorfärg1" xfId="21" builtinId="31" customBuiltin="1"/>
    <cellStyle name="40 % - Dekorfärg2" xfId="25" builtinId="35" customBuiltin="1"/>
    <cellStyle name="40 % - Dekorfärg3" xfId="29" builtinId="39" customBuiltin="1"/>
    <cellStyle name="40 % - Dekorfärg4" xfId="33" builtinId="43" customBuiltin="1"/>
    <cellStyle name="40 % - Dekorfärg5" xfId="37" builtinId="47" customBuiltin="1"/>
    <cellStyle name="40 % - Dekorfärg6" xfId="41" builtinId="51" customBuiltin="1"/>
    <cellStyle name="60 % - Dekorfärg1" xfId="22" builtinId="32" customBuiltin="1"/>
    <cellStyle name="60 % - Dekorfärg2" xfId="26" builtinId="36" customBuiltin="1"/>
    <cellStyle name="60 % - Dekorfärg3" xfId="30" builtinId="40" customBuiltin="1"/>
    <cellStyle name="60 % - Dekorfärg4" xfId="34" builtinId="44" customBuiltin="1"/>
    <cellStyle name="60 % - Dekorfärg5" xfId="38" builtinId="48" customBuiltin="1"/>
    <cellStyle name="60 % - Dekorfärg6" xfId="42" builtinId="52" customBuiltin="1"/>
    <cellStyle name="Bad 2" xfId="45" xr:uid="{00000000-0005-0000-0000-000018000000}"/>
    <cellStyle name="Beräkning" xfId="13" builtinId="22" customBuiltin="1"/>
    <cellStyle name="Bra" xfId="4" builtinId="26"/>
    <cellStyle name="Dekorfärg1" xfId="19" builtinId="29" customBuiltin="1"/>
    <cellStyle name="Dekorfärg2" xfId="23" builtinId="33" customBuiltin="1"/>
    <cellStyle name="Dekorfärg3" xfId="27" builtinId="37" customBuiltin="1"/>
    <cellStyle name="Dekorfärg4" xfId="31" builtinId="41" customBuiltin="1"/>
    <cellStyle name="Dekorfärg5" xfId="35" builtinId="45" customBuiltin="1"/>
    <cellStyle name="Dekorfärg6" xfId="39" builtinId="49" customBuiltin="1"/>
    <cellStyle name="Förklarande text" xfId="17" builtinId="53" customBuiltin="1"/>
    <cellStyle name="Good 2" xfId="44" xr:uid="{00000000-0005-0000-0000-00001E000000}"/>
    <cellStyle name="Hyperlink 2" xfId="47" xr:uid="{00000000-0005-0000-0000-000024000000}"/>
    <cellStyle name="Hyperlänk" xfId="3" builtinId="8"/>
    <cellStyle name="Indata" xfId="11" builtinId="20" customBuiltin="1"/>
    <cellStyle name="Kontrollcell" xfId="15" builtinId="23" customBuiltin="1"/>
    <cellStyle name="Länkad cell" xfId="14" builtinId="24" customBuiltin="1"/>
    <cellStyle name="Neutral" xfId="10" builtinId="28" customBuiltin="1"/>
    <cellStyle name="Normal" xfId="0" builtinId="0"/>
    <cellStyle name="Normal 2" xfId="43" xr:uid="{00000000-0005-0000-0000-000029000000}"/>
    <cellStyle name="Note 2" xfId="46" xr:uid="{00000000-0005-0000-0000-00002A000000}"/>
    <cellStyle name="Procent" xfId="2" builtinId="5"/>
    <cellStyle name="Rubrik" xfId="5" builtinId="15" customBuiltin="1"/>
    <cellStyle name="Rubrik 1" xfId="6" builtinId="16" customBuiltin="1"/>
    <cellStyle name="Rubrik 2" xfId="7" builtinId="17" customBuiltin="1"/>
    <cellStyle name="Rubrik 3" xfId="8" builtinId="18" customBuiltin="1"/>
    <cellStyle name="Rubrik 4" xfId="9" builtinId="19" customBuiltin="1"/>
    <cellStyle name="Summa" xfId="18" builtinId="25" customBuiltin="1"/>
    <cellStyle name="Utdata" xfId="12" builtinId="21" customBuiltin="1"/>
    <cellStyle name="Valuta" xfId="1" builtinId="4"/>
    <cellStyle name="Varningstext" xfId="16" builtinId="11" customBuiltin="1"/>
  </cellStyles>
  <dxfs count="22">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47624</xdr:colOff>
      <xdr:row>10</xdr:row>
      <xdr:rowOff>174292</xdr:rowOff>
    </xdr:from>
    <xdr:ext cx="5058629" cy="937629"/>
    <xdr:sp macro="" textlink="">
      <xdr:nvSpPr>
        <xdr:cNvPr id="2" name="Rectangle 1">
          <a:extLst>
            <a:ext uri="{FF2B5EF4-FFF2-40B4-BE49-F238E27FC236}">
              <a16:creationId xmlns:a16="http://schemas.microsoft.com/office/drawing/2014/main" id="{00000000-0008-0000-0500-000002000000}"/>
            </a:ext>
          </a:extLst>
        </xdr:cNvPr>
        <xdr:cNvSpPr/>
      </xdr:nvSpPr>
      <xdr:spPr>
        <a:xfrm rot="1011065">
          <a:off x="7696199" y="1888792"/>
          <a:ext cx="5058629" cy="937629"/>
        </a:xfrm>
        <a:prstGeom prst="rect">
          <a:avLst/>
        </a:prstGeom>
        <a:noFill/>
      </xdr:spPr>
      <xdr:txBody>
        <a:bodyPr wrap="none" lIns="91440" tIns="45720" rIns="91440" bIns="45720">
          <a:spAutoFit/>
        </a:bodyPr>
        <a:lstStyle/>
        <a:p>
          <a:pPr algn="ctr"/>
          <a:r>
            <a:rPr 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Arbetsdokument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184519</xdr:colOff>
      <xdr:row>18</xdr:row>
      <xdr:rowOff>50468</xdr:rowOff>
    </xdr:from>
    <xdr:ext cx="5664756" cy="937629"/>
    <xdr:sp macro="" textlink="">
      <xdr:nvSpPr>
        <xdr:cNvPr id="2" name="Rectangle 1">
          <a:extLst>
            <a:ext uri="{FF2B5EF4-FFF2-40B4-BE49-F238E27FC236}">
              <a16:creationId xmlns:a16="http://schemas.microsoft.com/office/drawing/2014/main" id="{00000000-0008-0000-0600-000002000000}"/>
            </a:ext>
          </a:extLst>
        </xdr:cNvPr>
        <xdr:cNvSpPr/>
      </xdr:nvSpPr>
      <xdr:spPr>
        <a:xfrm rot="1011065">
          <a:off x="8233144" y="3669968"/>
          <a:ext cx="5664756" cy="937629"/>
        </a:xfrm>
        <a:prstGeom prst="rect">
          <a:avLst/>
        </a:prstGeom>
        <a:noFill/>
      </xdr:spPr>
      <xdr:txBody>
        <a:bodyPr wrap="none" lIns="91440" tIns="45720" rIns="91440" bIns="45720">
          <a:spAutoFit/>
        </a:bodyPr>
        <a:lstStyle/>
        <a:p>
          <a:pPr algn="ctr"/>
          <a:r>
            <a:rPr 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Under uppdatering</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451826</xdr:colOff>
      <xdr:row>7</xdr:row>
      <xdr:rowOff>85480</xdr:rowOff>
    </xdr:from>
    <xdr:ext cx="4624087" cy="937629"/>
    <xdr:sp macro="" textlink="">
      <xdr:nvSpPr>
        <xdr:cNvPr id="3" name="Rectangle 2">
          <a:extLst>
            <a:ext uri="{FF2B5EF4-FFF2-40B4-BE49-F238E27FC236}">
              <a16:creationId xmlns:a16="http://schemas.microsoft.com/office/drawing/2014/main" id="{00000000-0008-0000-0700-000003000000}"/>
            </a:ext>
          </a:extLst>
        </xdr:cNvPr>
        <xdr:cNvSpPr/>
      </xdr:nvSpPr>
      <xdr:spPr>
        <a:xfrm>
          <a:off x="1599711" y="1111249"/>
          <a:ext cx="4624087" cy="937629"/>
        </a:xfrm>
        <a:prstGeom prst="rect">
          <a:avLst/>
        </a:prstGeom>
        <a:noFill/>
      </xdr:spPr>
      <xdr:txBody>
        <a:bodyPr wrap="none" lIns="91440" tIns="45720" rIns="91440" bIns="45720">
          <a:spAutoFit/>
        </a:bodyPr>
        <a:lstStyle/>
        <a:p>
          <a:pPr algn="ctr"/>
          <a:r>
            <a:rPr 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Ska uppdateras</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xdr:row>
      <xdr:rowOff>0</xdr:rowOff>
    </xdr:from>
    <xdr:ext cx="4624087" cy="937629"/>
    <xdr:sp macro="" textlink="">
      <xdr:nvSpPr>
        <xdr:cNvPr id="2" name="Rectangle 1">
          <a:extLst>
            <a:ext uri="{FF2B5EF4-FFF2-40B4-BE49-F238E27FC236}">
              <a16:creationId xmlns:a16="http://schemas.microsoft.com/office/drawing/2014/main" id="{00000000-0008-0000-0900-000002000000}"/>
            </a:ext>
          </a:extLst>
        </xdr:cNvPr>
        <xdr:cNvSpPr/>
      </xdr:nvSpPr>
      <xdr:spPr>
        <a:xfrm>
          <a:off x="876300" y="904875"/>
          <a:ext cx="4624087" cy="937629"/>
        </a:xfrm>
        <a:prstGeom prst="rect">
          <a:avLst/>
        </a:prstGeom>
        <a:noFill/>
      </xdr:spPr>
      <xdr:txBody>
        <a:bodyPr wrap="none" lIns="91440" tIns="45720" rIns="91440" bIns="45720">
          <a:spAutoFit/>
        </a:bodyPr>
        <a:lstStyle/>
        <a:p>
          <a:pPr algn="ctr"/>
          <a:r>
            <a:rPr 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Ska uppdateras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88257</xdr:colOff>
      <xdr:row>5</xdr:row>
      <xdr:rowOff>126498</xdr:rowOff>
    </xdr:from>
    <xdr:ext cx="4624087" cy="937629"/>
    <xdr:sp macro="" textlink="">
      <xdr:nvSpPr>
        <xdr:cNvPr id="2" name="Rectangle 1">
          <a:extLst>
            <a:ext uri="{FF2B5EF4-FFF2-40B4-BE49-F238E27FC236}">
              <a16:creationId xmlns:a16="http://schemas.microsoft.com/office/drawing/2014/main" id="{00000000-0008-0000-0A00-000002000000}"/>
            </a:ext>
          </a:extLst>
        </xdr:cNvPr>
        <xdr:cNvSpPr/>
      </xdr:nvSpPr>
      <xdr:spPr>
        <a:xfrm>
          <a:off x="1917057" y="888498"/>
          <a:ext cx="4624087" cy="937629"/>
        </a:xfrm>
        <a:prstGeom prst="rect">
          <a:avLst/>
        </a:prstGeom>
        <a:noFill/>
      </xdr:spPr>
      <xdr:txBody>
        <a:bodyPr wrap="none" lIns="91440" tIns="45720" rIns="91440" bIns="45720">
          <a:spAutoFit/>
        </a:bodyPr>
        <a:lstStyle/>
        <a:p>
          <a:pPr algn="ctr"/>
          <a:r>
            <a:rPr 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Ska uppdateras</a:t>
          </a: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0.bin"/><Relationship Id="rId1" Type="http://schemas.openxmlformats.org/officeDocument/2006/relationships/customProperty" Target="../customProperty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2.bin"/><Relationship Id="rId1" Type="http://schemas.openxmlformats.org/officeDocument/2006/relationships/customProperty" Target="../customProperty2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4.bin"/><Relationship Id="rId3" Type="http://schemas.openxmlformats.org/officeDocument/2006/relationships/hyperlink" Target="mailto:hopstadius@hotmail.com" TargetMode="External"/><Relationship Id="rId7" Type="http://schemas.openxmlformats.org/officeDocument/2006/relationships/customProperty" Target="../customProperty3.bin"/><Relationship Id="rId2" Type="http://schemas.openxmlformats.org/officeDocument/2006/relationships/hyperlink" Target="mailto:stinalawyer@gmail.com" TargetMode="External"/><Relationship Id="rId1" Type="http://schemas.openxmlformats.org/officeDocument/2006/relationships/hyperlink" Target="mailto:per.g.nordqvist@gmail.com" TargetMode="External"/><Relationship Id="rId6" Type="http://schemas.openxmlformats.org/officeDocument/2006/relationships/hyperlink" Target="mailto:jens.nyberg@accenture.com" TargetMode="External"/><Relationship Id="rId5" Type="http://schemas.openxmlformats.org/officeDocument/2006/relationships/hyperlink" Target="mailto:mikael@studiodare.se" TargetMode="External"/><Relationship Id="rId4" Type="http://schemas.openxmlformats.org/officeDocument/2006/relationships/hyperlink" Target="mailto:lsoderstrom@ups.com" TargetMode="Externa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8" Type="http://schemas.openxmlformats.org/officeDocument/2006/relationships/hyperlink" Target="mailto:johansteiner@hotmail.com" TargetMode="External"/><Relationship Id="rId13" Type="http://schemas.openxmlformats.org/officeDocument/2006/relationships/hyperlink" Target="mailto:stinnaass@gmail.com" TargetMode="External"/><Relationship Id="rId18" Type="http://schemas.openxmlformats.org/officeDocument/2006/relationships/hyperlink" Target="mailto:fridaacarlssons@gmail.com" TargetMode="External"/><Relationship Id="rId3" Type="http://schemas.openxmlformats.org/officeDocument/2006/relationships/hyperlink" Target="mailto:hermansson.alex10@gmail.com" TargetMode="External"/><Relationship Id="rId21" Type="http://schemas.openxmlformats.org/officeDocument/2006/relationships/customProperty" Target="../customProperty14.bin"/><Relationship Id="rId7" Type="http://schemas.openxmlformats.org/officeDocument/2006/relationships/hyperlink" Target="mailto:jlund99@icloud.com" TargetMode="External"/><Relationship Id="rId12" Type="http://schemas.openxmlformats.org/officeDocument/2006/relationships/hyperlink" Target="mailto:jan.emil.falk@telia.com" TargetMode="External"/><Relationship Id="rId17" Type="http://schemas.openxmlformats.org/officeDocument/2006/relationships/hyperlink" Target="mailto:j.meyer@live.se" TargetMode="External"/><Relationship Id="rId2" Type="http://schemas.openxmlformats.org/officeDocument/2006/relationships/hyperlink" Target="mailto:flenander@hotmail.com" TargetMode="External"/><Relationship Id="rId16" Type="http://schemas.openxmlformats.org/officeDocument/2006/relationships/hyperlink" Target="mailto:livia.forsyth@telia.com" TargetMode="External"/><Relationship Id="rId20" Type="http://schemas.openxmlformats.org/officeDocument/2006/relationships/customProperty" Target="../customProperty13.bin"/><Relationship Id="rId1" Type="http://schemas.openxmlformats.org/officeDocument/2006/relationships/hyperlink" Target="mailto:b.portin@hotmail.se" TargetMode="External"/><Relationship Id="rId6" Type="http://schemas.openxmlformats.org/officeDocument/2006/relationships/hyperlink" Target="mailto:juliawallen99@gmail.com" TargetMode="External"/><Relationship Id="rId11" Type="http://schemas.openxmlformats.org/officeDocument/2006/relationships/hyperlink" Target="mailto:majagl@hotmail.se" TargetMode="External"/><Relationship Id="rId5" Type="http://schemas.openxmlformats.org/officeDocument/2006/relationships/hyperlink" Target="mailto:ida.selberg@hotmail.com" TargetMode="External"/><Relationship Id="rId15" Type="http://schemas.openxmlformats.org/officeDocument/2006/relationships/hyperlink" Target="mailto:stefanescu.costa@gmail.com" TargetMode="External"/><Relationship Id="rId10" Type="http://schemas.openxmlformats.org/officeDocument/2006/relationships/hyperlink" Target="mailto:tuvamellden@hotmail.com" TargetMode="External"/><Relationship Id="rId19" Type="http://schemas.openxmlformats.org/officeDocument/2006/relationships/printerSettings" Target="../printerSettings/printerSettings5.bin"/><Relationship Id="rId4" Type="http://schemas.openxmlformats.org/officeDocument/2006/relationships/hyperlink" Target="mailto:tea.uppfeldt@hotmail.com" TargetMode="External"/><Relationship Id="rId9" Type="http://schemas.openxmlformats.org/officeDocument/2006/relationships/hyperlink" Target="mailto:sam.browning@telia.com" TargetMode="External"/><Relationship Id="rId14" Type="http://schemas.openxmlformats.org/officeDocument/2006/relationships/hyperlink" Target="mailto:fridaacarlssons@gmail.com" TargetMode="External"/><Relationship Id="rId22"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6.bin"/><Relationship Id="rId1" Type="http://schemas.openxmlformats.org/officeDocument/2006/relationships/customProperty" Target="../customProperty15.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customProperty" Target="../customProperty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63"/>
  <sheetViews>
    <sheetView tabSelected="1" zoomScale="125" zoomScaleNormal="125" zoomScalePageLayoutView="125" workbookViewId="0">
      <selection activeCell="C23" sqref="C23"/>
    </sheetView>
  </sheetViews>
  <sheetFormatPr defaultColWidth="8.88671875" defaultRowHeight="12" x14ac:dyDescent="0.25"/>
  <cols>
    <col min="1" max="1" width="47.5546875" style="4" customWidth="1"/>
    <col min="2" max="3" width="15.44140625" style="4" customWidth="1"/>
    <col min="4" max="4" width="11.33203125" style="135" bestFit="1" customWidth="1"/>
    <col min="5" max="5" width="13.6640625" style="4" customWidth="1"/>
    <col min="6" max="6" width="13.33203125" style="4" bestFit="1" customWidth="1"/>
    <col min="7" max="7" width="88.44140625" style="13" customWidth="1"/>
    <col min="8" max="8" width="33.109375" style="4" customWidth="1"/>
    <col min="9" max="9" width="38.88671875" style="4" bestFit="1" customWidth="1"/>
    <col min="10" max="10" width="24" style="4" bestFit="1" customWidth="1"/>
    <col min="11" max="16384" width="8.88671875" style="4"/>
  </cols>
  <sheetData>
    <row r="1" spans="1:9" x14ac:dyDescent="0.25">
      <c r="A1" s="3" t="s">
        <v>0</v>
      </c>
      <c r="B1" s="3" t="s">
        <v>1</v>
      </c>
      <c r="C1" s="3" t="s">
        <v>2</v>
      </c>
      <c r="D1" s="133" t="s">
        <v>3</v>
      </c>
      <c r="E1" s="3" t="s">
        <v>4</v>
      </c>
      <c r="F1" s="3" t="s">
        <v>5</v>
      </c>
      <c r="G1" s="12" t="s">
        <v>6</v>
      </c>
      <c r="I1" s="3"/>
    </row>
    <row r="2" spans="1:9" x14ac:dyDescent="0.25">
      <c r="A2" s="89" t="s">
        <v>7</v>
      </c>
      <c r="B2" s="136" t="s">
        <v>8</v>
      </c>
      <c r="C2" s="89">
        <v>3</v>
      </c>
      <c r="D2" s="95">
        <v>42809</v>
      </c>
      <c r="E2" s="4" t="s">
        <v>9</v>
      </c>
      <c r="F2" s="4" t="s">
        <v>10</v>
      </c>
      <c r="G2" s="13" t="s">
        <v>11</v>
      </c>
    </row>
    <row r="3" spans="1:9" x14ac:dyDescent="0.25">
      <c r="A3" s="89" t="s">
        <v>12</v>
      </c>
      <c r="B3" s="140" t="s">
        <v>13</v>
      </c>
      <c r="C3" s="88">
        <v>3</v>
      </c>
      <c r="D3" s="95">
        <v>42809</v>
      </c>
      <c r="E3" s="4" t="s">
        <v>9</v>
      </c>
      <c r="F3" s="4" t="s">
        <v>10</v>
      </c>
      <c r="G3" s="87" t="s">
        <v>14</v>
      </c>
    </row>
    <row r="4" spans="1:9" x14ac:dyDescent="0.25">
      <c r="A4" s="89" t="s">
        <v>15</v>
      </c>
      <c r="B4" s="140" t="s">
        <v>13</v>
      </c>
      <c r="C4" s="88">
        <v>3</v>
      </c>
      <c r="D4" s="95">
        <v>42809</v>
      </c>
      <c r="E4" s="4" t="s">
        <v>9</v>
      </c>
      <c r="F4" s="4" t="s">
        <v>10</v>
      </c>
      <c r="G4" s="87" t="s">
        <v>16</v>
      </c>
    </row>
    <row r="5" spans="1:9" ht="12" customHeight="1" x14ac:dyDescent="0.25">
      <c r="A5" s="89" t="s">
        <v>17</v>
      </c>
      <c r="B5" s="140" t="s">
        <v>13</v>
      </c>
      <c r="C5" s="88">
        <v>3</v>
      </c>
      <c r="D5" s="95">
        <v>42809</v>
      </c>
      <c r="E5" s="4" t="s">
        <v>9</v>
      </c>
      <c r="F5" s="4" t="s">
        <v>10</v>
      </c>
      <c r="G5" s="87" t="s">
        <v>18</v>
      </c>
    </row>
    <row r="6" spans="1:9" x14ac:dyDescent="0.25">
      <c r="A6" s="88" t="s">
        <v>19</v>
      </c>
      <c r="B6" s="140" t="s">
        <v>13</v>
      </c>
      <c r="C6" s="88">
        <v>3</v>
      </c>
      <c r="D6" s="95">
        <v>42817</v>
      </c>
      <c r="E6" s="4" t="s">
        <v>9</v>
      </c>
      <c r="F6" s="4" t="s">
        <v>20</v>
      </c>
      <c r="G6" s="13" t="s">
        <v>21</v>
      </c>
    </row>
    <row r="7" spans="1:9" x14ac:dyDescent="0.25">
      <c r="A7" s="89" t="s">
        <v>22</v>
      </c>
      <c r="B7" s="140" t="s">
        <v>13</v>
      </c>
      <c r="C7" s="88">
        <v>3</v>
      </c>
      <c r="D7" s="95">
        <v>42817</v>
      </c>
      <c r="E7" s="4" t="s">
        <v>9</v>
      </c>
      <c r="F7" s="4" t="s">
        <v>20</v>
      </c>
      <c r="G7" s="87" t="s">
        <v>23</v>
      </c>
    </row>
    <row r="8" spans="1:9" x14ac:dyDescent="0.25">
      <c r="A8" s="89" t="s">
        <v>24</v>
      </c>
      <c r="B8" s="140" t="s">
        <v>13</v>
      </c>
      <c r="C8" s="88">
        <v>3</v>
      </c>
      <c r="D8" s="95">
        <v>42820</v>
      </c>
      <c r="E8" s="4" t="s">
        <v>9</v>
      </c>
      <c r="F8" s="4" t="s">
        <v>20</v>
      </c>
      <c r="G8" s="87" t="s">
        <v>25</v>
      </c>
    </row>
    <row r="9" spans="1:9" x14ac:dyDescent="0.25">
      <c r="A9" s="91" t="s">
        <v>26</v>
      </c>
      <c r="B9" s="136" t="s">
        <v>8</v>
      </c>
      <c r="C9" s="91">
        <v>4</v>
      </c>
      <c r="D9" s="95">
        <v>42461</v>
      </c>
      <c r="F9" s="4" t="s">
        <v>27</v>
      </c>
      <c r="G9" s="13" t="s">
        <v>28</v>
      </c>
    </row>
    <row r="10" spans="1:9" x14ac:dyDescent="0.25">
      <c r="A10" s="91" t="s">
        <v>29</v>
      </c>
      <c r="B10" s="136" t="s">
        <v>8</v>
      </c>
      <c r="C10" s="91">
        <v>4</v>
      </c>
      <c r="D10" s="95">
        <v>42461</v>
      </c>
      <c r="F10" s="4" t="s">
        <v>27</v>
      </c>
      <c r="G10" s="13" t="s">
        <v>30</v>
      </c>
    </row>
    <row r="11" spans="1:9" ht="15" customHeight="1" x14ac:dyDescent="0.3">
      <c r="A11" s="91" t="s">
        <v>31</v>
      </c>
      <c r="B11" s="136" t="s">
        <v>8</v>
      </c>
      <c r="C11" s="91">
        <v>4</v>
      </c>
      <c r="D11" s="95">
        <v>42461</v>
      </c>
      <c r="F11" s="4" t="s">
        <v>32</v>
      </c>
      <c r="G11" s="13" t="s">
        <v>33</v>
      </c>
      <c r="H11" s="44"/>
    </row>
    <row r="12" spans="1:9" x14ac:dyDescent="0.25">
      <c r="A12" s="91" t="s">
        <v>34</v>
      </c>
      <c r="B12" s="136" t="s">
        <v>8</v>
      </c>
      <c r="C12" s="91">
        <v>4</v>
      </c>
      <c r="D12" s="95">
        <v>42475</v>
      </c>
      <c r="F12" s="4" t="s">
        <v>32</v>
      </c>
      <c r="G12" s="13" t="s">
        <v>35</v>
      </c>
    </row>
    <row r="13" spans="1:9" ht="24" x14ac:dyDescent="0.25">
      <c r="A13" s="91" t="s">
        <v>36</v>
      </c>
      <c r="B13" s="136" t="s">
        <v>8</v>
      </c>
      <c r="C13" s="91">
        <v>4</v>
      </c>
      <c r="D13" s="95" t="s">
        <v>37</v>
      </c>
      <c r="E13" s="4" t="s">
        <v>38</v>
      </c>
      <c r="G13" s="13" t="s">
        <v>39</v>
      </c>
    </row>
    <row r="14" spans="1:9" x14ac:dyDescent="0.25">
      <c r="A14" s="91" t="s">
        <v>40</v>
      </c>
      <c r="B14" s="136" t="s">
        <v>8</v>
      </c>
      <c r="C14" s="91">
        <v>4</v>
      </c>
      <c r="D14" s="95"/>
      <c r="F14" s="4" t="s">
        <v>41</v>
      </c>
      <c r="G14" s="13" t="s">
        <v>42</v>
      </c>
    </row>
    <row r="15" spans="1:9" x14ac:dyDescent="0.25">
      <c r="A15" s="91" t="s">
        <v>43</v>
      </c>
      <c r="B15" s="136" t="s">
        <v>8</v>
      </c>
      <c r="C15" s="91">
        <v>4</v>
      </c>
      <c r="D15" s="95"/>
      <c r="G15" s="13" t="s">
        <v>44</v>
      </c>
    </row>
    <row r="16" spans="1:9" x14ac:dyDescent="0.25">
      <c r="A16" s="89" t="s">
        <v>45</v>
      </c>
      <c r="B16" s="140" t="s">
        <v>13</v>
      </c>
      <c r="C16" s="88">
        <v>4</v>
      </c>
      <c r="D16" s="95">
        <v>42826</v>
      </c>
      <c r="E16" s="4" t="s">
        <v>9</v>
      </c>
      <c r="F16" s="4" t="s">
        <v>46</v>
      </c>
      <c r="G16" s="13" t="s">
        <v>47</v>
      </c>
    </row>
    <row r="17" spans="1:9" x14ac:dyDescent="0.25">
      <c r="A17" s="91" t="s">
        <v>48</v>
      </c>
      <c r="B17" s="139" t="s">
        <v>49</v>
      </c>
      <c r="C17" s="91">
        <v>5</v>
      </c>
      <c r="D17" s="95">
        <v>42494</v>
      </c>
      <c r="E17" s="4" t="s">
        <v>50</v>
      </c>
      <c r="F17" s="4" t="s">
        <v>51</v>
      </c>
      <c r="G17" s="13" t="s">
        <v>52</v>
      </c>
    </row>
    <row r="18" spans="1:9" x14ac:dyDescent="0.25">
      <c r="A18" s="91" t="s">
        <v>53</v>
      </c>
      <c r="B18" s="139" t="s">
        <v>49</v>
      </c>
      <c r="C18" s="91">
        <v>5</v>
      </c>
      <c r="D18" s="95">
        <v>42494</v>
      </c>
      <c r="E18" s="4" t="s">
        <v>50</v>
      </c>
      <c r="F18" s="4" t="s">
        <v>51</v>
      </c>
      <c r="G18" s="13" t="s">
        <v>54</v>
      </c>
    </row>
    <row r="19" spans="1:9" x14ac:dyDescent="0.25">
      <c r="A19" s="91" t="s">
        <v>55</v>
      </c>
      <c r="B19" s="139" t="s">
        <v>49</v>
      </c>
      <c r="C19" s="91">
        <v>5</v>
      </c>
      <c r="D19" s="95">
        <v>42494</v>
      </c>
      <c r="E19" s="4" t="s">
        <v>50</v>
      </c>
      <c r="F19" s="4" t="s">
        <v>51</v>
      </c>
      <c r="G19" s="13" t="s">
        <v>54</v>
      </c>
    </row>
    <row r="20" spans="1:9" x14ac:dyDescent="0.25">
      <c r="A20" s="91" t="s">
        <v>56</v>
      </c>
      <c r="B20" s="139" t="s">
        <v>49</v>
      </c>
      <c r="C20" s="91">
        <v>5</v>
      </c>
      <c r="D20" s="95">
        <v>42494</v>
      </c>
      <c r="E20" s="4" t="s">
        <v>50</v>
      </c>
      <c r="F20" s="4" t="s">
        <v>57</v>
      </c>
      <c r="G20" s="87" t="s">
        <v>58</v>
      </c>
      <c r="H20" s="13"/>
    </row>
    <row r="21" spans="1:9" x14ac:dyDescent="0.25">
      <c r="A21" s="91" t="s">
        <v>59</v>
      </c>
      <c r="B21" s="139" t="s">
        <v>49</v>
      </c>
      <c r="C21" s="91">
        <v>5</v>
      </c>
      <c r="D21" s="95">
        <v>42886</v>
      </c>
      <c r="E21" s="4" t="s">
        <v>38</v>
      </c>
      <c r="G21" s="13" t="s">
        <v>60</v>
      </c>
      <c r="H21" s="13"/>
      <c r="I21" s="13"/>
    </row>
    <row r="22" spans="1:9" ht="24" x14ac:dyDescent="0.25">
      <c r="A22" s="91" t="s">
        <v>61</v>
      </c>
      <c r="B22" s="138" t="s">
        <v>13</v>
      </c>
      <c r="C22" s="91">
        <v>5</v>
      </c>
      <c r="D22" s="95"/>
      <c r="E22" s="4" t="s">
        <v>38</v>
      </c>
      <c r="G22" s="13" t="s">
        <v>62</v>
      </c>
    </row>
    <row r="23" spans="1:9" ht="48" x14ac:dyDescent="0.25">
      <c r="A23" s="91" t="s">
        <v>63</v>
      </c>
      <c r="B23" s="138" t="s">
        <v>13</v>
      </c>
      <c r="C23" s="91">
        <v>5</v>
      </c>
      <c r="D23" s="95"/>
      <c r="E23" s="4" t="s">
        <v>38</v>
      </c>
      <c r="G23" s="13" t="s">
        <v>64</v>
      </c>
    </row>
    <row r="24" spans="1:9" x14ac:dyDescent="0.25">
      <c r="A24" s="91" t="s">
        <v>65</v>
      </c>
      <c r="B24" s="78" t="s">
        <v>66</v>
      </c>
      <c r="C24" s="91">
        <v>5</v>
      </c>
      <c r="D24" s="95">
        <v>42491</v>
      </c>
      <c r="E24" s="4" t="s">
        <v>38</v>
      </c>
      <c r="G24" s="13" t="s">
        <v>67</v>
      </c>
    </row>
    <row r="25" spans="1:9" x14ac:dyDescent="0.25">
      <c r="A25" s="91" t="s">
        <v>68</v>
      </c>
      <c r="B25" s="78" t="s">
        <v>66</v>
      </c>
      <c r="C25" s="91">
        <v>5</v>
      </c>
      <c r="D25" s="95">
        <v>42863</v>
      </c>
      <c r="E25" s="4" t="s">
        <v>38</v>
      </c>
      <c r="G25" s="13" t="s">
        <v>69</v>
      </c>
    </row>
    <row r="26" spans="1:9" ht="14.25" customHeight="1" x14ac:dyDescent="0.25">
      <c r="A26" s="91" t="s">
        <v>70</v>
      </c>
      <c r="B26" s="137" t="s">
        <v>71</v>
      </c>
      <c r="C26" s="91">
        <v>6</v>
      </c>
      <c r="D26" s="95">
        <v>42902</v>
      </c>
      <c r="E26" s="4" t="s">
        <v>38</v>
      </c>
      <c r="G26" s="13" t="s">
        <v>72</v>
      </c>
    </row>
    <row r="27" spans="1:9" x14ac:dyDescent="0.25">
      <c r="A27" s="91" t="s">
        <v>73</v>
      </c>
      <c r="B27" s="137" t="s">
        <v>71</v>
      </c>
      <c r="C27" s="91">
        <v>6</v>
      </c>
      <c r="D27" s="95">
        <v>42902</v>
      </c>
      <c r="E27" s="4" t="s">
        <v>38</v>
      </c>
      <c r="G27" s="13" t="s">
        <v>74</v>
      </c>
    </row>
    <row r="28" spans="1:9" ht="24.75" customHeight="1" x14ac:dyDescent="0.25">
      <c r="A28" s="91" t="s">
        <v>75</v>
      </c>
      <c r="B28" s="137" t="s">
        <v>71</v>
      </c>
      <c r="C28" s="91">
        <v>6</v>
      </c>
      <c r="D28" s="95">
        <v>42902</v>
      </c>
      <c r="E28" s="4" t="s">
        <v>38</v>
      </c>
      <c r="G28" s="13" t="s">
        <v>76</v>
      </c>
    </row>
    <row r="29" spans="1:9" ht="36" x14ac:dyDescent="0.25">
      <c r="A29" s="91" t="s">
        <v>77</v>
      </c>
      <c r="B29" s="137" t="s">
        <v>71</v>
      </c>
      <c r="C29" s="91">
        <v>6</v>
      </c>
      <c r="D29" s="95">
        <v>42902</v>
      </c>
      <c r="E29" s="4" t="s">
        <v>38</v>
      </c>
      <c r="G29" s="13" t="s">
        <v>78</v>
      </c>
    </row>
    <row r="30" spans="1:9" x14ac:dyDescent="0.25">
      <c r="A30" s="91" t="s">
        <v>79</v>
      </c>
      <c r="B30" s="137" t="s">
        <v>71</v>
      </c>
      <c r="C30" s="91">
        <v>6</v>
      </c>
      <c r="D30" s="95">
        <v>42902</v>
      </c>
      <c r="E30" s="4" t="s">
        <v>38</v>
      </c>
      <c r="G30" s="13" t="s">
        <v>80</v>
      </c>
    </row>
    <row r="31" spans="1:9" x14ac:dyDescent="0.25">
      <c r="A31" s="93" t="s">
        <v>81</v>
      </c>
      <c r="B31" s="137" t="s">
        <v>71</v>
      </c>
      <c r="C31" s="91">
        <v>6</v>
      </c>
      <c r="D31" s="134">
        <v>42919</v>
      </c>
      <c r="E31" s="4" t="s">
        <v>38</v>
      </c>
      <c r="G31" s="13" t="s">
        <v>82</v>
      </c>
    </row>
    <row r="32" spans="1:9" x14ac:dyDescent="0.25">
      <c r="A32" s="94" t="s">
        <v>83</v>
      </c>
      <c r="B32" s="137" t="s">
        <v>71</v>
      </c>
      <c r="C32" s="91">
        <v>6</v>
      </c>
      <c r="D32" s="134" t="s">
        <v>84</v>
      </c>
      <c r="E32" s="4" t="s">
        <v>38</v>
      </c>
      <c r="F32" s="4" t="s">
        <v>85</v>
      </c>
      <c r="G32" s="13" t="s">
        <v>86</v>
      </c>
    </row>
    <row r="33" spans="1:7" x14ac:dyDescent="0.25">
      <c r="A33" s="91" t="s">
        <v>87</v>
      </c>
      <c r="B33" s="137" t="s">
        <v>71</v>
      </c>
      <c r="C33" s="91">
        <v>6</v>
      </c>
      <c r="D33" s="95">
        <v>42891</v>
      </c>
      <c r="E33" s="4" t="s">
        <v>38</v>
      </c>
      <c r="G33" s="13" t="s">
        <v>88</v>
      </c>
    </row>
    <row r="34" spans="1:7" ht="35.25" customHeight="1" x14ac:dyDescent="0.25">
      <c r="A34" s="91" t="s">
        <v>89</v>
      </c>
      <c r="B34" s="137" t="s">
        <v>71</v>
      </c>
      <c r="C34" s="91">
        <v>6</v>
      </c>
      <c r="D34" s="95"/>
      <c r="E34" s="4" t="s">
        <v>38</v>
      </c>
      <c r="G34" s="13" t="s">
        <v>78</v>
      </c>
    </row>
    <row r="35" spans="1:7" x14ac:dyDescent="0.25">
      <c r="A35" s="90" t="s">
        <v>90</v>
      </c>
      <c r="B35" s="137" t="s">
        <v>71</v>
      </c>
      <c r="C35" s="91">
        <v>6</v>
      </c>
      <c r="D35" s="95"/>
      <c r="E35" s="4" t="s">
        <v>38</v>
      </c>
      <c r="G35" s="13" t="s">
        <v>91</v>
      </c>
    </row>
    <row r="36" spans="1:7" ht="24" x14ac:dyDescent="0.25">
      <c r="A36" s="92" t="s">
        <v>92</v>
      </c>
      <c r="B36" s="137" t="s">
        <v>71</v>
      </c>
      <c r="C36" s="91">
        <v>6</v>
      </c>
      <c r="D36" s="95"/>
      <c r="E36" s="4" t="s">
        <v>38</v>
      </c>
      <c r="G36" s="13" t="s">
        <v>93</v>
      </c>
    </row>
    <row r="37" spans="1:7" x14ac:dyDescent="0.25">
      <c r="A37" s="91" t="s">
        <v>94</v>
      </c>
      <c r="B37" s="139" t="s">
        <v>49</v>
      </c>
      <c r="C37" s="91">
        <v>6</v>
      </c>
      <c r="D37" s="95">
        <v>42522</v>
      </c>
      <c r="E37" s="4" t="s">
        <v>38</v>
      </c>
      <c r="G37" s="13" t="s">
        <v>95</v>
      </c>
    </row>
    <row r="38" spans="1:7" ht="36" x14ac:dyDescent="0.25">
      <c r="A38" s="91" t="s">
        <v>96</v>
      </c>
      <c r="B38" s="139" t="s">
        <v>49</v>
      </c>
      <c r="C38" s="91">
        <v>6</v>
      </c>
      <c r="D38" s="134">
        <v>42919</v>
      </c>
      <c r="E38" s="4" t="s">
        <v>38</v>
      </c>
      <c r="F38" s="4" t="s">
        <v>97</v>
      </c>
      <c r="G38" s="13" t="s">
        <v>98</v>
      </c>
    </row>
    <row r="39" spans="1:7" ht="24" x14ac:dyDescent="0.25">
      <c r="A39" s="91" t="s">
        <v>99</v>
      </c>
      <c r="B39" s="139" t="s">
        <v>49</v>
      </c>
      <c r="C39" s="91">
        <v>6</v>
      </c>
      <c r="D39" s="95">
        <v>42887</v>
      </c>
      <c r="E39" s="4" t="s">
        <v>38</v>
      </c>
      <c r="G39" s="13" t="s">
        <v>100</v>
      </c>
    </row>
    <row r="40" spans="1:7" x14ac:dyDescent="0.25">
      <c r="A40" s="91" t="s">
        <v>101</v>
      </c>
      <c r="B40" s="140" t="s">
        <v>13</v>
      </c>
      <c r="C40" s="90">
        <v>6</v>
      </c>
      <c r="D40" s="95">
        <v>42887</v>
      </c>
      <c r="E40" s="4" t="s">
        <v>38</v>
      </c>
      <c r="G40" s="13" t="s">
        <v>102</v>
      </c>
    </row>
    <row r="41" spans="1:7" x14ac:dyDescent="0.25">
      <c r="A41" s="91" t="s">
        <v>103</v>
      </c>
      <c r="B41" s="140" t="s">
        <v>13</v>
      </c>
      <c r="C41" s="90">
        <v>6</v>
      </c>
      <c r="D41" s="95">
        <v>42887</v>
      </c>
      <c r="E41" s="4" t="s">
        <v>38</v>
      </c>
      <c r="G41" s="12" t="s">
        <v>104</v>
      </c>
    </row>
    <row r="42" spans="1:7" ht="36" x14ac:dyDescent="0.25">
      <c r="A42" s="91" t="s">
        <v>105</v>
      </c>
      <c r="B42" s="138" t="s">
        <v>13</v>
      </c>
      <c r="C42" s="91">
        <v>6</v>
      </c>
      <c r="D42" s="95"/>
      <c r="E42" s="4" t="s">
        <v>38</v>
      </c>
      <c r="G42" s="13" t="s">
        <v>106</v>
      </c>
    </row>
    <row r="43" spans="1:7" ht="84" x14ac:dyDescent="0.25">
      <c r="A43" s="91" t="s">
        <v>107</v>
      </c>
      <c r="B43" s="138" t="s">
        <v>13</v>
      </c>
      <c r="C43" s="91">
        <v>6</v>
      </c>
      <c r="D43" s="134"/>
      <c r="E43" s="4" t="s">
        <v>38</v>
      </c>
      <c r="G43" s="13" t="s">
        <v>108</v>
      </c>
    </row>
    <row r="44" spans="1:7" x14ac:dyDescent="0.25">
      <c r="A44" s="91" t="s">
        <v>109</v>
      </c>
      <c r="B44" s="141" t="s">
        <v>110</v>
      </c>
      <c r="C44" s="91">
        <v>6</v>
      </c>
      <c r="D44" s="95">
        <v>42905</v>
      </c>
      <c r="E44" s="4" t="s">
        <v>38</v>
      </c>
      <c r="G44" s="13" t="s">
        <v>111</v>
      </c>
    </row>
    <row r="45" spans="1:7" x14ac:dyDescent="0.25">
      <c r="A45" s="91" t="s">
        <v>112</v>
      </c>
      <c r="B45" s="141" t="s">
        <v>110</v>
      </c>
      <c r="C45" s="91">
        <v>6</v>
      </c>
      <c r="D45" s="95">
        <v>42905</v>
      </c>
      <c r="E45" s="4" t="s">
        <v>38</v>
      </c>
      <c r="G45" s="13" t="s">
        <v>113</v>
      </c>
    </row>
    <row r="46" spans="1:7" x14ac:dyDescent="0.25">
      <c r="A46" s="91" t="s">
        <v>114</v>
      </c>
      <c r="B46" s="141" t="s">
        <v>110</v>
      </c>
      <c r="C46" s="91">
        <v>6</v>
      </c>
      <c r="D46" s="95">
        <v>42905</v>
      </c>
      <c r="E46" s="4" t="s">
        <v>38</v>
      </c>
      <c r="G46" s="13" t="s">
        <v>115</v>
      </c>
    </row>
    <row r="47" spans="1:7" x14ac:dyDescent="0.25">
      <c r="A47" s="91" t="s">
        <v>116</v>
      </c>
      <c r="B47" s="141" t="s">
        <v>110</v>
      </c>
      <c r="C47" s="91">
        <v>6</v>
      </c>
      <c r="D47" s="95">
        <v>42905</v>
      </c>
      <c r="E47" s="4" t="s">
        <v>38</v>
      </c>
      <c r="G47" s="13" t="s">
        <v>117</v>
      </c>
    </row>
    <row r="48" spans="1:7" ht="24" x14ac:dyDescent="0.25">
      <c r="A48" s="90" t="s">
        <v>118</v>
      </c>
      <c r="B48" s="142" t="s">
        <v>110</v>
      </c>
      <c r="C48" s="90">
        <v>6</v>
      </c>
      <c r="D48" s="95">
        <v>42887</v>
      </c>
      <c r="E48" s="4" t="s">
        <v>38</v>
      </c>
      <c r="G48" s="13" t="s">
        <v>119</v>
      </c>
    </row>
    <row r="49" spans="1:7" x14ac:dyDescent="0.25">
      <c r="A49" s="91" t="s">
        <v>120</v>
      </c>
      <c r="B49" s="142" t="s">
        <v>110</v>
      </c>
      <c r="C49" s="90">
        <v>6</v>
      </c>
      <c r="D49" s="95">
        <v>42905</v>
      </c>
      <c r="E49" s="4" t="s">
        <v>38</v>
      </c>
      <c r="G49" s="13" t="s">
        <v>121</v>
      </c>
    </row>
    <row r="50" spans="1:7" ht="26.25" customHeight="1" x14ac:dyDescent="0.25">
      <c r="A50" s="92" t="s">
        <v>122</v>
      </c>
      <c r="B50" s="142" t="s">
        <v>110</v>
      </c>
      <c r="C50" s="90">
        <v>6</v>
      </c>
      <c r="D50" s="95">
        <v>42905</v>
      </c>
      <c r="E50" s="4" t="s">
        <v>38</v>
      </c>
      <c r="G50" s="13" t="s">
        <v>123</v>
      </c>
    </row>
    <row r="51" spans="1:7" x14ac:dyDescent="0.25">
      <c r="A51" s="91" t="s">
        <v>124</v>
      </c>
      <c r="B51" s="142" t="s">
        <v>110</v>
      </c>
      <c r="C51" s="90">
        <v>6</v>
      </c>
      <c r="D51" s="95">
        <v>42905</v>
      </c>
      <c r="E51" s="4" t="s">
        <v>38</v>
      </c>
      <c r="G51" s="13" t="s">
        <v>125</v>
      </c>
    </row>
    <row r="52" spans="1:7" ht="24" x14ac:dyDescent="0.25">
      <c r="A52" s="91" t="s">
        <v>126</v>
      </c>
      <c r="B52" s="142" t="s">
        <v>110</v>
      </c>
      <c r="C52" s="90">
        <v>6</v>
      </c>
      <c r="D52" s="95">
        <v>42905</v>
      </c>
      <c r="E52" s="4" t="s">
        <v>38</v>
      </c>
      <c r="G52" s="13" t="s">
        <v>127</v>
      </c>
    </row>
    <row r="53" spans="1:7" x14ac:dyDescent="0.25">
      <c r="A53" s="91" t="s">
        <v>128</v>
      </c>
      <c r="B53" s="142" t="s">
        <v>110</v>
      </c>
      <c r="C53" s="90">
        <v>6</v>
      </c>
      <c r="D53" s="95">
        <v>42911</v>
      </c>
      <c r="E53" s="4" t="s">
        <v>38</v>
      </c>
      <c r="G53" s="13" t="s">
        <v>129</v>
      </c>
    </row>
    <row r="54" spans="1:7" ht="36" x14ac:dyDescent="0.25">
      <c r="A54" s="91" t="s">
        <v>130</v>
      </c>
      <c r="B54" s="142" t="s">
        <v>110</v>
      </c>
      <c r="C54" s="90">
        <v>6</v>
      </c>
      <c r="D54" s="95">
        <v>42907</v>
      </c>
      <c r="E54" s="4" t="s">
        <v>38</v>
      </c>
      <c r="G54" s="13" t="s">
        <v>131</v>
      </c>
    </row>
    <row r="55" spans="1:7" ht="12.75" customHeight="1" x14ac:dyDescent="0.25">
      <c r="A55" s="90" t="s">
        <v>132</v>
      </c>
      <c r="B55" s="142" t="s">
        <v>110</v>
      </c>
      <c r="C55" s="90">
        <v>6</v>
      </c>
      <c r="D55" s="95">
        <v>42912</v>
      </c>
      <c r="E55" s="4" t="s">
        <v>38</v>
      </c>
      <c r="G55" s="13" t="s">
        <v>133</v>
      </c>
    </row>
    <row r="56" spans="1:7" x14ac:dyDescent="0.25">
      <c r="A56" s="91" t="s">
        <v>134</v>
      </c>
      <c r="B56" s="142" t="s">
        <v>110</v>
      </c>
      <c r="C56" s="90">
        <v>6</v>
      </c>
      <c r="D56" s="95">
        <v>42911</v>
      </c>
      <c r="E56" s="4" t="s">
        <v>38</v>
      </c>
      <c r="G56" s="13" t="s">
        <v>135</v>
      </c>
    </row>
    <row r="57" spans="1:7" x14ac:dyDescent="0.25">
      <c r="A57" s="91" t="s">
        <v>136</v>
      </c>
      <c r="B57" s="142" t="s">
        <v>110</v>
      </c>
      <c r="C57" s="90">
        <v>6</v>
      </c>
      <c r="D57" s="95">
        <v>42912</v>
      </c>
      <c r="E57" s="4" t="s">
        <v>38</v>
      </c>
      <c r="G57" s="13" t="s">
        <v>137</v>
      </c>
    </row>
    <row r="58" spans="1:7" x14ac:dyDescent="0.25">
      <c r="A58" s="91" t="s">
        <v>138</v>
      </c>
      <c r="B58" s="142" t="s">
        <v>110</v>
      </c>
      <c r="C58" s="90">
        <v>6</v>
      </c>
      <c r="D58" s="95">
        <v>42912</v>
      </c>
      <c r="E58" s="4" t="s">
        <v>38</v>
      </c>
      <c r="G58" s="13" t="s">
        <v>137</v>
      </c>
    </row>
    <row r="59" spans="1:7" x14ac:dyDescent="0.25">
      <c r="A59" s="91" t="s">
        <v>139</v>
      </c>
      <c r="B59" s="141" t="s">
        <v>110</v>
      </c>
      <c r="C59" s="91">
        <v>6</v>
      </c>
      <c r="D59" s="95">
        <v>42887</v>
      </c>
      <c r="E59" s="4" t="s">
        <v>50</v>
      </c>
      <c r="G59" s="13" t="s">
        <v>140</v>
      </c>
    </row>
    <row r="60" spans="1:7" x14ac:dyDescent="0.25">
      <c r="A60" s="91" t="s">
        <v>141</v>
      </c>
      <c r="B60" s="141" t="s">
        <v>110</v>
      </c>
      <c r="C60" s="91">
        <v>6</v>
      </c>
      <c r="D60" s="95">
        <v>42915</v>
      </c>
      <c r="E60" s="4" t="s">
        <v>38</v>
      </c>
      <c r="F60" s="4" t="s">
        <v>85</v>
      </c>
    </row>
    <row r="61" spans="1:7" x14ac:dyDescent="0.25">
      <c r="A61" s="91" t="s">
        <v>142</v>
      </c>
      <c r="B61" s="139" t="s">
        <v>49</v>
      </c>
      <c r="C61" s="91">
        <v>6</v>
      </c>
      <c r="D61" s="95">
        <v>42887</v>
      </c>
      <c r="E61" s="4" t="s">
        <v>38</v>
      </c>
      <c r="F61" s="4" t="s">
        <v>143</v>
      </c>
      <c r="G61" s="13" t="s">
        <v>144</v>
      </c>
    </row>
    <row r="62" spans="1:7" x14ac:dyDescent="0.25">
      <c r="A62" s="91" t="s">
        <v>145</v>
      </c>
      <c r="B62" s="141" t="s">
        <v>110</v>
      </c>
      <c r="C62" s="91">
        <v>6</v>
      </c>
      <c r="D62" s="134">
        <v>42916</v>
      </c>
      <c r="E62" s="4" t="s">
        <v>38</v>
      </c>
      <c r="F62" s="4" t="s">
        <v>146</v>
      </c>
      <c r="G62" s="13" t="s">
        <v>147</v>
      </c>
    </row>
    <row r="63" spans="1:7" x14ac:dyDescent="0.25">
      <c r="A63" s="91" t="s">
        <v>148</v>
      </c>
      <c r="B63" s="137" t="s">
        <v>71</v>
      </c>
      <c r="C63" s="91">
        <v>8</v>
      </c>
      <c r="D63" s="134">
        <v>42972</v>
      </c>
      <c r="E63" s="4" t="s">
        <v>38</v>
      </c>
      <c r="G63" s="13" t="s">
        <v>149</v>
      </c>
    </row>
  </sheetData>
  <sortState xmlns:xlrd2="http://schemas.microsoft.com/office/spreadsheetml/2017/richdata2" ref="A2:J64">
    <sortCondition ref="C2:C64"/>
    <sortCondition ref="B2:B64"/>
    <sortCondition ref="D2:D64"/>
  </sortState>
  <conditionalFormatting sqref="D2:D63">
    <cfRule type="cellIs" dxfId="21" priority="10" operator="lessThan">
      <formula>TODAY()</formula>
    </cfRule>
    <cfRule type="cellIs" dxfId="20" priority="11" operator="lessThan">
      <formula>TODAY()+7</formula>
    </cfRule>
  </conditionalFormatting>
  <conditionalFormatting sqref="E2:E63">
    <cfRule type="cellIs" dxfId="19" priority="7" operator="equal">
      <formula>"n/a"</formula>
    </cfRule>
    <cfRule type="cellIs" dxfId="18" priority="8" operator="equal">
      <formula>"Klart"</formula>
    </cfRule>
    <cfRule type="cellIs" dxfId="17" priority="9" operator="notEqual">
      <formula>""</formula>
    </cfRule>
  </conditionalFormatting>
  <conditionalFormatting sqref="E48:E63">
    <cfRule type="cellIs" dxfId="16" priority="5" operator="equal">
      <formula>"Klart"</formula>
    </cfRule>
    <cfRule type="cellIs" dxfId="15" priority="6" operator="notEqual">
      <formula>""</formula>
    </cfRule>
  </conditionalFormatting>
  <conditionalFormatting sqref="E1:E1048576">
    <cfRule type="cellIs" dxfId="14" priority="4" operator="equal">
      <formula>"n/a"</formula>
    </cfRule>
  </conditionalFormatting>
  <conditionalFormatting sqref="E51:E52">
    <cfRule type="cellIs" dxfId="13" priority="1" operator="equal">
      <formula>"n/a"</formula>
    </cfRule>
    <cfRule type="cellIs" dxfId="12" priority="2" operator="equal">
      <formula>"Klart"</formula>
    </cfRule>
    <cfRule type="cellIs" dxfId="11" priority="3" operator="notEqual">
      <formula>""</formula>
    </cfRule>
  </conditionalFormatting>
  <pageMargins left="0.7" right="0.7" top="0.75" bottom="0.75" header="0.3" footer="0.3"/>
  <pageSetup paperSize="9" orientation="portrait" r:id="rId1"/>
  <customProperties>
    <customPr name="_pios_id" r:id="rId2"/>
    <customPr name="EpmWorksheetKeyString_GUID" r:id="rId3"/>
  </customProperties>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2:F2"/>
  <sheetViews>
    <sheetView workbookViewId="0">
      <selection activeCell="F16" sqref="F16"/>
    </sheetView>
  </sheetViews>
  <sheetFormatPr defaultColWidth="8.88671875" defaultRowHeight="14.4" x14ac:dyDescent="0.3"/>
  <cols>
    <col min="1" max="1" width="13.109375" bestFit="1" customWidth="1"/>
    <col min="2" max="3" width="12.33203125" style="16" bestFit="1" customWidth="1"/>
    <col min="4" max="4" width="12.6640625" style="16" bestFit="1" customWidth="1"/>
    <col min="5" max="5" width="12.88671875" style="16" bestFit="1" customWidth="1"/>
    <col min="6" max="6" width="14.44140625" style="16" bestFit="1" customWidth="1"/>
    <col min="7" max="7" width="13.109375" bestFit="1" customWidth="1"/>
    <col min="8" max="8" width="12.88671875" bestFit="1" customWidth="1"/>
    <col min="9" max="9" width="11.33203125" bestFit="1" customWidth="1"/>
  </cols>
  <sheetData>
    <row r="2" spans="1:1" ht="25.8" x14ac:dyDescent="0.5">
      <c r="A2" s="86"/>
    </row>
  </sheetData>
  <pageMargins left="0.7" right="0.7" top="0.75" bottom="0.75" header="0.3" footer="0.3"/>
  <customProperties>
    <customPr name="_pios_id" r:id="rId1"/>
    <customPr name="EpmWorksheetKeyString_GUID" r:id="rId2"/>
  </customProperties>
  <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AG29"/>
  <sheetViews>
    <sheetView workbookViewId="0">
      <selection activeCell="AJ35" sqref="AJ35:AJ36"/>
    </sheetView>
  </sheetViews>
  <sheetFormatPr defaultColWidth="8.88671875" defaultRowHeight="12" x14ac:dyDescent="0.25"/>
  <cols>
    <col min="1" max="1" width="5.44140625" style="4" bestFit="1" customWidth="1"/>
    <col min="2" max="2" width="1.6640625" style="4" bestFit="1" customWidth="1"/>
    <col min="3" max="3" width="5.44140625" style="4" bestFit="1" customWidth="1"/>
    <col min="4" max="33" width="3.6640625" style="4" customWidth="1"/>
    <col min="34" max="16384" width="8.88671875" style="4"/>
  </cols>
  <sheetData>
    <row r="1" spans="1:33" x14ac:dyDescent="0.25">
      <c r="A1" s="7"/>
      <c r="B1" s="7"/>
      <c r="C1" s="7"/>
      <c r="D1" s="196" t="s">
        <v>447</v>
      </c>
      <c r="E1" s="197"/>
      <c r="F1" s="197"/>
      <c r="G1" s="197"/>
      <c r="H1" s="197"/>
      <c r="I1" s="198"/>
      <c r="J1" s="196" t="s">
        <v>448</v>
      </c>
      <c r="K1" s="197"/>
      <c r="L1" s="197"/>
      <c r="M1" s="197"/>
      <c r="N1" s="197"/>
      <c r="O1" s="198"/>
      <c r="P1" s="196" t="s">
        <v>449</v>
      </c>
      <c r="Q1" s="197"/>
      <c r="R1" s="197"/>
      <c r="S1" s="197"/>
      <c r="T1" s="197"/>
      <c r="U1" s="198"/>
      <c r="V1" s="196" t="s">
        <v>450</v>
      </c>
      <c r="W1" s="197"/>
      <c r="X1" s="197"/>
      <c r="Y1" s="197"/>
      <c r="Z1" s="197"/>
      <c r="AA1" s="198"/>
      <c r="AB1" s="196" t="s">
        <v>451</v>
      </c>
      <c r="AC1" s="197"/>
      <c r="AD1" s="197"/>
      <c r="AE1" s="197"/>
      <c r="AF1" s="197"/>
      <c r="AG1" s="198"/>
    </row>
    <row r="2" spans="1:33" x14ac:dyDescent="0.25">
      <c r="A2" s="7"/>
      <c r="B2" s="7"/>
      <c r="C2" s="7"/>
      <c r="D2" s="58">
        <v>1</v>
      </c>
      <c r="E2" s="58">
        <v>2</v>
      </c>
      <c r="F2" s="58">
        <v>3</v>
      </c>
      <c r="G2" s="58">
        <v>4</v>
      </c>
      <c r="H2" s="58">
        <v>5</v>
      </c>
      <c r="I2" s="58">
        <v>6</v>
      </c>
      <c r="J2" s="58">
        <v>1</v>
      </c>
      <c r="K2" s="58">
        <v>2</v>
      </c>
      <c r="L2" s="58">
        <v>3</v>
      </c>
      <c r="M2" s="58">
        <v>4</v>
      </c>
      <c r="N2" s="58">
        <v>5</v>
      </c>
      <c r="O2" s="58">
        <v>6</v>
      </c>
      <c r="P2" s="58">
        <v>1</v>
      </c>
      <c r="Q2" s="58">
        <v>2</v>
      </c>
      <c r="R2" s="58">
        <v>3</v>
      </c>
      <c r="S2" s="58">
        <v>4</v>
      </c>
      <c r="T2" s="58">
        <v>5</v>
      </c>
      <c r="U2" s="58">
        <v>6</v>
      </c>
      <c r="V2" s="58">
        <v>1</v>
      </c>
      <c r="W2" s="58">
        <v>2</v>
      </c>
      <c r="X2" s="58">
        <v>3</v>
      </c>
      <c r="Y2" s="58">
        <v>4</v>
      </c>
      <c r="Z2" s="58">
        <v>5</v>
      </c>
      <c r="AA2" s="58">
        <v>6</v>
      </c>
      <c r="AB2" s="58">
        <v>1</v>
      </c>
      <c r="AC2" s="58">
        <v>2</v>
      </c>
      <c r="AD2" s="58">
        <v>3</v>
      </c>
      <c r="AE2" s="58">
        <v>4</v>
      </c>
      <c r="AF2" s="58">
        <v>5</v>
      </c>
      <c r="AG2" s="58">
        <v>6</v>
      </c>
    </row>
    <row r="3" spans="1:33" x14ac:dyDescent="0.25">
      <c r="A3" s="59">
        <v>0.35416666666666669</v>
      </c>
      <c r="B3" s="60" t="s">
        <v>84</v>
      </c>
      <c r="C3" s="61">
        <v>0.36458333333333331</v>
      </c>
      <c r="D3" s="190" t="s">
        <v>452</v>
      </c>
      <c r="E3" s="191"/>
      <c r="F3" s="191"/>
      <c r="G3" s="191"/>
      <c r="H3" s="191"/>
      <c r="I3" s="192"/>
      <c r="J3" s="190" t="s">
        <v>452</v>
      </c>
      <c r="K3" s="191"/>
      <c r="L3" s="191"/>
      <c r="M3" s="191"/>
      <c r="N3" s="191"/>
      <c r="O3" s="192"/>
      <c r="P3" s="190" t="s">
        <v>452</v>
      </c>
      <c r="Q3" s="191"/>
      <c r="R3" s="191"/>
      <c r="S3" s="191"/>
      <c r="T3" s="191"/>
      <c r="U3" s="192"/>
      <c r="V3" s="190" t="s">
        <v>452</v>
      </c>
      <c r="W3" s="191"/>
      <c r="X3" s="191"/>
      <c r="Y3" s="191"/>
      <c r="Z3" s="191"/>
      <c r="AA3" s="192"/>
      <c r="AB3" s="190" t="s">
        <v>452</v>
      </c>
      <c r="AC3" s="191"/>
      <c r="AD3" s="191"/>
      <c r="AE3" s="191"/>
      <c r="AF3" s="191"/>
      <c r="AG3" s="192"/>
    </row>
    <row r="4" spans="1:33" x14ac:dyDescent="0.25">
      <c r="A4" s="59">
        <v>0.36458333333333331</v>
      </c>
      <c r="B4" s="60" t="s">
        <v>84</v>
      </c>
      <c r="C4" s="61">
        <v>0.375</v>
      </c>
      <c r="D4" s="193"/>
      <c r="E4" s="194"/>
      <c r="F4" s="194"/>
      <c r="G4" s="194"/>
      <c r="H4" s="194"/>
      <c r="I4" s="195"/>
      <c r="J4" s="193"/>
      <c r="K4" s="194"/>
      <c r="L4" s="194"/>
      <c r="M4" s="194"/>
      <c r="N4" s="194"/>
      <c r="O4" s="195"/>
      <c r="P4" s="193"/>
      <c r="Q4" s="194"/>
      <c r="R4" s="194"/>
      <c r="S4" s="194"/>
      <c r="T4" s="194"/>
      <c r="U4" s="195"/>
      <c r="V4" s="193"/>
      <c r="W4" s="194"/>
      <c r="X4" s="194"/>
      <c r="Y4" s="194"/>
      <c r="Z4" s="194"/>
      <c r="AA4" s="195"/>
      <c r="AB4" s="193"/>
      <c r="AC4" s="194"/>
      <c r="AD4" s="194"/>
      <c r="AE4" s="194"/>
      <c r="AF4" s="194"/>
      <c r="AG4" s="195"/>
    </row>
    <row r="5" spans="1:33" x14ac:dyDescent="0.25">
      <c r="A5" s="59">
        <v>0.375</v>
      </c>
      <c r="B5" s="60" t="s">
        <v>84</v>
      </c>
      <c r="C5" s="61">
        <v>0.38541666666666669</v>
      </c>
      <c r="D5" s="202" t="s">
        <v>453</v>
      </c>
      <c r="E5" s="204"/>
      <c r="F5" s="204"/>
      <c r="G5" s="204"/>
      <c r="H5" s="204"/>
      <c r="I5" s="203"/>
      <c r="J5" s="202" t="s">
        <v>453</v>
      </c>
      <c r="K5" s="204"/>
      <c r="L5" s="204"/>
      <c r="M5" s="204"/>
      <c r="N5" s="204"/>
      <c r="O5" s="203"/>
      <c r="P5" s="202" t="s">
        <v>453</v>
      </c>
      <c r="Q5" s="204"/>
      <c r="R5" s="204"/>
      <c r="S5" s="204"/>
      <c r="T5" s="204"/>
      <c r="U5" s="203"/>
      <c r="V5" s="202" t="s">
        <v>453</v>
      </c>
      <c r="W5" s="204"/>
      <c r="X5" s="204"/>
      <c r="Y5" s="204"/>
      <c r="Z5" s="204"/>
      <c r="AA5" s="203"/>
      <c r="AB5" s="202" t="s">
        <v>453</v>
      </c>
      <c r="AC5" s="204"/>
      <c r="AD5" s="204"/>
      <c r="AE5" s="204"/>
      <c r="AF5" s="204"/>
      <c r="AG5" s="203"/>
    </row>
    <row r="6" spans="1:33" x14ac:dyDescent="0.25">
      <c r="A6" s="59">
        <v>0.38541666666666669</v>
      </c>
      <c r="B6" s="60" t="s">
        <v>84</v>
      </c>
      <c r="C6" s="61">
        <v>0.39583333333333298</v>
      </c>
      <c r="D6" s="190" t="s">
        <v>454</v>
      </c>
      <c r="E6" s="191"/>
      <c r="F6" s="191"/>
      <c r="G6" s="191"/>
      <c r="H6" s="191"/>
      <c r="I6" s="192"/>
      <c r="J6" s="190" t="s">
        <v>455</v>
      </c>
      <c r="K6" s="191"/>
      <c r="L6" s="191"/>
      <c r="M6" s="191"/>
      <c r="N6" s="192"/>
      <c r="O6" s="199" t="s">
        <v>456</v>
      </c>
      <c r="P6" s="190" t="s">
        <v>455</v>
      </c>
      <c r="Q6" s="191"/>
      <c r="R6" s="191"/>
      <c r="S6" s="192"/>
      <c r="T6" s="199" t="s">
        <v>456</v>
      </c>
      <c r="U6" s="205"/>
      <c r="V6" s="190" t="s">
        <v>455</v>
      </c>
      <c r="W6" s="191"/>
      <c r="X6" s="191"/>
      <c r="Y6" s="191"/>
      <c r="Z6" s="191"/>
      <c r="AA6" s="192"/>
      <c r="AB6" s="190" t="s">
        <v>455</v>
      </c>
      <c r="AC6" s="191"/>
      <c r="AD6" s="191"/>
      <c r="AE6" s="191"/>
      <c r="AF6" s="191"/>
      <c r="AG6" s="192"/>
    </row>
    <row r="7" spans="1:33" x14ac:dyDescent="0.25">
      <c r="A7" s="59">
        <v>0.39583333333333298</v>
      </c>
      <c r="B7" s="60" t="s">
        <v>84</v>
      </c>
      <c r="C7" s="61">
        <v>0.40625</v>
      </c>
      <c r="D7" s="193"/>
      <c r="E7" s="194"/>
      <c r="F7" s="194"/>
      <c r="G7" s="194"/>
      <c r="H7" s="194"/>
      <c r="I7" s="195"/>
      <c r="J7" s="193"/>
      <c r="K7" s="194"/>
      <c r="L7" s="194"/>
      <c r="M7" s="194"/>
      <c r="N7" s="195"/>
      <c r="O7" s="200"/>
      <c r="P7" s="193"/>
      <c r="Q7" s="194"/>
      <c r="R7" s="194"/>
      <c r="S7" s="195"/>
      <c r="T7" s="200"/>
      <c r="U7" s="206"/>
      <c r="V7" s="193"/>
      <c r="W7" s="194"/>
      <c r="X7" s="194"/>
      <c r="Y7" s="194"/>
      <c r="Z7" s="194"/>
      <c r="AA7" s="195"/>
      <c r="AB7" s="193"/>
      <c r="AC7" s="194"/>
      <c r="AD7" s="194"/>
      <c r="AE7" s="194"/>
      <c r="AF7" s="194"/>
      <c r="AG7" s="195"/>
    </row>
    <row r="8" spans="1:33" x14ac:dyDescent="0.25">
      <c r="A8" s="59">
        <v>0.40625</v>
      </c>
      <c r="B8" s="60" t="s">
        <v>84</v>
      </c>
      <c r="C8" s="61">
        <v>0.41666666666666702</v>
      </c>
      <c r="D8" s="202" t="s">
        <v>457</v>
      </c>
      <c r="E8" s="204"/>
      <c r="F8" s="204"/>
      <c r="G8" s="204"/>
      <c r="H8" s="204"/>
      <c r="I8" s="203"/>
      <c r="J8" s="190" t="s">
        <v>458</v>
      </c>
      <c r="K8" s="191"/>
      <c r="L8" s="191"/>
      <c r="M8" s="47"/>
      <c r="N8" s="47"/>
      <c r="O8" s="201"/>
      <c r="P8" s="48"/>
      <c r="Q8" s="47"/>
      <c r="R8" s="47"/>
      <c r="S8" s="47"/>
      <c r="T8" s="201"/>
      <c r="U8" s="49"/>
      <c r="V8" s="48"/>
      <c r="W8" s="47"/>
      <c r="X8" s="191" t="s">
        <v>458</v>
      </c>
      <c r="Y8" s="191"/>
      <c r="Z8" s="47"/>
      <c r="AA8" s="49"/>
      <c r="AB8" s="48"/>
      <c r="AC8" s="50"/>
      <c r="AD8" s="191" t="s">
        <v>458</v>
      </c>
      <c r="AE8" s="191"/>
      <c r="AF8" s="50"/>
      <c r="AG8" s="51"/>
    </row>
    <row r="9" spans="1:33" x14ac:dyDescent="0.25">
      <c r="A9" s="59">
        <v>0.41666666666666702</v>
      </c>
      <c r="B9" s="60" t="s">
        <v>84</v>
      </c>
      <c r="C9" s="62">
        <v>0.42708333333333298</v>
      </c>
      <c r="D9" s="190" t="s">
        <v>455</v>
      </c>
      <c r="E9" s="191"/>
      <c r="F9" s="191"/>
      <c r="G9" s="191"/>
      <c r="H9" s="191"/>
      <c r="I9" s="192"/>
      <c r="J9" s="212"/>
      <c r="K9" s="207"/>
      <c r="L9" s="207"/>
      <c r="M9" s="199" t="s">
        <v>456</v>
      </c>
      <c r="N9" s="47"/>
      <c r="O9" s="49"/>
      <c r="P9" s="48"/>
      <c r="Q9" s="47"/>
      <c r="R9" s="199" t="s">
        <v>456</v>
      </c>
      <c r="S9" s="207" t="s">
        <v>458</v>
      </c>
      <c r="T9" s="207"/>
      <c r="U9" s="211"/>
      <c r="V9" s="48"/>
      <c r="W9" s="47"/>
      <c r="X9" s="207"/>
      <c r="Y9" s="207"/>
      <c r="Z9" s="47"/>
      <c r="AA9" s="49"/>
      <c r="AB9" s="48"/>
      <c r="AC9" s="50"/>
      <c r="AD9" s="207"/>
      <c r="AE9" s="207"/>
      <c r="AF9" s="50"/>
      <c r="AG9" s="51"/>
    </row>
    <row r="10" spans="1:33" ht="12" customHeight="1" x14ac:dyDescent="0.25">
      <c r="A10" s="59">
        <v>0.42708333333333298</v>
      </c>
      <c r="B10" s="60" t="s">
        <v>84</v>
      </c>
      <c r="C10" s="62">
        <v>0.4375</v>
      </c>
      <c r="D10" s="193"/>
      <c r="E10" s="194"/>
      <c r="F10" s="194"/>
      <c r="G10" s="194"/>
      <c r="H10" s="194"/>
      <c r="I10" s="195"/>
      <c r="J10" s="212"/>
      <c r="K10" s="207"/>
      <c r="L10" s="207"/>
      <c r="M10" s="200"/>
      <c r="N10" s="47"/>
      <c r="O10" s="49"/>
      <c r="P10" s="48"/>
      <c r="Q10" s="47"/>
      <c r="R10" s="200"/>
      <c r="S10" s="207"/>
      <c r="T10" s="207"/>
      <c r="U10" s="211"/>
      <c r="V10" s="56"/>
      <c r="W10" s="55"/>
      <c r="X10" s="207"/>
      <c r="Y10" s="207"/>
      <c r="Z10" s="55"/>
      <c r="AA10" s="57"/>
      <c r="AB10" s="56"/>
      <c r="AC10" s="55"/>
      <c r="AD10" s="207"/>
      <c r="AE10" s="207"/>
      <c r="AF10" s="55"/>
      <c r="AG10" s="57"/>
    </row>
    <row r="11" spans="1:33" x14ac:dyDescent="0.25">
      <c r="A11" s="59">
        <v>0.4375</v>
      </c>
      <c r="B11" s="60" t="s">
        <v>84</v>
      </c>
      <c r="C11" s="62">
        <v>0.44791666666666702</v>
      </c>
      <c r="D11" s="48"/>
      <c r="E11" s="47"/>
      <c r="F11" s="191" t="s">
        <v>458</v>
      </c>
      <c r="G11" s="191"/>
      <c r="H11" s="47"/>
      <c r="I11" s="49"/>
      <c r="J11" s="212"/>
      <c r="K11" s="207"/>
      <c r="L11" s="207"/>
      <c r="M11" s="201"/>
      <c r="N11" s="47"/>
      <c r="O11" s="49"/>
      <c r="P11" s="48"/>
      <c r="Q11" s="47"/>
      <c r="R11" s="201"/>
      <c r="S11" s="207"/>
      <c r="T11" s="207"/>
      <c r="U11" s="211"/>
      <c r="V11" s="48"/>
      <c r="W11" s="47"/>
      <c r="X11" s="207"/>
      <c r="Y11" s="207"/>
      <c r="Z11" s="47"/>
      <c r="AA11" s="49"/>
      <c r="AB11" s="48"/>
      <c r="AC11" s="50"/>
      <c r="AD11" s="207"/>
      <c r="AE11" s="207"/>
      <c r="AF11" s="50"/>
      <c r="AG11" s="51"/>
    </row>
    <row r="12" spans="1:33" x14ac:dyDescent="0.25">
      <c r="A12" s="59">
        <v>0.44791666666666702</v>
      </c>
      <c r="B12" s="60" t="s">
        <v>84</v>
      </c>
      <c r="C12" s="62">
        <v>0.45833333333333298</v>
      </c>
      <c r="D12" s="56"/>
      <c r="E12" s="55"/>
      <c r="F12" s="207"/>
      <c r="G12" s="207"/>
      <c r="H12" s="55"/>
      <c r="I12" s="57"/>
      <c r="J12" s="48"/>
      <c r="K12" s="199" t="s">
        <v>456</v>
      </c>
      <c r="L12" s="47"/>
      <c r="M12" s="47"/>
      <c r="N12" s="47"/>
      <c r="O12" s="49"/>
      <c r="P12" s="199" t="s">
        <v>456</v>
      </c>
      <c r="Q12" s="47"/>
      <c r="S12" s="207"/>
      <c r="T12" s="207"/>
      <c r="U12" s="211"/>
      <c r="V12" s="48"/>
      <c r="W12" s="47"/>
      <c r="X12" s="207"/>
      <c r="Y12" s="207"/>
      <c r="Z12" s="47"/>
      <c r="AA12" s="49"/>
      <c r="AB12" s="48"/>
      <c r="AC12" s="50"/>
      <c r="AD12" s="207"/>
      <c r="AE12" s="207"/>
      <c r="AF12" s="50"/>
      <c r="AG12" s="51"/>
    </row>
    <row r="13" spans="1:33" x14ac:dyDescent="0.25">
      <c r="A13" s="59">
        <v>0.45833333333333298</v>
      </c>
      <c r="B13" s="60" t="s">
        <v>84</v>
      </c>
      <c r="C13" s="62">
        <v>0.46875</v>
      </c>
      <c r="D13" s="48"/>
      <c r="E13" s="47"/>
      <c r="F13" s="194"/>
      <c r="G13" s="194"/>
      <c r="H13" s="202" t="s">
        <v>459</v>
      </c>
      <c r="I13" s="203"/>
      <c r="J13" s="48"/>
      <c r="K13" s="200"/>
      <c r="L13" s="47"/>
      <c r="M13" s="47"/>
      <c r="N13" s="202" t="s">
        <v>459</v>
      </c>
      <c r="O13" s="203"/>
      <c r="P13" s="200"/>
      <c r="Q13" s="47"/>
      <c r="R13" s="47"/>
      <c r="S13" s="47"/>
      <c r="T13" s="202" t="s">
        <v>459</v>
      </c>
      <c r="U13" s="203"/>
      <c r="V13" s="48"/>
      <c r="W13" s="47"/>
      <c r="X13" s="194"/>
      <c r="Y13" s="194"/>
      <c r="Z13" s="202" t="s">
        <v>459</v>
      </c>
      <c r="AA13" s="203"/>
      <c r="AB13" s="48"/>
      <c r="AC13" s="50"/>
      <c r="AD13" s="194"/>
      <c r="AE13" s="194"/>
      <c r="AF13" s="202" t="s">
        <v>459</v>
      </c>
      <c r="AG13" s="203"/>
    </row>
    <row r="14" spans="1:33" ht="12" customHeight="1" x14ac:dyDescent="0.25">
      <c r="A14" s="59">
        <v>0.46875</v>
      </c>
      <c r="B14" s="60" t="s">
        <v>84</v>
      </c>
      <c r="C14" s="62">
        <v>0.47916666666666702</v>
      </c>
      <c r="D14" s="48"/>
      <c r="E14" s="47"/>
      <c r="F14" s="202" t="s">
        <v>459</v>
      </c>
      <c r="G14" s="203"/>
      <c r="H14" s="202" t="s">
        <v>453</v>
      </c>
      <c r="I14" s="203"/>
      <c r="J14" s="48"/>
      <c r="K14" s="201"/>
      <c r="L14" s="202" t="s">
        <v>459</v>
      </c>
      <c r="M14" s="203"/>
      <c r="N14" s="202" t="s">
        <v>453</v>
      </c>
      <c r="O14" s="203"/>
      <c r="P14" s="201"/>
      <c r="Q14" s="47"/>
      <c r="R14" s="202" t="s">
        <v>459</v>
      </c>
      <c r="S14" s="203"/>
      <c r="T14" s="202" t="s">
        <v>453</v>
      </c>
      <c r="U14" s="203"/>
      <c r="V14" s="48"/>
      <c r="W14" s="47"/>
      <c r="X14" s="202" t="s">
        <v>459</v>
      </c>
      <c r="Y14" s="203"/>
      <c r="Z14" s="202" t="s">
        <v>453</v>
      </c>
      <c r="AA14" s="203"/>
      <c r="AB14" s="48"/>
      <c r="AC14" s="50"/>
      <c r="AD14" s="202" t="s">
        <v>459</v>
      </c>
      <c r="AE14" s="203"/>
      <c r="AF14" s="202" t="s">
        <v>453</v>
      </c>
      <c r="AG14" s="203"/>
    </row>
    <row r="15" spans="1:33" x14ac:dyDescent="0.25">
      <c r="A15" s="59">
        <v>0.47916666666666702</v>
      </c>
      <c r="B15" s="60" t="s">
        <v>84</v>
      </c>
      <c r="C15" s="62">
        <v>0.48958333333333398</v>
      </c>
      <c r="D15" s="202" t="s">
        <v>459</v>
      </c>
      <c r="E15" s="203"/>
      <c r="F15" s="202" t="s">
        <v>453</v>
      </c>
      <c r="G15" s="203"/>
      <c r="H15" s="47"/>
      <c r="I15" s="49"/>
      <c r="J15" s="202" t="s">
        <v>459</v>
      </c>
      <c r="K15" s="203"/>
      <c r="L15" s="202" t="s">
        <v>453</v>
      </c>
      <c r="M15" s="203"/>
      <c r="N15" s="47"/>
      <c r="O15" s="49"/>
      <c r="P15" s="202" t="s">
        <v>459</v>
      </c>
      <c r="Q15" s="203"/>
      <c r="R15" s="202" t="s">
        <v>453</v>
      </c>
      <c r="S15" s="203"/>
      <c r="T15" s="47"/>
      <c r="U15" s="49"/>
      <c r="V15" s="202" t="s">
        <v>459</v>
      </c>
      <c r="W15" s="203"/>
      <c r="X15" s="202" t="s">
        <v>453</v>
      </c>
      <c r="Y15" s="203"/>
      <c r="Z15" s="47"/>
      <c r="AA15" s="49"/>
      <c r="AB15" s="202" t="s">
        <v>459</v>
      </c>
      <c r="AC15" s="203"/>
      <c r="AD15" s="202" t="s">
        <v>453</v>
      </c>
      <c r="AE15" s="203"/>
      <c r="AF15" s="50"/>
      <c r="AG15" s="51"/>
    </row>
    <row r="16" spans="1:33" x14ac:dyDescent="0.25">
      <c r="A16" s="59">
        <v>0.48958333333333398</v>
      </c>
      <c r="B16" s="60" t="s">
        <v>84</v>
      </c>
      <c r="C16" s="62">
        <v>0.5</v>
      </c>
      <c r="D16" s="202" t="s">
        <v>453</v>
      </c>
      <c r="E16" s="203"/>
      <c r="F16" s="191" t="s">
        <v>458</v>
      </c>
      <c r="G16" s="191"/>
      <c r="H16" s="47"/>
      <c r="I16" s="49"/>
      <c r="J16" s="202" t="s">
        <v>453</v>
      </c>
      <c r="K16" s="203"/>
      <c r="L16" s="191" t="s">
        <v>458</v>
      </c>
      <c r="M16" s="191"/>
      <c r="N16" s="47"/>
      <c r="O16" s="49"/>
      <c r="P16" s="202" t="s">
        <v>453</v>
      </c>
      <c r="Q16" s="203"/>
      <c r="R16" s="191" t="s">
        <v>458</v>
      </c>
      <c r="S16" s="191"/>
      <c r="T16" s="47"/>
      <c r="U16" s="49"/>
      <c r="V16" s="202" t="s">
        <v>453</v>
      </c>
      <c r="W16" s="203"/>
      <c r="X16" s="47"/>
      <c r="Y16" s="47"/>
      <c r="Z16" s="47"/>
      <c r="AA16" s="49"/>
      <c r="AB16" s="202" t="s">
        <v>453</v>
      </c>
      <c r="AC16" s="203"/>
      <c r="AD16" s="191" t="s">
        <v>458</v>
      </c>
      <c r="AE16" s="191"/>
      <c r="AG16" s="51"/>
    </row>
    <row r="17" spans="1:33" x14ac:dyDescent="0.25">
      <c r="A17" s="59">
        <v>0.5</v>
      </c>
      <c r="B17" s="60" t="s">
        <v>84</v>
      </c>
      <c r="C17" s="62">
        <v>0.51041666666666696</v>
      </c>
      <c r="D17" s="56"/>
      <c r="E17" s="55"/>
      <c r="F17" s="207"/>
      <c r="G17" s="207"/>
      <c r="H17" s="55"/>
      <c r="I17" s="57"/>
      <c r="J17" s="56"/>
      <c r="K17" s="55"/>
      <c r="L17" s="207"/>
      <c r="M17" s="207"/>
      <c r="N17" s="55"/>
      <c r="O17" s="57"/>
      <c r="P17" s="56"/>
      <c r="Q17" s="55"/>
      <c r="R17" s="207"/>
      <c r="S17" s="207"/>
      <c r="T17" s="55"/>
      <c r="U17" s="57"/>
      <c r="V17" s="56"/>
      <c r="W17" s="55"/>
      <c r="X17" s="55"/>
      <c r="Y17" s="55"/>
      <c r="Z17" s="55"/>
      <c r="AA17" s="57"/>
      <c r="AB17" s="56"/>
      <c r="AC17" s="55"/>
      <c r="AD17" s="208"/>
      <c r="AE17" s="208"/>
      <c r="AF17" s="55"/>
      <c r="AG17" s="57"/>
    </row>
    <row r="18" spans="1:33" x14ac:dyDescent="0.25">
      <c r="A18" s="59">
        <v>0.51041666666666696</v>
      </c>
      <c r="B18" s="60" t="s">
        <v>84</v>
      </c>
      <c r="C18" s="62">
        <v>0.52083333333333404</v>
      </c>
      <c r="D18" s="48"/>
      <c r="E18" s="47"/>
      <c r="F18" s="207"/>
      <c r="G18" s="207"/>
      <c r="H18" s="47"/>
      <c r="I18" s="49"/>
      <c r="J18" s="48"/>
      <c r="K18" s="47"/>
      <c r="L18" s="207"/>
      <c r="M18" s="207"/>
      <c r="N18" s="47"/>
      <c r="O18" s="49"/>
      <c r="P18" s="48"/>
      <c r="Q18" s="47"/>
      <c r="R18" s="207"/>
      <c r="S18" s="207"/>
      <c r="T18" s="47"/>
      <c r="U18" s="49"/>
      <c r="V18" s="48"/>
      <c r="W18" s="47"/>
      <c r="X18" s="47"/>
      <c r="Y18" s="47"/>
      <c r="Z18" s="47"/>
      <c r="AA18" s="49"/>
      <c r="AB18" s="48"/>
      <c r="AC18" s="50"/>
      <c r="AD18" s="208"/>
      <c r="AE18" s="208"/>
      <c r="AF18" s="50"/>
      <c r="AG18" s="51"/>
    </row>
    <row r="19" spans="1:33" x14ac:dyDescent="0.25">
      <c r="A19" s="59">
        <v>0.52083333333333404</v>
      </c>
      <c r="B19" s="60" t="s">
        <v>84</v>
      </c>
      <c r="C19" s="62">
        <v>0.53125</v>
      </c>
      <c r="D19" s="48"/>
      <c r="E19" s="47"/>
      <c r="F19" s="207"/>
      <c r="G19" s="207"/>
      <c r="H19" s="47"/>
      <c r="I19" s="49"/>
      <c r="J19" s="48"/>
      <c r="K19" s="47"/>
      <c r="L19" s="207"/>
      <c r="M19" s="207"/>
      <c r="N19" s="47"/>
      <c r="O19" s="49"/>
      <c r="P19" s="48"/>
      <c r="Q19" s="47"/>
      <c r="R19" s="207"/>
      <c r="S19" s="207"/>
      <c r="T19" s="47"/>
      <c r="U19" s="49"/>
      <c r="V19" s="53" t="s">
        <v>460</v>
      </c>
      <c r="W19" s="66"/>
      <c r="X19" s="66"/>
      <c r="Y19" s="66"/>
      <c r="Z19" s="66"/>
      <c r="AA19" s="54"/>
      <c r="AB19" s="56"/>
      <c r="AC19" s="55"/>
      <c r="AD19" s="208"/>
      <c r="AE19" s="208"/>
      <c r="AF19" s="55"/>
      <c r="AG19" s="57"/>
    </row>
    <row r="20" spans="1:33" x14ac:dyDescent="0.25">
      <c r="A20" s="59">
        <v>0.53125</v>
      </c>
      <c r="B20" s="60" t="s">
        <v>84</v>
      </c>
      <c r="C20" s="62">
        <v>0.54166666666666696</v>
      </c>
      <c r="D20" s="48"/>
      <c r="E20" s="47"/>
      <c r="F20" s="194"/>
      <c r="G20" s="194"/>
      <c r="H20" s="202" t="s">
        <v>461</v>
      </c>
      <c r="I20" s="203"/>
      <c r="J20" s="48"/>
      <c r="K20" s="47"/>
      <c r="L20" s="194"/>
      <c r="M20" s="194"/>
      <c r="N20" s="202" t="s">
        <v>461</v>
      </c>
      <c r="O20" s="203"/>
      <c r="P20" s="48"/>
      <c r="Q20" s="47"/>
      <c r="R20" s="194"/>
      <c r="S20" s="194"/>
      <c r="T20" s="202" t="s">
        <v>461</v>
      </c>
      <c r="U20" s="203"/>
      <c r="V20" s="48"/>
      <c r="W20" s="47"/>
      <c r="X20" s="47"/>
      <c r="Y20" s="47"/>
      <c r="Z20" s="209" t="s">
        <v>461</v>
      </c>
      <c r="AA20" s="210"/>
      <c r="AB20" s="48"/>
      <c r="AC20" s="50"/>
      <c r="AD20" s="194"/>
      <c r="AE20" s="194"/>
      <c r="AF20" s="202" t="s">
        <v>461</v>
      </c>
      <c r="AG20" s="203"/>
    </row>
    <row r="21" spans="1:33" x14ac:dyDescent="0.25">
      <c r="A21" s="59">
        <v>0.54166666666666696</v>
      </c>
      <c r="B21" s="60" t="s">
        <v>84</v>
      </c>
      <c r="C21" s="62">
        <v>0.55208333333333404</v>
      </c>
      <c r="D21" s="48"/>
      <c r="E21" s="47"/>
      <c r="F21" s="202" t="s">
        <v>461</v>
      </c>
      <c r="G21" s="203"/>
      <c r="H21" s="47"/>
      <c r="I21" s="49"/>
      <c r="J21" s="48"/>
      <c r="K21" s="47"/>
      <c r="L21" s="202" t="s">
        <v>461</v>
      </c>
      <c r="M21" s="203"/>
      <c r="N21" s="47"/>
      <c r="O21" s="49"/>
      <c r="P21" s="48"/>
      <c r="Q21" s="47"/>
      <c r="R21" s="202" t="s">
        <v>461</v>
      </c>
      <c r="S21" s="203"/>
      <c r="T21" s="47"/>
      <c r="U21" s="49"/>
      <c r="V21" s="48"/>
      <c r="W21" s="47"/>
      <c r="X21" s="202" t="s">
        <v>461</v>
      </c>
      <c r="Y21" s="203"/>
      <c r="Z21" s="47"/>
      <c r="AA21" s="49"/>
      <c r="AB21" s="48"/>
      <c r="AC21" s="50"/>
      <c r="AD21" s="202" t="s">
        <v>461</v>
      </c>
      <c r="AE21" s="203"/>
      <c r="AF21" s="50"/>
      <c r="AG21" s="51"/>
    </row>
    <row r="22" spans="1:33" x14ac:dyDescent="0.25">
      <c r="A22" s="59">
        <v>0.55208333333333404</v>
      </c>
      <c r="B22" s="60" t="s">
        <v>84</v>
      </c>
      <c r="C22" s="62">
        <v>0.5625</v>
      </c>
      <c r="D22" s="202" t="s">
        <v>461</v>
      </c>
      <c r="E22" s="203"/>
      <c r="F22" s="191" t="s">
        <v>458</v>
      </c>
      <c r="G22" s="191"/>
      <c r="H22" s="47"/>
      <c r="I22" s="49"/>
      <c r="J22" s="202" t="s">
        <v>461</v>
      </c>
      <c r="K22" s="203"/>
      <c r="L22" s="191" t="s">
        <v>458</v>
      </c>
      <c r="M22" s="191"/>
      <c r="N22" s="47"/>
      <c r="O22" s="49"/>
      <c r="P22" s="202" t="s">
        <v>461</v>
      </c>
      <c r="Q22" s="203"/>
      <c r="R22" s="191" t="s">
        <v>458</v>
      </c>
      <c r="S22" s="191"/>
      <c r="T22" s="47"/>
      <c r="U22" s="49"/>
      <c r="V22" s="202" t="s">
        <v>461</v>
      </c>
      <c r="W22" s="203"/>
      <c r="X22" s="191" t="s">
        <v>458</v>
      </c>
      <c r="Y22" s="191"/>
      <c r="Z22" s="47"/>
      <c r="AA22" s="49"/>
      <c r="AB22" s="202" t="s">
        <v>461</v>
      </c>
      <c r="AC22" s="203"/>
      <c r="AD22" s="191" t="s">
        <v>462</v>
      </c>
      <c r="AE22" s="191"/>
      <c r="AF22" s="50"/>
      <c r="AG22" s="51"/>
    </row>
    <row r="23" spans="1:33" x14ac:dyDescent="0.25">
      <c r="A23" s="59">
        <v>0.5625</v>
      </c>
      <c r="B23" s="60" t="s">
        <v>84</v>
      </c>
      <c r="C23" s="62">
        <v>0.57291666666666696</v>
      </c>
      <c r="D23" s="48"/>
      <c r="E23" s="47"/>
      <c r="F23" s="207"/>
      <c r="G23" s="207"/>
      <c r="H23" s="47"/>
      <c r="I23" s="49"/>
      <c r="J23" s="48"/>
      <c r="K23" s="47"/>
      <c r="L23" s="207"/>
      <c r="M23" s="207"/>
      <c r="N23" s="47"/>
      <c r="O23" s="49"/>
      <c r="P23" s="48"/>
      <c r="Q23" s="47"/>
      <c r="R23" s="207"/>
      <c r="S23" s="207"/>
      <c r="T23" s="47"/>
      <c r="U23" s="49"/>
      <c r="V23" s="48"/>
      <c r="W23" s="47"/>
      <c r="X23" s="207"/>
      <c r="Y23" s="207"/>
      <c r="Z23" s="47"/>
      <c r="AA23" s="49"/>
      <c r="AB23" s="63"/>
      <c r="AC23" s="64"/>
      <c r="AD23" s="194"/>
      <c r="AE23" s="194"/>
      <c r="AF23" s="64"/>
      <c r="AG23" s="65"/>
    </row>
    <row r="24" spans="1:33" x14ac:dyDescent="0.25">
      <c r="A24" s="59">
        <v>0.57291666666666696</v>
      </c>
      <c r="B24" s="60" t="s">
        <v>84</v>
      </c>
      <c r="C24" s="62">
        <v>0.58333333333333404</v>
      </c>
      <c r="D24" s="56"/>
      <c r="E24" s="55"/>
      <c r="F24" s="207"/>
      <c r="G24" s="207"/>
      <c r="H24" s="55"/>
      <c r="I24" s="57"/>
      <c r="J24" s="56"/>
      <c r="K24" s="55"/>
      <c r="L24" s="207"/>
      <c r="M24" s="207"/>
      <c r="N24" s="55"/>
      <c r="O24" s="57"/>
      <c r="P24" s="56"/>
      <c r="Q24" s="55"/>
      <c r="R24" s="207"/>
      <c r="S24" s="207"/>
      <c r="T24" s="55"/>
      <c r="U24" s="57"/>
      <c r="V24" s="56"/>
      <c r="W24" s="55"/>
      <c r="X24" s="207"/>
      <c r="Y24" s="207"/>
      <c r="Z24" s="55"/>
      <c r="AA24" s="57"/>
      <c r="AB24" s="190" t="s">
        <v>463</v>
      </c>
      <c r="AC24" s="191"/>
      <c r="AD24" s="191"/>
      <c r="AE24" s="191"/>
      <c r="AF24" s="191"/>
      <c r="AG24" s="192"/>
    </row>
    <row r="25" spans="1:33" x14ac:dyDescent="0.25">
      <c r="A25" s="59">
        <v>0.58333333333333404</v>
      </c>
      <c r="B25" s="60" t="s">
        <v>84</v>
      </c>
      <c r="C25" s="62">
        <v>0.59375</v>
      </c>
      <c r="D25" s="187"/>
      <c r="E25" s="52"/>
      <c r="F25" s="194"/>
      <c r="G25" s="194"/>
      <c r="H25" s="52"/>
      <c r="I25" s="188"/>
      <c r="J25" s="48"/>
      <c r="K25" s="47"/>
      <c r="L25" s="194"/>
      <c r="M25" s="194"/>
      <c r="N25" s="47"/>
      <c r="O25" s="49"/>
      <c r="P25" s="48"/>
      <c r="Q25" s="47"/>
      <c r="R25" s="194"/>
      <c r="S25" s="194"/>
      <c r="T25" s="47"/>
      <c r="U25" s="49"/>
      <c r="V25" s="48"/>
      <c r="W25" s="47"/>
      <c r="X25" s="194"/>
      <c r="Y25" s="194"/>
      <c r="Z25" s="47"/>
      <c r="AA25" s="49"/>
      <c r="AB25" s="193"/>
      <c r="AC25" s="194"/>
      <c r="AD25" s="194"/>
      <c r="AE25" s="194"/>
      <c r="AF25" s="194"/>
      <c r="AG25" s="195"/>
    </row>
    <row r="26" spans="1:33" x14ac:dyDescent="0.25">
      <c r="A26" s="59">
        <v>0.59375</v>
      </c>
      <c r="B26" s="60" t="s">
        <v>84</v>
      </c>
      <c r="C26" s="61">
        <v>0.60416666666666696</v>
      </c>
      <c r="D26" s="190" t="s">
        <v>464</v>
      </c>
      <c r="E26" s="191"/>
      <c r="F26" s="191"/>
      <c r="G26" s="191"/>
      <c r="H26" s="191"/>
      <c r="I26" s="192"/>
      <c r="J26" s="190" t="s">
        <v>464</v>
      </c>
      <c r="K26" s="191"/>
      <c r="L26" s="191"/>
      <c r="M26" s="191"/>
      <c r="N26" s="191"/>
      <c r="O26" s="192"/>
      <c r="P26" s="190" t="s">
        <v>464</v>
      </c>
      <c r="Q26" s="191"/>
      <c r="R26" s="191"/>
      <c r="S26" s="191"/>
      <c r="T26" s="191"/>
      <c r="U26" s="192"/>
      <c r="V26" s="190" t="s">
        <v>464</v>
      </c>
      <c r="W26" s="191"/>
      <c r="X26" s="191"/>
      <c r="Y26" s="191"/>
      <c r="Z26" s="191"/>
      <c r="AA26" s="192"/>
      <c r="AB26" s="190" t="s">
        <v>465</v>
      </c>
      <c r="AC26" s="191"/>
      <c r="AD26" s="191"/>
      <c r="AE26" s="191"/>
      <c r="AF26" s="191"/>
      <c r="AG26" s="192"/>
    </row>
    <row r="27" spans="1:33" x14ac:dyDescent="0.25">
      <c r="A27" s="59">
        <v>0.60416666666666696</v>
      </c>
      <c r="B27" s="60" t="s">
        <v>84</v>
      </c>
      <c r="C27" s="61">
        <v>0.61458333333333404</v>
      </c>
      <c r="D27" s="193"/>
      <c r="E27" s="194"/>
      <c r="F27" s="194"/>
      <c r="G27" s="194"/>
      <c r="H27" s="194"/>
      <c r="I27" s="195"/>
      <c r="J27" s="193"/>
      <c r="K27" s="194"/>
      <c r="L27" s="194"/>
      <c r="M27" s="194"/>
      <c r="N27" s="194"/>
      <c r="O27" s="195"/>
      <c r="P27" s="193"/>
      <c r="Q27" s="194"/>
      <c r="R27" s="194"/>
      <c r="S27" s="194"/>
      <c r="T27" s="194"/>
      <c r="U27" s="195"/>
      <c r="V27" s="193"/>
      <c r="W27" s="194"/>
      <c r="X27" s="194"/>
      <c r="Y27" s="194"/>
      <c r="Z27" s="194"/>
      <c r="AA27" s="195"/>
      <c r="AB27" s="193"/>
      <c r="AC27" s="194"/>
      <c r="AD27" s="194"/>
      <c r="AE27" s="194"/>
      <c r="AF27" s="194"/>
      <c r="AG27" s="195"/>
    </row>
    <row r="28" spans="1:33" x14ac:dyDescent="0.25">
      <c r="A28" s="59">
        <v>0.61458333333333404</v>
      </c>
      <c r="B28" s="60" t="s">
        <v>84</v>
      </c>
      <c r="C28" s="61">
        <v>0.625000000000001</v>
      </c>
      <c r="D28" s="202" t="s">
        <v>466</v>
      </c>
      <c r="E28" s="204"/>
      <c r="F28" s="204"/>
      <c r="G28" s="204"/>
      <c r="H28" s="204"/>
      <c r="I28" s="203"/>
      <c r="J28" s="202" t="s">
        <v>466</v>
      </c>
      <c r="K28" s="204"/>
      <c r="L28" s="204"/>
      <c r="M28" s="204"/>
      <c r="N28" s="204"/>
      <c r="O28" s="203"/>
      <c r="P28" s="202" t="s">
        <v>466</v>
      </c>
      <c r="Q28" s="204"/>
      <c r="R28" s="204"/>
      <c r="S28" s="204"/>
      <c r="T28" s="204"/>
      <c r="U28" s="203"/>
      <c r="V28" s="202" t="s">
        <v>466</v>
      </c>
      <c r="W28" s="204"/>
      <c r="X28" s="204"/>
      <c r="Y28" s="204"/>
      <c r="Z28" s="204"/>
      <c r="AA28" s="203"/>
      <c r="AB28" s="202" t="s">
        <v>467</v>
      </c>
      <c r="AC28" s="204"/>
      <c r="AD28" s="204"/>
      <c r="AE28" s="204"/>
      <c r="AF28" s="204"/>
      <c r="AG28" s="203"/>
    </row>
    <row r="29" spans="1:33"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sheetData>
  <mergeCells count="99">
    <mergeCell ref="D9:I10"/>
    <mergeCell ref="N13:O13"/>
    <mergeCell ref="S9:U12"/>
    <mergeCell ref="J8:L11"/>
    <mergeCell ref="F11:G13"/>
    <mergeCell ref="N14:O14"/>
    <mergeCell ref="P16:Q16"/>
    <mergeCell ref="R15:S15"/>
    <mergeCell ref="X15:Y15"/>
    <mergeCell ref="H13:I13"/>
    <mergeCell ref="T14:U14"/>
    <mergeCell ref="D16:E16"/>
    <mergeCell ref="F15:G15"/>
    <mergeCell ref="H14:I14"/>
    <mergeCell ref="J16:K16"/>
    <mergeCell ref="L15:M15"/>
    <mergeCell ref="F14:G14"/>
    <mergeCell ref="D15:E15"/>
    <mergeCell ref="L14:M14"/>
    <mergeCell ref="J15:K15"/>
    <mergeCell ref="K12:K14"/>
    <mergeCell ref="L16:M20"/>
    <mergeCell ref="F16:G20"/>
    <mergeCell ref="D28:I28"/>
    <mergeCell ref="J28:O28"/>
    <mergeCell ref="AF13:AG13"/>
    <mergeCell ref="AD15:AE15"/>
    <mergeCell ref="AF14:AG14"/>
    <mergeCell ref="AD8:AE13"/>
    <mergeCell ref="X8:Y13"/>
    <mergeCell ref="AD14:AE14"/>
    <mergeCell ref="Z14:AA14"/>
    <mergeCell ref="T13:U13"/>
    <mergeCell ref="R14:S14"/>
    <mergeCell ref="X14:Y14"/>
    <mergeCell ref="V15:W15"/>
    <mergeCell ref="Z13:AA13"/>
    <mergeCell ref="AB24:AG25"/>
    <mergeCell ref="P28:U28"/>
    <mergeCell ref="V28:AA28"/>
    <mergeCell ref="AB28:AG28"/>
    <mergeCell ref="D6:I7"/>
    <mergeCell ref="J6:N7"/>
    <mergeCell ref="P6:S7"/>
    <mergeCell ref="V6:AA7"/>
    <mergeCell ref="AB6:AG7"/>
    <mergeCell ref="D22:E22"/>
    <mergeCell ref="J22:K22"/>
    <mergeCell ref="P22:Q22"/>
    <mergeCell ref="V22:W22"/>
    <mergeCell ref="AB22:AC22"/>
    <mergeCell ref="D26:I27"/>
    <mergeCell ref="J26:O27"/>
    <mergeCell ref="P26:U27"/>
    <mergeCell ref="AB26:AG27"/>
    <mergeCell ref="AF20:AG20"/>
    <mergeCell ref="F21:G21"/>
    <mergeCell ref="L21:M21"/>
    <mergeCell ref="R21:S21"/>
    <mergeCell ref="X21:Y21"/>
    <mergeCell ref="AD21:AE21"/>
    <mergeCell ref="AD16:AE20"/>
    <mergeCell ref="V16:W16"/>
    <mergeCell ref="H20:I20"/>
    <mergeCell ref="N20:O20"/>
    <mergeCell ref="T20:U20"/>
    <mergeCell ref="Z20:AA20"/>
    <mergeCell ref="R16:S20"/>
    <mergeCell ref="AD22:AE23"/>
    <mergeCell ref="F22:G25"/>
    <mergeCell ref="L22:M25"/>
    <mergeCell ref="R22:S25"/>
    <mergeCell ref="X22:Y25"/>
    <mergeCell ref="V26:AA27"/>
    <mergeCell ref="P12:P14"/>
    <mergeCell ref="AB16:AC16"/>
    <mergeCell ref="R9:R11"/>
    <mergeCell ref="D5:I5"/>
    <mergeCell ref="J5:O5"/>
    <mergeCell ref="P5:U5"/>
    <mergeCell ref="V5:AA5"/>
    <mergeCell ref="AB5:AG5"/>
    <mergeCell ref="O6:O8"/>
    <mergeCell ref="T6:T8"/>
    <mergeCell ref="U6:U7"/>
    <mergeCell ref="D8:I8"/>
    <mergeCell ref="P15:Q15"/>
    <mergeCell ref="AB15:AC15"/>
    <mergeCell ref="M9:M11"/>
    <mergeCell ref="D1:I1"/>
    <mergeCell ref="J1:O1"/>
    <mergeCell ref="P1:U1"/>
    <mergeCell ref="V1:AA1"/>
    <mergeCell ref="AB1:AG1"/>
    <mergeCell ref="D3:I4"/>
    <mergeCell ref="J3:O4"/>
    <mergeCell ref="P3:U4"/>
    <mergeCell ref="V3:AA4"/>
    <mergeCell ref="AB3:AG4"/>
  </mergeCells>
  <pageMargins left="0.7" right="0.7" top="0.75" bottom="0.75" header="0.3" footer="0.3"/>
  <customProperties>
    <customPr name="_pios_id" r:id="rId1"/>
    <customPr name="EpmWorksheetKeyString_GUID" r:id="rId2"/>
  </customPropertie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G24" sqref="G24:G25"/>
    </sheetView>
  </sheetViews>
  <sheetFormatPr defaultRowHeight="14.4" x14ac:dyDescent="0.3"/>
  <sheetData>
    <row r="1" spans="1:2" ht="18" x14ac:dyDescent="0.35">
      <c r="A1" s="176" t="s">
        <v>150</v>
      </c>
      <c r="B1" s="172"/>
    </row>
    <row r="2" spans="1:2" x14ac:dyDescent="0.3">
      <c r="A2" s="172"/>
      <c r="B2" s="172"/>
    </row>
    <row r="3" spans="1:2" x14ac:dyDescent="0.3">
      <c r="A3" s="97" t="s">
        <v>151</v>
      </c>
      <c r="B3" s="172"/>
    </row>
    <row r="4" spans="1:2" ht="15.6" x14ac:dyDescent="0.3">
      <c r="A4" s="173" t="s">
        <v>152</v>
      </c>
      <c r="B4" s="172"/>
    </row>
    <row r="5" spans="1:2" x14ac:dyDescent="0.3">
      <c r="A5" s="174" t="s">
        <v>153</v>
      </c>
      <c r="B5" s="172"/>
    </row>
    <row r="6" spans="1:2" ht="15.6" x14ac:dyDescent="0.3">
      <c r="A6" s="173" t="s">
        <v>154</v>
      </c>
      <c r="B6" s="172"/>
    </row>
    <row r="7" spans="1:2" x14ac:dyDescent="0.3">
      <c r="A7" s="174" t="s">
        <v>155</v>
      </c>
      <c r="B7" s="172"/>
    </row>
    <row r="8" spans="1:2" ht="15.6" x14ac:dyDescent="0.3">
      <c r="A8" s="173" t="s">
        <v>156</v>
      </c>
      <c r="B8" s="172"/>
    </row>
    <row r="9" spans="1:2" x14ac:dyDescent="0.3">
      <c r="A9" s="174" t="s">
        <v>157</v>
      </c>
      <c r="B9" s="172"/>
    </row>
    <row r="10" spans="1:2" x14ac:dyDescent="0.3">
      <c r="A10" s="172"/>
      <c r="B10" s="172"/>
    </row>
    <row r="11" spans="1:2" x14ac:dyDescent="0.3">
      <c r="A11" s="97" t="s">
        <v>158</v>
      </c>
      <c r="B11" s="172"/>
    </row>
    <row r="12" spans="1:2" x14ac:dyDescent="0.3">
      <c r="A12" s="172" t="s">
        <v>159</v>
      </c>
      <c r="B12" s="172"/>
    </row>
    <row r="13" spans="1:2" x14ac:dyDescent="0.3">
      <c r="A13" s="175" t="s">
        <v>160</v>
      </c>
      <c r="B13" s="172"/>
    </row>
    <row r="14" spans="1:2" x14ac:dyDescent="0.3">
      <c r="A14" s="172" t="s">
        <v>161</v>
      </c>
      <c r="B14" s="172"/>
    </row>
    <row r="15" spans="1:2" x14ac:dyDescent="0.3">
      <c r="A15" s="175" t="s">
        <v>162</v>
      </c>
      <c r="B15" s="172"/>
    </row>
    <row r="16" spans="1:2" x14ac:dyDescent="0.3">
      <c r="A16" s="172" t="s">
        <v>163</v>
      </c>
      <c r="B16" s="172"/>
    </row>
    <row r="17" spans="1:2" x14ac:dyDescent="0.3">
      <c r="A17" s="175" t="s">
        <v>164</v>
      </c>
      <c r="B17" s="172"/>
    </row>
    <row r="18" spans="1:2" x14ac:dyDescent="0.3">
      <c r="A18" s="172"/>
      <c r="B18" s="172"/>
    </row>
    <row r="19" spans="1:2" x14ac:dyDescent="0.3">
      <c r="A19" s="172"/>
      <c r="B19" s="172"/>
    </row>
  </sheetData>
  <hyperlinks>
    <hyperlink ref="A5" r:id="rId1" display="mailto:per.g.nordqvist@gmail.com" xr:uid="{00000000-0004-0000-0100-000000000000}"/>
    <hyperlink ref="A7" r:id="rId2" display="mailto:stinalawyer@gmail.com" xr:uid="{00000000-0004-0000-0100-000001000000}"/>
    <hyperlink ref="A9" r:id="rId3" display="mailto:hopstadius@hotmail.com" xr:uid="{00000000-0004-0000-0100-000002000000}"/>
    <hyperlink ref="A13" r:id="rId4" display="mailto:lsoderstrom@ups.com" xr:uid="{00000000-0004-0000-0100-000003000000}"/>
    <hyperlink ref="A15" r:id="rId5" display="mailto:mikael@studiodare.se" xr:uid="{00000000-0004-0000-0100-000004000000}"/>
    <hyperlink ref="A17" r:id="rId6" display="mailto:jens.nyberg@accenture.com" xr:uid="{00000000-0004-0000-0100-000005000000}"/>
  </hyperlinks>
  <pageMargins left="0.7" right="0.7" top="0.75" bottom="0.75" header="0.3" footer="0.3"/>
  <customProperties>
    <customPr name="_pios_id" r:id="rId7"/>
    <customPr name="EpmWorksheetKeyString_GU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54"/>
  <sheetViews>
    <sheetView workbookViewId="0">
      <selection activeCell="A36" sqref="A36"/>
    </sheetView>
  </sheetViews>
  <sheetFormatPr defaultColWidth="8.88671875" defaultRowHeight="13.8" x14ac:dyDescent="0.3"/>
  <cols>
    <col min="1" max="1" width="36.88671875" style="1" customWidth="1"/>
    <col min="2" max="2" width="10.44140625" style="1" bestFit="1" customWidth="1"/>
    <col min="3" max="3" width="12" style="1" bestFit="1" customWidth="1"/>
    <col min="4" max="4" width="14.88671875" style="2" customWidth="1"/>
    <col min="5" max="5" width="69.6640625" style="32" bestFit="1" customWidth="1"/>
    <col min="6" max="6" width="9.44140625" style="1" bestFit="1" customWidth="1"/>
    <col min="7" max="8" width="10.33203125" style="1" hidden="1" customWidth="1"/>
    <col min="9" max="9" width="11" style="1" hidden="1" customWidth="1"/>
    <col min="10" max="10" width="12.44140625" style="1" hidden="1" customWidth="1"/>
    <col min="11" max="11" width="1.44140625" style="1" hidden="1" customWidth="1"/>
    <col min="12" max="16384" width="8.88671875" style="1"/>
  </cols>
  <sheetData>
    <row r="1" spans="1:12" ht="15.6" x14ac:dyDescent="0.3">
      <c r="A1" s="17" t="s">
        <v>165</v>
      </c>
      <c r="B1" s="81"/>
      <c r="C1" s="81"/>
      <c r="D1" s="82"/>
      <c r="E1" s="83"/>
      <c r="F1" s="81"/>
      <c r="G1" s="81"/>
      <c r="H1" s="81"/>
      <c r="I1" s="81"/>
      <c r="J1" s="81"/>
      <c r="K1" s="81"/>
      <c r="L1" s="81"/>
    </row>
    <row r="2" spans="1:12" s="18" customFormat="1" x14ac:dyDescent="0.3">
      <c r="A2" s="20" t="s">
        <v>166</v>
      </c>
      <c r="B2" s="20" t="s">
        <v>167</v>
      </c>
      <c r="C2" s="20" t="s">
        <v>168</v>
      </c>
      <c r="D2" s="20" t="s">
        <v>169</v>
      </c>
      <c r="E2" s="34" t="s">
        <v>6</v>
      </c>
      <c r="G2" s="41" t="s">
        <v>170</v>
      </c>
      <c r="H2" s="41" t="s">
        <v>171</v>
      </c>
      <c r="I2" s="41" t="s">
        <v>172</v>
      </c>
      <c r="J2" s="20" t="s">
        <v>173</v>
      </c>
      <c r="K2" s="20" t="s">
        <v>6</v>
      </c>
    </row>
    <row r="3" spans="1:12" s="18" customFormat="1" x14ac:dyDescent="0.3">
      <c r="A3" s="18" t="s">
        <v>174</v>
      </c>
      <c r="B3" s="18">
        <v>72</v>
      </c>
      <c r="C3" s="85">
        <v>750</v>
      </c>
      <c r="D3" s="21">
        <f>B3*C3</f>
        <v>54000</v>
      </c>
      <c r="E3" s="35" t="s">
        <v>175</v>
      </c>
      <c r="G3" s="31">
        <v>102</v>
      </c>
      <c r="H3" s="31">
        <f t="shared" ref="H3:H33" si="0">G3*3</f>
        <v>306</v>
      </c>
      <c r="I3" s="31">
        <f t="shared" ref="I3:I23" si="1">G3*5</f>
        <v>510</v>
      </c>
      <c r="J3" s="31" t="e">
        <f>(#REF!*H3+$B$3*I3)+$D$4-$D$29</f>
        <v>#REF!</v>
      </c>
    </row>
    <row r="4" spans="1:12" s="18" customFormat="1" x14ac:dyDescent="0.3">
      <c r="A4" s="18" t="s">
        <v>176</v>
      </c>
      <c r="B4" s="18">
        <v>1</v>
      </c>
      <c r="C4" s="19">
        <v>1500</v>
      </c>
      <c r="D4" s="21">
        <v>1500</v>
      </c>
      <c r="E4" s="35" t="s">
        <v>177</v>
      </c>
      <c r="G4" s="31">
        <v>104</v>
      </c>
      <c r="H4" s="31">
        <f t="shared" si="0"/>
        <v>312</v>
      </c>
      <c r="I4" s="31">
        <f t="shared" si="1"/>
        <v>520</v>
      </c>
      <c r="J4" s="31" t="e">
        <f>(#REF!*H4+$B$3*I4)+$D$4-$D$29</f>
        <v>#REF!</v>
      </c>
    </row>
    <row r="5" spans="1:12" s="18" customFormat="1" x14ac:dyDescent="0.3">
      <c r="A5" s="18" t="s">
        <v>178</v>
      </c>
      <c r="B5" s="18">
        <v>0</v>
      </c>
      <c r="C5" s="19">
        <v>0</v>
      </c>
      <c r="D5" s="21">
        <f>B5*C5</f>
        <v>0</v>
      </c>
      <c r="E5" s="35" t="s">
        <v>179</v>
      </c>
      <c r="G5" s="31">
        <v>106</v>
      </c>
      <c r="H5" s="31">
        <f t="shared" si="0"/>
        <v>318</v>
      </c>
      <c r="I5" s="31">
        <f t="shared" si="1"/>
        <v>530</v>
      </c>
      <c r="J5" s="31" t="e">
        <f>(#REF!*H5+$B$3*I5)+$D$4-$D$29</f>
        <v>#REF!</v>
      </c>
    </row>
    <row r="6" spans="1:12" s="18" customFormat="1" x14ac:dyDescent="0.3">
      <c r="A6" s="18" t="s">
        <v>180</v>
      </c>
      <c r="B6" s="18">
        <v>0</v>
      </c>
      <c r="C6" s="19">
        <v>0</v>
      </c>
      <c r="D6" s="22">
        <f>B6*C6</f>
        <v>0</v>
      </c>
      <c r="E6" s="35" t="s">
        <v>181</v>
      </c>
      <c r="G6" s="31">
        <v>108</v>
      </c>
      <c r="H6" s="31">
        <f t="shared" si="0"/>
        <v>324</v>
      </c>
      <c r="I6" s="31">
        <f t="shared" si="1"/>
        <v>540</v>
      </c>
      <c r="J6" s="31" t="e">
        <f>(#REF!*H6+$B$3*I6)+$D$4-$D$29</f>
        <v>#REF!</v>
      </c>
    </row>
    <row r="7" spans="1:12" s="18" customFormat="1" x14ac:dyDescent="0.3">
      <c r="B7" s="23"/>
      <c r="C7" s="24" t="s">
        <v>182</v>
      </c>
      <c r="D7" s="25">
        <f>SUM(D3:D6)</f>
        <v>55500</v>
      </c>
      <c r="E7" s="35"/>
      <c r="G7" s="31">
        <v>110</v>
      </c>
      <c r="H7" s="31">
        <f t="shared" si="0"/>
        <v>330</v>
      </c>
      <c r="I7" s="31">
        <f t="shared" si="1"/>
        <v>550</v>
      </c>
      <c r="J7" s="31" t="e">
        <f>(#REF!*H7+$B$3*I7)+$D$4-$D$29</f>
        <v>#REF!</v>
      </c>
    </row>
    <row r="8" spans="1:12" s="18" customFormat="1" x14ac:dyDescent="0.3">
      <c r="D8" s="19"/>
      <c r="E8" s="33"/>
      <c r="G8" s="31">
        <v>112</v>
      </c>
      <c r="H8" s="31">
        <f t="shared" si="0"/>
        <v>336</v>
      </c>
      <c r="I8" s="31">
        <f t="shared" si="1"/>
        <v>560</v>
      </c>
      <c r="J8" s="31" t="e">
        <f>(#REF!*H8+$B$3*I8)+$D$4-$D$29</f>
        <v>#REF!</v>
      </c>
    </row>
    <row r="9" spans="1:12" s="18" customFormat="1" x14ac:dyDescent="0.3">
      <c r="A9" s="20" t="s">
        <v>183</v>
      </c>
      <c r="B9" s="20" t="s">
        <v>167</v>
      </c>
      <c r="C9" s="20" t="s">
        <v>168</v>
      </c>
      <c r="D9" s="20" t="s">
        <v>169</v>
      </c>
      <c r="E9" s="34" t="s">
        <v>6</v>
      </c>
      <c r="G9" s="31">
        <v>114</v>
      </c>
      <c r="H9" s="31">
        <f t="shared" si="0"/>
        <v>342</v>
      </c>
      <c r="I9" s="31">
        <f t="shared" si="1"/>
        <v>570</v>
      </c>
      <c r="J9" s="31" t="e">
        <f>(#REF!*H9+$B$3*I9)+$D$4-$D$29</f>
        <v>#REF!</v>
      </c>
    </row>
    <row r="10" spans="1:12" s="18" customFormat="1" x14ac:dyDescent="0.3">
      <c r="A10" s="38" t="s">
        <v>184</v>
      </c>
      <c r="B10" s="20"/>
      <c r="C10" s="20"/>
      <c r="D10" s="20"/>
      <c r="E10" s="34"/>
      <c r="G10" s="31">
        <v>132</v>
      </c>
      <c r="H10" s="31">
        <f t="shared" si="0"/>
        <v>396</v>
      </c>
      <c r="I10" s="31">
        <f t="shared" si="1"/>
        <v>660</v>
      </c>
      <c r="J10" s="31" t="e">
        <f>(#REF!*H10+$B$3*I10)+$D$4-$D$29</f>
        <v>#REF!</v>
      </c>
    </row>
    <row r="11" spans="1:12" s="18" customFormat="1" x14ac:dyDescent="0.3">
      <c r="A11" s="18" t="s">
        <v>185</v>
      </c>
      <c r="B11" s="18">
        <v>5</v>
      </c>
      <c r="C11" s="19">
        <v>600</v>
      </c>
      <c r="D11" s="19">
        <f>B11*C11</f>
        <v>3000</v>
      </c>
      <c r="E11" s="35" t="s">
        <v>186</v>
      </c>
      <c r="G11" s="31">
        <v>134</v>
      </c>
      <c r="H11" s="31">
        <f t="shared" si="0"/>
        <v>402</v>
      </c>
      <c r="I11" s="31">
        <f t="shared" si="1"/>
        <v>670</v>
      </c>
      <c r="J11" s="31" t="e">
        <f>(#REF!*H11+$B$3*I11)+$D$4-$D$29</f>
        <v>#REF!</v>
      </c>
    </row>
    <row r="12" spans="1:12" s="18" customFormat="1" x14ac:dyDescent="0.3">
      <c r="A12" s="18" t="s">
        <v>187</v>
      </c>
      <c r="B12" s="18">
        <f>B3</f>
        <v>72</v>
      </c>
      <c r="C12" s="19">
        <v>299</v>
      </c>
      <c r="D12" s="19">
        <f>B12*C12</f>
        <v>21528</v>
      </c>
      <c r="E12" s="35" t="s">
        <v>188</v>
      </c>
      <c r="G12" s="31">
        <v>136</v>
      </c>
      <c r="H12" s="31">
        <f t="shared" si="0"/>
        <v>408</v>
      </c>
      <c r="I12" s="31">
        <f t="shared" si="1"/>
        <v>680</v>
      </c>
      <c r="J12" s="31" t="e">
        <f>(#REF!*H12+$B$3*I12)+$D$4-$D$29</f>
        <v>#REF!</v>
      </c>
    </row>
    <row r="13" spans="1:12" s="18" customFormat="1" x14ac:dyDescent="0.3">
      <c r="A13" s="18" t="s">
        <v>189</v>
      </c>
      <c r="B13" s="18">
        <v>1</v>
      </c>
      <c r="C13" s="68">
        <v>2100</v>
      </c>
      <c r="D13" s="19">
        <f t="shared" ref="D13:D16" si="2">B13*C13</f>
        <v>2100</v>
      </c>
      <c r="E13" s="35" t="s">
        <v>190</v>
      </c>
      <c r="F13" s="19"/>
      <c r="G13" s="19"/>
      <c r="H13" s="19"/>
      <c r="I13" s="19"/>
      <c r="J13" s="19"/>
      <c r="K13" s="19"/>
      <c r="L13" s="19"/>
    </row>
    <row r="14" spans="1:12" s="18" customFormat="1" x14ac:dyDescent="0.3">
      <c r="A14" s="18" t="s">
        <v>191</v>
      </c>
      <c r="B14" s="18">
        <v>6</v>
      </c>
      <c r="C14" s="68">
        <v>1600</v>
      </c>
      <c r="D14" s="19">
        <f t="shared" si="2"/>
        <v>9600</v>
      </c>
      <c r="E14" s="35" t="s">
        <v>192</v>
      </c>
      <c r="F14" s="19"/>
      <c r="G14" s="19"/>
      <c r="H14" s="19"/>
      <c r="I14" s="19"/>
      <c r="J14" s="19"/>
      <c r="K14" s="19"/>
      <c r="L14" s="19"/>
    </row>
    <row r="15" spans="1:12" s="18" customFormat="1" x14ac:dyDescent="0.3">
      <c r="A15" s="18" t="s">
        <v>193</v>
      </c>
      <c r="B15" s="18">
        <v>6</v>
      </c>
      <c r="C15" s="68">
        <v>1000</v>
      </c>
      <c r="D15" s="19">
        <f t="shared" si="2"/>
        <v>6000</v>
      </c>
      <c r="E15" s="35" t="s">
        <v>194</v>
      </c>
      <c r="F15" s="19"/>
      <c r="G15" s="19"/>
      <c r="H15" s="19"/>
      <c r="I15" s="19"/>
      <c r="J15" s="19"/>
      <c r="K15" s="19"/>
      <c r="L15" s="19"/>
    </row>
    <row r="16" spans="1:12" s="18" customFormat="1" x14ac:dyDescent="0.3">
      <c r="A16" s="18" t="s">
        <v>195</v>
      </c>
      <c r="B16" s="18">
        <v>1</v>
      </c>
      <c r="C16" s="19">
        <v>300</v>
      </c>
      <c r="D16" s="19">
        <f t="shared" si="2"/>
        <v>300</v>
      </c>
      <c r="E16" s="35" t="s">
        <v>196</v>
      </c>
      <c r="G16" s="31">
        <v>144</v>
      </c>
      <c r="H16" s="31">
        <f t="shared" si="0"/>
        <v>432</v>
      </c>
      <c r="I16" s="31">
        <f t="shared" si="1"/>
        <v>720</v>
      </c>
      <c r="J16" s="31" t="e">
        <f>(#REF!*H16+$B$3*I16)+$D$4-$D$29</f>
        <v>#REF!</v>
      </c>
    </row>
    <row r="17" spans="1:11" s="18" customFormat="1" x14ac:dyDescent="0.3">
      <c r="C17" s="39" t="s">
        <v>197</v>
      </c>
      <c r="D17" s="40">
        <f>SUM(D11:D16)</f>
        <v>42528</v>
      </c>
      <c r="E17" s="35"/>
      <c r="G17" s="31">
        <v>146</v>
      </c>
      <c r="H17" s="31">
        <f t="shared" si="0"/>
        <v>438</v>
      </c>
      <c r="I17" s="31">
        <f t="shared" si="1"/>
        <v>730</v>
      </c>
      <c r="J17" s="31" t="e">
        <f>(#REF!*H17+$B$3*I17)+$D$4-$D$29</f>
        <v>#REF!</v>
      </c>
    </row>
    <row r="18" spans="1:11" s="18" customFormat="1" x14ac:dyDescent="0.3">
      <c r="A18" s="38" t="s">
        <v>198</v>
      </c>
      <c r="C18" s="19"/>
      <c r="D18" s="19"/>
      <c r="E18" s="35"/>
      <c r="G18" s="31">
        <v>148</v>
      </c>
      <c r="H18" s="31">
        <f t="shared" si="0"/>
        <v>444</v>
      </c>
      <c r="I18" s="31">
        <f t="shared" si="1"/>
        <v>740</v>
      </c>
      <c r="J18" s="31" t="e">
        <f>(#REF!*H18+$B$3*I18)+$D$4-$D$29</f>
        <v>#REF!</v>
      </c>
    </row>
    <row r="19" spans="1:11" s="18" customFormat="1" x14ac:dyDescent="0.3">
      <c r="A19" s="18" t="s">
        <v>199</v>
      </c>
      <c r="B19" s="18">
        <v>8</v>
      </c>
      <c r="C19" s="85">
        <v>1237</v>
      </c>
      <c r="D19" s="19">
        <f t="shared" ref="D19:D27" si="3">B19*C19</f>
        <v>9896</v>
      </c>
      <c r="E19" s="35" t="s">
        <v>200</v>
      </c>
      <c r="G19" s="31">
        <v>152</v>
      </c>
      <c r="H19" s="31">
        <f t="shared" si="0"/>
        <v>456</v>
      </c>
      <c r="I19" s="31">
        <f t="shared" si="1"/>
        <v>760</v>
      </c>
      <c r="J19" s="31" t="e">
        <f>(#REF!*H19+$B$3*I19)+$D$4-$D$29</f>
        <v>#REF!</v>
      </c>
    </row>
    <row r="20" spans="1:11" s="18" customFormat="1" x14ac:dyDescent="0.3">
      <c r="A20" s="18" t="s">
        <v>201</v>
      </c>
      <c r="B20" s="18">
        <v>0</v>
      </c>
      <c r="C20" s="19">
        <v>0</v>
      </c>
      <c r="D20" s="19">
        <f t="shared" si="3"/>
        <v>0</v>
      </c>
      <c r="E20" s="35" t="s">
        <v>202</v>
      </c>
      <c r="G20" s="31">
        <v>154</v>
      </c>
      <c r="H20" s="31">
        <f t="shared" si="0"/>
        <v>462</v>
      </c>
      <c r="I20" s="31">
        <f t="shared" si="1"/>
        <v>770</v>
      </c>
      <c r="J20" s="31" t="e">
        <f>(#REF!*H20+$B$3*I20)+$D$4-$D$29</f>
        <v>#REF!</v>
      </c>
    </row>
    <row r="21" spans="1:11" s="18" customFormat="1" x14ac:dyDescent="0.3">
      <c r="A21" s="18" t="s">
        <v>203</v>
      </c>
      <c r="B21" s="18">
        <v>0</v>
      </c>
      <c r="C21" s="19">
        <v>0</v>
      </c>
      <c r="D21" s="19">
        <f t="shared" si="3"/>
        <v>0</v>
      </c>
      <c r="E21" s="35" t="s">
        <v>202</v>
      </c>
      <c r="G21" s="31">
        <v>156</v>
      </c>
      <c r="H21" s="31">
        <f t="shared" si="0"/>
        <v>468</v>
      </c>
      <c r="I21" s="31">
        <f t="shared" si="1"/>
        <v>780</v>
      </c>
      <c r="J21" s="31" t="e">
        <f>(#REF!*H21+$B$3*I21)+$D$4-$D$29</f>
        <v>#REF!</v>
      </c>
    </row>
    <row r="22" spans="1:11" s="18" customFormat="1" x14ac:dyDescent="0.3">
      <c r="A22" s="18" t="s">
        <v>204</v>
      </c>
      <c r="B22" s="18">
        <v>1</v>
      </c>
      <c r="C22" s="19">
        <v>220</v>
      </c>
      <c r="D22" s="19">
        <f t="shared" si="3"/>
        <v>220</v>
      </c>
      <c r="E22" s="35" t="s">
        <v>205</v>
      </c>
      <c r="G22" s="31">
        <v>158</v>
      </c>
      <c r="H22" s="31">
        <f t="shared" si="0"/>
        <v>474</v>
      </c>
      <c r="I22" s="31">
        <f t="shared" si="1"/>
        <v>790</v>
      </c>
      <c r="J22" s="31" t="e">
        <f>(#REF!*H22+$B$3*I22)+$D$4-$D$29</f>
        <v>#REF!</v>
      </c>
    </row>
    <row r="23" spans="1:11" s="18" customFormat="1" x14ac:dyDescent="0.3">
      <c r="A23" s="18" t="s">
        <v>206</v>
      </c>
      <c r="B23" s="18">
        <v>1</v>
      </c>
      <c r="C23" s="19">
        <v>100</v>
      </c>
      <c r="D23" s="19">
        <f>B23*C23</f>
        <v>100</v>
      </c>
      <c r="E23" s="35" t="s">
        <v>207</v>
      </c>
      <c r="G23" s="31">
        <v>160</v>
      </c>
      <c r="H23" s="31">
        <f t="shared" si="0"/>
        <v>480</v>
      </c>
      <c r="I23" s="31">
        <f t="shared" si="1"/>
        <v>800</v>
      </c>
      <c r="J23" s="31" t="e">
        <f>(#REF!*H23+$B$3*I23)+$D$4-$D$29</f>
        <v>#REF!</v>
      </c>
      <c r="K23" s="18" t="s">
        <v>208</v>
      </c>
    </row>
    <row r="24" spans="1:11" s="18" customFormat="1" x14ac:dyDescent="0.3">
      <c r="A24" s="18" t="s">
        <v>209</v>
      </c>
      <c r="B24" s="18">
        <v>13</v>
      </c>
      <c r="C24" s="85">
        <v>99</v>
      </c>
      <c r="D24" s="19">
        <f t="shared" si="3"/>
        <v>1287</v>
      </c>
      <c r="E24" s="35" t="s">
        <v>210</v>
      </c>
      <c r="G24" s="31">
        <v>162</v>
      </c>
      <c r="H24" s="31">
        <f t="shared" si="0"/>
        <v>486</v>
      </c>
      <c r="I24" s="31">
        <f>G24*5</f>
        <v>810</v>
      </c>
      <c r="J24" s="31" t="e">
        <f>(#REF!*H24+$B$3*I24)+$D$4-$D$29</f>
        <v>#REF!</v>
      </c>
    </row>
    <row r="25" spans="1:11" s="18" customFormat="1" x14ac:dyDescent="0.3">
      <c r="A25" s="18" t="s">
        <v>211</v>
      </c>
      <c r="B25" s="18">
        <v>1</v>
      </c>
      <c r="C25" s="19">
        <v>20</v>
      </c>
      <c r="D25" s="19">
        <f t="shared" si="3"/>
        <v>20</v>
      </c>
      <c r="E25" s="35" t="s">
        <v>212</v>
      </c>
      <c r="G25" s="31">
        <v>164</v>
      </c>
      <c r="H25" s="31">
        <f t="shared" si="0"/>
        <v>492</v>
      </c>
      <c r="I25" s="31">
        <f>G25*5</f>
        <v>820</v>
      </c>
      <c r="J25" s="31" t="e">
        <f>(#REF!*H25+$B$3*I25)+$D$4-$D$29</f>
        <v>#REF!</v>
      </c>
    </row>
    <row r="26" spans="1:11" s="18" customFormat="1" x14ac:dyDescent="0.3">
      <c r="A26" s="18" t="s">
        <v>213</v>
      </c>
      <c r="B26" s="18">
        <v>0</v>
      </c>
      <c r="C26" s="19">
        <v>0</v>
      </c>
      <c r="D26" s="19">
        <f t="shared" si="3"/>
        <v>0</v>
      </c>
      <c r="E26" s="35" t="s">
        <v>214</v>
      </c>
      <c r="G26" s="31">
        <v>166</v>
      </c>
      <c r="H26" s="31">
        <f t="shared" si="0"/>
        <v>498</v>
      </c>
      <c r="I26" s="31">
        <f>G26*5</f>
        <v>830</v>
      </c>
      <c r="J26" s="31" t="e">
        <f>(#REF!*H26+$B$3*I26)+$D$4-$D$29</f>
        <v>#REF!</v>
      </c>
    </row>
    <row r="27" spans="1:11" s="18" customFormat="1" x14ac:dyDescent="0.3">
      <c r="A27" s="23" t="s">
        <v>215</v>
      </c>
      <c r="B27" s="23">
        <v>0</v>
      </c>
      <c r="C27" s="19">
        <v>0</v>
      </c>
      <c r="D27" s="19">
        <f t="shared" si="3"/>
        <v>0</v>
      </c>
      <c r="E27" s="36" t="s">
        <v>216</v>
      </c>
      <c r="G27" s="31">
        <v>168</v>
      </c>
      <c r="H27" s="31">
        <f t="shared" si="0"/>
        <v>504</v>
      </c>
      <c r="I27" s="31">
        <f t="shared" ref="I27:I33" si="4">G27*5</f>
        <v>840</v>
      </c>
      <c r="J27" s="31" t="e">
        <f>(#REF!*H27+$B$3*I27)+$D$4-$D$29</f>
        <v>#REF!</v>
      </c>
    </row>
    <row r="28" spans="1:11" s="18" customFormat="1" x14ac:dyDescent="0.3">
      <c r="C28" s="39" t="s">
        <v>197</v>
      </c>
      <c r="D28" s="171">
        <f>SUM(D19:D27)</f>
        <v>11523</v>
      </c>
      <c r="E28" s="36"/>
      <c r="G28" s="31">
        <v>170</v>
      </c>
      <c r="H28" s="31">
        <f t="shared" si="0"/>
        <v>510</v>
      </c>
      <c r="I28" s="31">
        <f t="shared" si="4"/>
        <v>850</v>
      </c>
      <c r="J28" s="31" t="e">
        <f>(#REF!*H28+$B$3*I28)+$D$4-$D$29</f>
        <v>#REF!</v>
      </c>
    </row>
    <row r="29" spans="1:11" s="18" customFormat="1" x14ac:dyDescent="0.3">
      <c r="C29" s="26" t="s">
        <v>217</v>
      </c>
      <c r="D29" s="27">
        <f>D17+D28</f>
        <v>54051</v>
      </c>
      <c r="E29" s="33"/>
      <c r="G29" s="31">
        <v>172</v>
      </c>
      <c r="H29" s="31">
        <f t="shared" si="0"/>
        <v>516</v>
      </c>
      <c r="I29" s="31">
        <f t="shared" si="4"/>
        <v>860</v>
      </c>
      <c r="J29" s="31" t="e">
        <f>(#REF!*H29+$B$3*I29)+$D$4-$D$29</f>
        <v>#REF!</v>
      </c>
    </row>
    <row r="30" spans="1:11" s="18" customFormat="1" x14ac:dyDescent="0.3">
      <c r="C30" s="26"/>
      <c r="D30" s="27"/>
      <c r="E30" s="33"/>
      <c r="G30" s="31">
        <v>174</v>
      </c>
      <c r="H30" s="31">
        <f t="shared" si="0"/>
        <v>522</v>
      </c>
      <c r="I30" s="31">
        <f t="shared" si="4"/>
        <v>870</v>
      </c>
      <c r="J30" s="31" t="e">
        <f>(#REF!*H30+$B$3*I30)+$D$4-$D$29</f>
        <v>#REF!</v>
      </c>
    </row>
    <row r="31" spans="1:11" s="18" customFormat="1" x14ac:dyDescent="0.3">
      <c r="C31" s="28" t="s">
        <v>218</v>
      </c>
      <c r="D31" s="29">
        <f>D7-D29</f>
        <v>1449</v>
      </c>
      <c r="E31" s="67"/>
      <c r="G31" s="31">
        <v>176</v>
      </c>
      <c r="H31" s="31">
        <f t="shared" si="0"/>
        <v>528</v>
      </c>
      <c r="I31" s="31">
        <f t="shared" si="4"/>
        <v>880</v>
      </c>
      <c r="J31" s="31" t="e">
        <f>(#REF!*H31+$B$3*I31)+$D$4-$D$29</f>
        <v>#REF!</v>
      </c>
    </row>
    <row r="32" spans="1:11" s="18" customFormat="1" x14ac:dyDescent="0.3">
      <c r="C32" s="28"/>
      <c r="D32" s="30"/>
      <c r="E32" s="37"/>
      <c r="G32" s="31">
        <v>178</v>
      </c>
      <c r="H32" s="31">
        <f t="shared" si="0"/>
        <v>534</v>
      </c>
      <c r="I32" s="31">
        <f t="shared" si="4"/>
        <v>890</v>
      </c>
      <c r="J32" s="31" t="e">
        <f>(#REF!*H32+$B$3*I32)+$D$4-$D$29</f>
        <v>#REF!</v>
      </c>
    </row>
    <row r="33" spans="1:11" s="18" customFormat="1" x14ac:dyDescent="0.3">
      <c r="D33" s="19"/>
      <c r="E33" s="33"/>
      <c r="G33" s="31">
        <v>180</v>
      </c>
      <c r="H33" s="31">
        <f t="shared" si="0"/>
        <v>540</v>
      </c>
      <c r="I33" s="31">
        <f t="shared" si="4"/>
        <v>900</v>
      </c>
      <c r="J33" s="31" t="e">
        <f>(#REF!*H33+$B$3*I33)+$D$4-$D$29</f>
        <v>#REF!</v>
      </c>
      <c r="K33" s="18" t="s">
        <v>219</v>
      </c>
    </row>
    <row r="34" spans="1:11" x14ac:dyDescent="0.3">
      <c r="A34" s="81"/>
      <c r="B34" s="81"/>
      <c r="C34" s="81"/>
      <c r="D34" s="82"/>
      <c r="E34" s="83"/>
      <c r="F34" s="81"/>
      <c r="G34" s="31"/>
      <c r="H34" s="31"/>
      <c r="I34" s="31"/>
      <c r="J34" s="31"/>
      <c r="K34" s="81"/>
    </row>
    <row r="35" spans="1:11" x14ac:dyDescent="0.3">
      <c r="A35" s="81"/>
      <c r="B35" s="81"/>
      <c r="C35" s="81"/>
      <c r="D35" s="82"/>
      <c r="E35" s="83"/>
      <c r="F35" s="81"/>
      <c r="G35" s="31"/>
      <c r="H35" s="31"/>
      <c r="I35" s="31"/>
      <c r="J35" s="31"/>
      <c r="K35" s="81"/>
    </row>
    <row r="36" spans="1:11" x14ac:dyDescent="0.3">
      <c r="A36" s="81"/>
      <c r="B36" s="81"/>
      <c r="C36" s="81"/>
      <c r="D36" s="82"/>
      <c r="E36" s="83"/>
      <c r="F36" s="81"/>
      <c r="G36" s="31"/>
      <c r="H36" s="31"/>
      <c r="I36" s="31"/>
      <c r="J36" s="31"/>
      <c r="K36" s="81"/>
    </row>
    <row r="37" spans="1:11" x14ac:dyDescent="0.3">
      <c r="A37" s="81"/>
      <c r="B37" s="81"/>
      <c r="C37" s="81"/>
      <c r="D37" s="82"/>
      <c r="E37" s="83"/>
      <c r="F37" s="81"/>
      <c r="G37" s="31"/>
      <c r="H37" s="31"/>
      <c r="I37" s="31"/>
      <c r="J37" s="31"/>
      <c r="K37" s="81"/>
    </row>
    <row r="38" spans="1:11" x14ac:dyDescent="0.3">
      <c r="A38" s="81"/>
      <c r="B38" s="81"/>
      <c r="C38" s="81"/>
      <c r="D38" s="82"/>
      <c r="E38" s="83"/>
      <c r="F38" s="81"/>
      <c r="G38" s="31"/>
      <c r="H38" s="31"/>
      <c r="I38" s="31"/>
      <c r="J38" s="31"/>
      <c r="K38" s="81"/>
    </row>
    <row r="39" spans="1:11" x14ac:dyDescent="0.3">
      <c r="A39" s="81"/>
      <c r="B39" s="81"/>
      <c r="C39" s="81"/>
      <c r="D39" s="82"/>
      <c r="E39" s="83"/>
      <c r="F39" s="81"/>
      <c r="G39" s="31"/>
      <c r="H39" s="31"/>
      <c r="I39" s="31"/>
      <c r="J39" s="31"/>
      <c r="K39" s="81"/>
    </row>
    <row r="40" spans="1:11" x14ac:dyDescent="0.3">
      <c r="A40" s="81"/>
      <c r="B40" s="81"/>
      <c r="C40" s="81"/>
      <c r="D40" s="82"/>
      <c r="E40" s="83"/>
      <c r="F40" s="81"/>
      <c r="G40" s="31"/>
      <c r="H40" s="31"/>
      <c r="I40" s="31"/>
      <c r="J40" s="31"/>
      <c r="K40" s="81"/>
    </row>
    <row r="41" spans="1:11" x14ac:dyDescent="0.3">
      <c r="A41" s="81"/>
      <c r="B41" s="81"/>
      <c r="C41" s="81"/>
      <c r="D41" s="82"/>
      <c r="E41" s="83"/>
      <c r="F41" s="81"/>
      <c r="G41" s="31"/>
      <c r="H41" s="31"/>
      <c r="I41" s="31"/>
      <c r="J41" s="31"/>
      <c r="K41" s="81"/>
    </row>
    <row r="42" spans="1:11" x14ac:dyDescent="0.3">
      <c r="A42" s="81"/>
      <c r="B42" s="81"/>
      <c r="C42" s="81"/>
      <c r="D42" s="82"/>
      <c r="E42" s="83"/>
      <c r="F42" s="81"/>
      <c r="G42" s="31"/>
      <c r="H42" s="31"/>
      <c r="I42" s="31"/>
      <c r="J42" s="31"/>
      <c r="K42" s="81"/>
    </row>
    <row r="43" spans="1:11" x14ac:dyDescent="0.3">
      <c r="A43" s="81"/>
      <c r="B43" s="81"/>
      <c r="C43" s="81"/>
      <c r="D43" s="82"/>
      <c r="E43" s="83"/>
      <c r="F43" s="81"/>
      <c r="G43" s="31"/>
      <c r="H43" s="31"/>
      <c r="I43" s="31"/>
      <c r="J43" s="31"/>
      <c r="K43" s="81"/>
    </row>
    <row r="44" spans="1:11" x14ac:dyDescent="0.3">
      <c r="A44" s="81"/>
      <c r="B44" s="81"/>
      <c r="C44" s="81"/>
      <c r="D44" s="82"/>
      <c r="E44" s="83"/>
      <c r="F44" s="81"/>
      <c r="G44" s="31"/>
      <c r="H44" s="31"/>
      <c r="I44" s="31"/>
      <c r="J44" s="31"/>
      <c r="K44" s="81"/>
    </row>
    <row r="45" spans="1:11" x14ac:dyDescent="0.3">
      <c r="A45" s="81"/>
      <c r="B45" s="81"/>
      <c r="C45" s="81"/>
      <c r="D45" s="82"/>
      <c r="E45" s="83"/>
      <c r="F45" s="81"/>
      <c r="G45" s="31"/>
      <c r="H45" s="31"/>
      <c r="I45" s="31"/>
      <c r="J45" s="31"/>
      <c r="K45" s="81"/>
    </row>
    <row r="46" spans="1:11" x14ac:dyDescent="0.3">
      <c r="A46" s="81"/>
      <c r="B46" s="81"/>
      <c r="C46" s="81"/>
      <c r="D46" s="82"/>
      <c r="E46" s="83"/>
      <c r="F46" s="81"/>
      <c r="G46" s="31"/>
      <c r="H46" s="31"/>
      <c r="I46" s="31"/>
      <c r="J46" s="31"/>
      <c r="K46" s="81"/>
    </row>
    <row r="47" spans="1:11" x14ac:dyDescent="0.3">
      <c r="A47" s="81"/>
      <c r="B47" s="81"/>
      <c r="C47" s="81"/>
      <c r="D47" s="82"/>
      <c r="E47" s="83"/>
      <c r="F47" s="81"/>
      <c r="G47" s="31"/>
      <c r="H47" s="31"/>
      <c r="I47" s="31"/>
      <c r="J47" s="31"/>
      <c r="K47" s="81"/>
    </row>
    <row r="48" spans="1:11" x14ac:dyDescent="0.3">
      <c r="A48" s="81"/>
      <c r="B48" s="81"/>
      <c r="C48" s="81"/>
      <c r="D48" s="82"/>
      <c r="E48" s="83"/>
      <c r="F48" s="81"/>
      <c r="G48" s="31"/>
      <c r="H48" s="31"/>
      <c r="I48" s="31"/>
      <c r="J48" s="31"/>
      <c r="K48" s="81"/>
    </row>
    <row r="49" spans="7:10" x14ac:dyDescent="0.3">
      <c r="G49" s="31"/>
      <c r="H49" s="31"/>
      <c r="I49" s="31"/>
      <c r="J49" s="31"/>
    </row>
    <row r="50" spans="7:10" x14ac:dyDescent="0.3">
      <c r="G50" s="31"/>
      <c r="H50" s="31"/>
      <c r="I50" s="31"/>
      <c r="J50" s="31"/>
    </row>
    <row r="51" spans="7:10" x14ac:dyDescent="0.3">
      <c r="G51" s="31"/>
      <c r="H51" s="31"/>
      <c r="I51" s="31"/>
      <c r="J51" s="31"/>
    </row>
    <row r="52" spans="7:10" x14ac:dyDescent="0.3">
      <c r="G52" s="31"/>
      <c r="H52" s="31"/>
      <c r="I52" s="31"/>
      <c r="J52" s="31"/>
    </row>
    <row r="53" spans="7:10" x14ac:dyDescent="0.3">
      <c r="G53" s="31"/>
      <c r="H53" s="31"/>
      <c r="I53" s="31"/>
      <c r="J53" s="31"/>
    </row>
    <row r="54" spans="7:10" x14ac:dyDescent="0.3">
      <c r="G54" s="31"/>
      <c r="H54" s="31"/>
      <c r="I54" s="31"/>
      <c r="J54" s="31"/>
    </row>
  </sheetData>
  <pageMargins left="0.7" right="0.7" top="0.75" bottom="0.75" header="0.3" footer="0.3"/>
  <pageSetup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L62"/>
  <sheetViews>
    <sheetView topLeftCell="A13" workbookViewId="0">
      <selection activeCell="E27" sqref="E27"/>
    </sheetView>
  </sheetViews>
  <sheetFormatPr defaultColWidth="8.88671875" defaultRowHeight="13.8" x14ac:dyDescent="0.3"/>
  <cols>
    <col min="1" max="1" width="36.88671875" style="1" customWidth="1"/>
    <col min="2" max="2" width="10.44140625" style="1" bestFit="1" customWidth="1"/>
    <col min="3" max="3" width="12" style="1" bestFit="1" customWidth="1"/>
    <col min="4" max="4" width="14.88671875" style="2" customWidth="1"/>
    <col min="5" max="5" width="69.6640625" style="32" bestFit="1" customWidth="1"/>
    <col min="6" max="6" width="9.44140625" style="1" bestFit="1" customWidth="1"/>
    <col min="7" max="8" width="10.33203125" style="1" hidden="1" customWidth="1"/>
    <col min="9" max="9" width="11" style="1" hidden="1" customWidth="1"/>
    <col min="10" max="10" width="12.44140625" style="1" hidden="1" customWidth="1"/>
    <col min="11" max="11" width="1.44140625" style="1" hidden="1" customWidth="1"/>
    <col min="12" max="16384" width="8.88671875" style="1"/>
  </cols>
  <sheetData>
    <row r="1" spans="1:11" ht="15.6" x14ac:dyDescent="0.3">
      <c r="A1" s="17" t="s">
        <v>165</v>
      </c>
      <c r="B1" s="81"/>
      <c r="C1" s="81"/>
      <c r="D1" s="82"/>
      <c r="E1" s="83"/>
      <c r="F1" s="81"/>
      <c r="G1" s="81"/>
      <c r="H1" s="81"/>
      <c r="I1" s="81"/>
      <c r="J1" s="81"/>
      <c r="K1" s="81"/>
    </row>
    <row r="2" spans="1:11" s="18" customFormat="1" x14ac:dyDescent="0.3">
      <c r="A2" s="20" t="s">
        <v>166</v>
      </c>
      <c r="B2" s="20" t="s">
        <v>167</v>
      </c>
      <c r="C2" s="20" t="s">
        <v>168</v>
      </c>
      <c r="D2" s="20" t="s">
        <v>169</v>
      </c>
      <c r="E2" s="34" t="s">
        <v>6</v>
      </c>
      <c r="G2" s="41" t="s">
        <v>170</v>
      </c>
      <c r="H2" s="41" t="s">
        <v>171</v>
      </c>
      <c r="I2" s="41" t="s">
        <v>172</v>
      </c>
      <c r="J2" s="20" t="s">
        <v>173</v>
      </c>
      <c r="K2" s="20" t="s">
        <v>6</v>
      </c>
    </row>
    <row r="3" spans="1:11" s="18" customFormat="1" x14ac:dyDescent="0.3">
      <c r="A3" s="18" t="s">
        <v>174</v>
      </c>
      <c r="B3" s="18">
        <v>72</v>
      </c>
      <c r="C3" s="85">
        <v>750</v>
      </c>
      <c r="D3" s="21">
        <f>B3*C3</f>
        <v>54000</v>
      </c>
      <c r="E3" s="35" t="s">
        <v>175</v>
      </c>
      <c r="G3" s="31">
        <v>102</v>
      </c>
      <c r="H3" s="31">
        <f t="shared" ref="H3:H41" si="0">G3*3</f>
        <v>306</v>
      </c>
      <c r="I3" s="31">
        <f t="shared" ref="I3:I26" si="1">G3*5</f>
        <v>510</v>
      </c>
      <c r="J3" s="31" t="e">
        <f>(#REF!*H3+$B$3*I3)+$D$4-$D$37</f>
        <v>#REF!</v>
      </c>
    </row>
    <row r="4" spans="1:11" s="18" customFormat="1" x14ac:dyDescent="0.3">
      <c r="A4" s="18" t="s">
        <v>176</v>
      </c>
      <c r="B4" s="18">
        <v>1</v>
      </c>
      <c r="C4" s="19">
        <v>1500</v>
      </c>
      <c r="D4" s="21">
        <v>1500</v>
      </c>
      <c r="E4" s="35" t="s">
        <v>177</v>
      </c>
      <c r="G4" s="31">
        <v>104</v>
      </c>
      <c r="H4" s="31">
        <f t="shared" si="0"/>
        <v>312</v>
      </c>
      <c r="I4" s="31">
        <f t="shared" si="1"/>
        <v>520</v>
      </c>
      <c r="J4" s="31" t="e">
        <f>(#REF!*H4+$B$3*I4)+$D$4-$D$37</f>
        <v>#REF!</v>
      </c>
    </row>
    <row r="5" spans="1:11" s="18" customFormat="1" x14ac:dyDescent="0.3">
      <c r="A5" s="18" t="s">
        <v>178</v>
      </c>
      <c r="B5" s="18">
        <v>0</v>
      </c>
      <c r="C5" s="19">
        <v>0</v>
      </c>
      <c r="D5" s="21">
        <f>B5*C5</f>
        <v>0</v>
      </c>
      <c r="E5" s="35" t="s">
        <v>179</v>
      </c>
      <c r="G5" s="31">
        <v>106</v>
      </c>
      <c r="H5" s="31">
        <f t="shared" si="0"/>
        <v>318</v>
      </c>
      <c r="I5" s="31">
        <f t="shared" si="1"/>
        <v>530</v>
      </c>
      <c r="J5" s="31" t="e">
        <f>(#REF!*H5+$B$3*I5)+$D$4-$D$37</f>
        <v>#REF!</v>
      </c>
    </row>
    <row r="6" spans="1:11" s="18" customFormat="1" x14ac:dyDescent="0.3">
      <c r="A6" s="18" t="s">
        <v>180</v>
      </c>
      <c r="B6" s="18">
        <v>0</v>
      </c>
      <c r="C6" s="19">
        <v>0</v>
      </c>
      <c r="D6" s="22">
        <f>B6*C6</f>
        <v>0</v>
      </c>
      <c r="E6" s="35" t="s">
        <v>181</v>
      </c>
      <c r="G6" s="31">
        <v>108</v>
      </c>
      <c r="H6" s="31">
        <f t="shared" si="0"/>
        <v>324</v>
      </c>
      <c r="I6" s="31">
        <f t="shared" si="1"/>
        <v>540</v>
      </c>
      <c r="J6" s="31" t="e">
        <f>(#REF!*H6+$B$3*I6)+$D$4-$D$37</f>
        <v>#REF!</v>
      </c>
    </row>
    <row r="7" spans="1:11" s="18" customFormat="1" x14ac:dyDescent="0.3">
      <c r="B7" s="23"/>
      <c r="C7" s="24" t="s">
        <v>182</v>
      </c>
      <c r="D7" s="25">
        <f>SUM(D3:D6)</f>
        <v>55500</v>
      </c>
      <c r="E7" s="35"/>
      <c r="G7" s="31">
        <v>110</v>
      </c>
      <c r="H7" s="31">
        <f t="shared" si="0"/>
        <v>330</v>
      </c>
      <c r="I7" s="31">
        <f t="shared" si="1"/>
        <v>550</v>
      </c>
      <c r="J7" s="31" t="e">
        <f>(#REF!*H7+$B$3*I7)+$D$4-$D$37</f>
        <v>#REF!</v>
      </c>
    </row>
    <row r="8" spans="1:11" s="18" customFormat="1" x14ac:dyDescent="0.3">
      <c r="D8" s="19"/>
      <c r="E8" s="33"/>
      <c r="G8" s="31">
        <v>112</v>
      </c>
      <c r="H8" s="31">
        <f t="shared" si="0"/>
        <v>336</v>
      </c>
      <c r="I8" s="31">
        <f t="shared" si="1"/>
        <v>560</v>
      </c>
      <c r="J8" s="31" t="e">
        <f>(#REF!*H8+$B$3*I8)+$D$4-$D$37</f>
        <v>#REF!</v>
      </c>
    </row>
    <row r="9" spans="1:11" s="18" customFormat="1" x14ac:dyDescent="0.3">
      <c r="A9" s="20" t="s">
        <v>183</v>
      </c>
      <c r="B9" s="20" t="s">
        <v>167</v>
      </c>
      <c r="C9" s="20" t="s">
        <v>168</v>
      </c>
      <c r="D9" s="20" t="s">
        <v>169</v>
      </c>
      <c r="E9" s="34" t="s">
        <v>6</v>
      </c>
      <c r="G9" s="31">
        <v>114</v>
      </c>
      <c r="H9" s="31">
        <f t="shared" si="0"/>
        <v>342</v>
      </c>
      <c r="I9" s="31">
        <f t="shared" si="1"/>
        <v>570</v>
      </c>
      <c r="J9" s="31" t="e">
        <f>(#REF!*H9+$B$3*I9)+$D$4-$D$37</f>
        <v>#REF!</v>
      </c>
    </row>
    <row r="10" spans="1:11" s="18" customFormat="1" x14ac:dyDescent="0.3">
      <c r="A10" s="38" t="s">
        <v>220</v>
      </c>
      <c r="B10" s="20"/>
      <c r="C10" s="20"/>
      <c r="D10" s="20"/>
      <c r="E10" s="34"/>
      <c r="G10" s="31">
        <v>116</v>
      </c>
      <c r="H10" s="31">
        <f t="shared" si="0"/>
        <v>348</v>
      </c>
      <c r="I10" s="31">
        <f t="shared" si="1"/>
        <v>580</v>
      </c>
      <c r="J10" s="31" t="e">
        <f>(#REF!*H10+$B$3*I10)+$D$4-$D$37</f>
        <v>#REF!</v>
      </c>
      <c r="K10" s="18" t="s">
        <v>221</v>
      </c>
    </row>
    <row r="11" spans="1:11" s="18" customFormat="1" x14ac:dyDescent="0.3">
      <c r="A11" s="18" t="s">
        <v>185</v>
      </c>
      <c r="B11" s="18">
        <v>0</v>
      </c>
      <c r="C11" s="19">
        <v>200</v>
      </c>
      <c r="D11" s="19">
        <f>B11*C11</f>
        <v>0</v>
      </c>
      <c r="E11" s="35" t="s">
        <v>222</v>
      </c>
      <c r="G11" s="31">
        <v>118</v>
      </c>
      <c r="H11" s="31">
        <f t="shared" si="0"/>
        <v>354</v>
      </c>
      <c r="I11" s="31">
        <f t="shared" si="1"/>
        <v>590</v>
      </c>
      <c r="J11" s="31" t="e">
        <f>(#REF!*H11+$B$3*I11)+$D$4-$D$37</f>
        <v>#REF!</v>
      </c>
    </row>
    <row r="12" spans="1:11" s="18" customFormat="1" x14ac:dyDescent="0.3">
      <c r="A12" s="18" t="s">
        <v>187</v>
      </c>
      <c r="B12" s="18">
        <v>0</v>
      </c>
      <c r="C12" s="19">
        <v>299</v>
      </c>
      <c r="D12" s="19">
        <f>B12*C12</f>
        <v>0</v>
      </c>
      <c r="E12" s="35" t="s">
        <v>223</v>
      </c>
      <c r="G12" s="31">
        <v>120</v>
      </c>
      <c r="H12" s="31">
        <f t="shared" si="0"/>
        <v>360</v>
      </c>
      <c r="I12" s="31">
        <f t="shared" si="1"/>
        <v>600</v>
      </c>
      <c r="J12" s="31" t="e">
        <f>(#REF!*H12+$B$3*I12)+$D$4-$D$37</f>
        <v>#REF!</v>
      </c>
      <c r="K12" s="18" t="s">
        <v>224</v>
      </c>
    </row>
    <row r="13" spans="1:11" s="18" customFormat="1" x14ac:dyDescent="0.3">
      <c r="A13" s="18" t="s">
        <v>189</v>
      </c>
      <c r="B13" s="18">
        <v>0</v>
      </c>
      <c r="C13" s="19">
        <f>3*2000/5</f>
        <v>1200</v>
      </c>
      <c r="D13" s="19">
        <f t="shared" ref="D13:D16" si="2">B13*C13</f>
        <v>0</v>
      </c>
      <c r="E13" s="35" t="s">
        <v>225</v>
      </c>
      <c r="G13" s="31">
        <v>122</v>
      </c>
      <c r="H13" s="31">
        <f t="shared" si="0"/>
        <v>366</v>
      </c>
      <c r="I13" s="31">
        <f t="shared" si="1"/>
        <v>610</v>
      </c>
      <c r="J13" s="31" t="e">
        <f>(#REF!*H13+$B$3*I13)+$D$4-$D$37</f>
        <v>#REF!</v>
      </c>
    </row>
    <row r="14" spans="1:11" s="18" customFormat="1" x14ac:dyDescent="0.3">
      <c r="A14" s="18" t="s">
        <v>191</v>
      </c>
      <c r="B14" s="18">
        <v>0</v>
      </c>
      <c r="C14" s="19">
        <f>3*1500/5</f>
        <v>900</v>
      </c>
      <c r="D14" s="19">
        <f t="shared" si="2"/>
        <v>0</v>
      </c>
      <c r="E14" s="35" t="s">
        <v>226</v>
      </c>
      <c r="G14" s="31">
        <v>124</v>
      </c>
      <c r="H14" s="31">
        <f t="shared" si="0"/>
        <v>372</v>
      </c>
      <c r="I14" s="31">
        <f t="shared" si="1"/>
        <v>620</v>
      </c>
      <c r="J14" s="31" t="e">
        <f>(#REF!*H14+$B$3*I14)+$D$4-$D$37</f>
        <v>#REF!</v>
      </c>
    </row>
    <row r="15" spans="1:11" s="18" customFormat="1" x14ac:dyDescent="0.3">
      <c r="A15" s="18" t="s">
        <v>193</v>
      </c>
      <c r="B15" s="18">
        <v>0</v>
      </c>
      <c r="C15" s="19">
        <f>3*400/5</f>
        <v>240</v>
      </c>
      <c r="D15" s="19">
        <f t="shared" si="2"/>
        <v>0</v>
      </c>
      <c r="E15" s="35" t="s">
        <v>227</v>
      </c>
      <c r="G15" s="31">
        <v>126</v>
      </c>
      <c r="H15" s="31">
        <f t="shared" si="0"/>
        <v>378</v>
      </c>
      <c r="I15" s="31">
        <f t="shared" si="1"/>
        <v>630</v>
      </c>
      <c r="J15" s="31" t="e">
        <f>(#REF!*H15+$B$3*I15)+$D$4-$D$37</f>
        <v>#REF!</v>
      </c>
    </row>
    <row r="16" spans="1:11" s="18" customFormat="1" x14ac:dyDescent="0.3">
      <c r="A16" s="18" t="s">
        <v>195</v>
      </c>
      <c r="B16" s="18">
        <v>0</v>
      </c>
      <c r="C16" s="19">
        <v>150</v>
      </c>
      <c r="D16" s="19">
        <f t="shared" si="2"/>
        <v>0</v>
      </c>
      <c r="E16" s="35" t="s">
        <v>228</v>
      </c>
      <c r="G16" s="31">
        <v>128</v>
      </c>
      <c r="H16" s="31">
        <f t="shared" si="0"/>
        <v>384</v>
      </c>
      <c r="I16" s="31">
        <f t="shared" si="1"/>
        <v>640</v>
      </c>
      <c r="J16" s="31" t="e">
        <f>(#REF!*H16+$B$3*I16)+$D$4-$D$37</f>
        <v>#REF!</v>
      </c>
    </row>
    <row r="17" spans="1:12" s="18" customFormat="1" x14ac:dyDescent="0.3">
      <c r="C17" s="39" t="s">
        <v>197</v>
      </c>
      <c r="D17" s="40">
        <f>SUM(D11:D16)</f>
        <v>0</v>
      </c>
      <c r="E17" s="35"/>
      <c r="G17" s="42">
        <v>130</v>
      </c>
      <c r="H17" s="42">
        <f t="shared" si="0"/>
        <v>390</v>
      </c>
      <c r="I17" s="42">
        <f t="shared" si="1"/>
        <v>650</v>
      </c>
      <c r="J17" s="42" t="e">
        <f>(#REF!*H17+$B$3*I17)+$D$4-$D$37</f>
        <v>#REF!</v>
      </c>
      <c r="K17" s="18" t="s">
        <v>229</v>
      </c>
    </row>
    <row r="18" spans="1:12" s="18" customFormat="1" x14ac:dyDescent="0.3">
      <c r="A18" s="38" t="s">
        <v>184</v>
      </c>
      <c r="B18" s="20"/>
      <c r="C18" s="20"/>
      <c r="D18" s="20"/>
      <c r="E18" s="34"/>
      <c r="G18" s="31">
        <v>132</v>
      </c>
      <c r="H18" s="31">
        <f t="shared" si="0"/>
        <v>396</v>
      </c>
      <c r="I18" s="31">
        <f t="shared" si="1"/>
        <v>660</v>
      </c>
      <c r="J18" s="31" t="e">
        <f>(#REF!*H18+$B$3*I18)+$D$4-$D$37</f>
        <v>#REF!</v>
      </c>
    </row>
    <row r="19" spans="1:12" s="18" customFormat="1" x14ac:dyDescent="0.3">
      <c r="A19" s="18" t="s">
        <v>185</v>
      </c>
      <c r="B19" s="18">
        <v>5</v>
      </c>
      <c r="C19" s="19">
        <v>600</v>
      </c>
      <c r="D19" s="19">
        <f>B19*C19</f>
        <v>3000</v>
      </c>
      <c r="E19" s="35" t="s">
        <v>186</v>
      </c>
      <c r="G19" s="31">
        <v>134</v>
      </c>
      <c r="H19" s="31">
        <f t="shared" si="0"/>
        <v>402</v>
      </c>
      <c r="I19" s="31">
        <f t="shared" si="1"/>
        <v>670</v>
      </c>
      <c r="J19" s="31" t="e">
        <f>(#REF!*H19+$B$3*I19)+$D$4-$D$37</f>
        <v>#REF!</v>
      </c>
    </row>
    <row r="20" spans="1:12" s="18" customFormat="1" x14ac:dyDescent="0.3">
      <c r="A20" s="18" t="s">
        <v>187</v>
      </c>
      <c r="B20" s="18">
        <f>B3</f>
        <v>72</v>
      </c>
      <c r="C20" s="19">
        <v>299</v>
      </c>
      <c r="D20" s="19">
        <f>B20*C20</f>
        <v>21528</v>
      </c>
      <c r="E20" s="35" t="s">
        <v>188</v>
      </c>
      <c r="G20" s="31">
        <v>136</v>
      </c>
      <c r="H20" s="31">
        <f t="shared" si="0"/>
        <v>408</v>
      </c>
      <c r="I20" s="31">
        <f t="shared" si="1"/>
        <v>680</v>
      </c>
      <c r="J20" s="31" t="e">
        <f>(#REF!*H20+$B$3*I20)+$D$4-$D$37</f>
        <v>#REF!</v>
      </c>
    </row>
    <row r="21" spans="1:12" s="18" customFormat="1" x14ac:dyDescent="0.3">
      <c r="A21" s="18" t="s">
        <v>189</v>
      </c>
      <c r="B21" s="18">
        <v>1</v>
      </c>
      <c r="C21" s="68">
        <v>2100</v>
      </c>
      <c r="D21" s="19">
        <f t="shared" ref="D21:D24" si="3">B21*C21</f>
        <v>2100</v>
      </c>
      <c r="E21" s="35" t="s">
        <v>190</v>
      </c>
      <c r="F21" s="19"/>
      <c r="G21" s="19"/>
      <c r="H21" s="19"/>
      <c r="I21" s="19"/>
      <c r="J21" s="19"/>
      <c r="K21" s="19"/>
      <c r="L21" s="19"/>
    </row>
    <row r="22" spans="1:12" s="18" customFormat="1" x14ac:dyDescent="0.3">
      <c r="A22" s="18" t="s">
        <v>191</v>
      </c>
      <c r="B22" s="18">
        <v>6</v>
      </c>
      <c r="C22" s="68">
        <v>1600</v>
      </c>
      <c r="D22" s="19">
        <f t="shared" si="3"/>
        <v>9600</v>
      </c>
      <c r="E22" s="35" t="s">
        <v>192</v>
      </c>
      <c r="F22" s="19"/>
      <c r="G22" s="19"/>
      <c r="H22" s="19"/>
      <c r="I22" s="19"/>
      <c r="J22" s="19"/>
      <c r="K22" s="19"/>
      <c r="L22" s="19"/>
    </row>
    <row r="23" spans="1:12" s="18" customFormat="1" x14ac:dyDescent="0.3">
      <c r="A23" s="18" t="s">
        <v>193</v>
      </c>
      <c r="B23" s="18">
        <v>6</v>
      </c>
      <c r="C23" s="68">
        <v>1000</v>
      </c>
      <c r="D23" s="19">
        <f t="shared" si="3"/>
        <v>6000</v>
      </c>
      <c r="E23" s="35" t="s">
        <v>194</v>
      </c>
      <c r="F23" s="19"/>
      <c r="G23" s="19"/>
      <c r="H23" s="19"/>
      <c r="I23" s="19"/>
      <c r="J23" s="19"/>
      <c r="K23" s="19"/>
      <c r="L23" s="19"/>
    </row>
    <row r="24" spans="1:12" s="18" customFormat="1" x14ac:dyDescent="0.3">
      <c r="A24" s="18" t="s">
        <v>195</v>
      </c>
      <c r="B24" s="18">
        <v>1</v>
      </c>
      <c r="C24" s="19">
        <v>300</v>
      </c>
      <c r="D24" s="19">
        <f t="shared" si="3"/>
        <v>300</v>
      </c>
      <c r="E24" s="35" t="s">
        <v>196</v>
      </c>
      <c r="G24" s="31">
        <v>144</v>
      </c>
      <c r="H24" s="31">
        <f t="shared" si="0"/>
        <v>432</v>
      </c>
      <c r="I24" s="31">
        <f t="shared" si="1"/>
        <v>720</v>
      </c>
      <c r="J24" s="31" t="e">
        <f>(#REF!*H24+$B$3*I24)+$D$4-$D$37</f>
        <v>#REF!</v>
      </c>
    </row>
    <row r="25" spans="1:12" s="18" customFormat="1" x14ac:dyDescent="0.3">
      <c r="C25" s="39" t="s">
        <v>197</v>
      </c>
      <c r="D25" s="40">
        <f>SUM(D19:D24)</f>
        <v>42528</v>
      </c>
      <c r="E25" s="35"/>
      <c r="G25" s="31">
        <v>146</v>
      </c>
      <c r="H25" s="31">
        <f t="shared" si="0"/>
        <v>438</v>
      </c>
      <c r="I25" s="31">
        <f t="shared" si="1"/>
        <v>730</v>
      </c>
      <c r="J25" s="31" t="e">
        <f>(#REF!*H25+$B$3*I25)+$D$4-$D$37</f>
        <v>#REF!</v>
      </c>
    </row>
    <row r="26" spans="1:12" s="18" customFormat="1" x14ac:dyDescent="0.3">
      <c r="A26" s="38" t="s">
        <v>198</v>
      </c>
      <c r="C26" s="19"/>
      <c r="D26" s="19"/>
      <c r="E26" s="35"/>
      <c r="G26" s="31">
        <v>148</v>
      </c>
      <c r="H26" s="31">
        <f t="shared" si="0"/>
        <v>444</v>
      </c>
      <c r="I26" s="31">
        <f t="shared" si="1"/>
        <v>740</v>
      </c>
      <c r="J26" s="31" t="e">
        <f>(#REF!*H26+$B$3*I26)+$D$4-$D$37</f>
        <v>#REF!</v>
      </c>
    </row>
    <row r="27" spans="1:12" s="18" customFormat="1" x14ac:dyDescent="0.3">
      <c r="A27" s="18" t="s">
        <v>199</v>
      </c>
      <c r="B27" s="18">
        <v>8</v>
      </c>
      <c r="C27" s="19">
        <v>849</v>
      </c>
      <c r="D27" s="19">
        <f t="shared" ref="D27:D35" si="4">B27*C27</f>
        <v>6792</v>
      </c>
      <c r="E27" s="35" t="s">
        <v>200</v>
      </c>
      <c r="G27" s="31">
        <v>152</v>
      </c>
      <c r="H27" s="31">
        <f t="shared" si="0"/>
        <v>456</v>
      </c>
      <c r="I27" s="31">
        <f t="shared" ref="I27:I30" si="5">G27*5</f>
        <v>760</v>
      </c>
      <c r="J27" s="31" t="e">
        <f>(#REF!*H27+$B$3*I27)+$D$4-$D$37</f>
        <v>#REF!</v>
      </c>
    </row>
    <row r="28" spans="1:12" s="18" customFormat="1" x14ac:dyDescent="0.3">
      <c r="A28" s="18" t="s">
        <v>201</v>
      </c>
      <c r="B28" s="18">
        <v>0</v>
      </c>
      <c r="C28" s="19">
        <v>0</v>
      </c>
      <c r="D28" s="19">
        <f t="shared" si="4"/>
        <v>0</v>
      </c>
      <c r="E28" s="35" t="s">
        <v>202</v>
      </c>
      <c r="G28" s="31">
        <v>154</v>
      </c>
      <c r="H28" s="31">
        <f t="shared" si="0"/>
        <v>462</v>
      </c>
      <c r="I28" s="31">
        <f t="shared" si="5"/>
        <v>770</v>
      </c>
      <c r="J28" s="31" t="e">
        <f>(#REF!*H28+$B$3*I28)+$D$4-$D$37</f>
        <v>#REF!</v>
      </c>
    </row>
    <row r="29" spans="1:12" s="18" customFormat="1" x14ac:dyDescent="0.3">
      <c r="A29" s="18" t="s">
        <v>203</v>
      </c>
      <c r="B29" s="18">
        <v>0</v>
      </c>
      <c r="C29" s="19">
        <v>0</v>
      </c>
      <c r="D29" s="19">
        <f t="shared" ref="D29" si="6">B29*C29</f>
        <v>0</v>
      </c>
      <c r="E29" s="35" t="s">
        <v>202</v>
      </c>
      <c r="G29" s="31">
        <v>156</v>
      </c>
      <c r="H29" s="31">
        <f t="shared" si="0"/>
        <v>468</v>
      </c>
      <c r="I29" s="31">
        <f t="shared" si="5"/>
        <v>780</v>
      </c>
      <c r="J29" s="31" t="e">
        <f>(#REF!*H29+$B$3*I29)+$D$4-$D$37</f>
        <v>#REF!</v>
      </c>
    </row>
    <row r="30" spans="1:12" s="18" customFormat="1" x14ac:dyDescent="0.3">
      <c r="A30" s="18" t="s">
        <v>204</v>
      </c>
      <c r="B30" s="18">
        <v>0</v>
      </c>
      <c r="C30" s="19">
        <v>220</v>
      </c>
      <c r="D30" s="19">
        <f t="shared" si="4"/>
        <v>0</v>
      </c>
      <c r="E30" s="35" t="s">
        <v>205</v>
      </c>
      <c r="G30" s="31">
        <v>158</v>
      </c>
      <c r="H30" s="31">
        <f t="shared" si="0"/>
        <v>474</v>
      </c>
      <c r="I30" s="31">
        <f t="shared" si="5"/>
        <v>790</v>
      </c>
      <c r="J30" s="31" t="e">
        <f>(#REF!*H30+$B$3*I30)+$D$4-$D$37</f>
        <v>#REF!</v>
      </c>
    </row>
    <row r="31" spans="1:12" s="18" customFormat="1" x14ac:dyDescent="0.3">
      <c r="A31" s="18" t="s">
        <v>206</v>
      </c>
      <c r="B31" s="18">
        <v>1</v>
      </c>
      <c r="C31" s="19">
        <v>100</v>
      </c>
      <c r="D31" s="19">
        <f t="shared" si="4"/>
        <v>100</v>
      </c>
      <c r="E31" s="35" t="s">
        <v>207</v>
      </c>
      <c r="G31" s="31">
        <v>160</v>
      </c>
      <c r="H31" s="31">
        <f t="shared" si="0"/>
        <v>480</v>
      </c>
      <c r="I31" s="31">
        <f t="shared" ref="I31" si="7">G31*5</f>
        <v>800</v>
      </c>
      <c r="J31" s="31" t="e">
        <f>(#REF!*H31+$B$3*I31)+$D$4-$D$37</f>
        <v>#REF!</v>
      </c>
      <c r="K31" s="18" t="s">
        <v>208</v>
      </c>
    </row>
    <row r="32" spans="1:12" s="18" customFormat="1" x14ac:dyDescent="0.3">
      <c r="A32" s="18" t="s">
        <v>209</v>
      </c>
      <c r="B32" s="18">
        <v>1</v>
      </c>
      <c r="C32" s="19">
        <v>1500</v>
      </c>
      <c r="D32" s="19">
        <f t="shared" si="4"/>
        <v>1500</v>
      </c>
      <c r="E32" s="35" t="s">
        <v>210</v>
      </c>
      <c r="G32" s="31">
        <v>162</v>
      </c>
      <c r="H32" s="31">
        <f t="shared" si="0"/>
        <v>486</v>
      </c>
      <c r="I32" s="31">
        <f>G32*5</f>
        <v>810</v>
      </c>
      <c r="J32" s="31" t="e">
        <f>(#REF!*H32+$B$3*I32)+$D$4-$D$37</f>
        <v>#REF!</v>
      </c>
    </row>
    <row r="33" spans="1:11" s="18" customFormat="1" x14ac:dyDescent="0.3">
      <c r="A33" s="18" t="s">
        <v>211</v>
      </c>
      <c r="B33" s="18">
        <v>0</v>
      </c>
      <c r="C33" s="19">
        <v>20</v>
      </c>
      <c r="D33" s="19">
        <f t="shared" si="4"/>
        <v>0</v>
      </c>
      <c r="E33" s="35" t="s">
        <v>212</v>
      </c>
      <c r="G33" s="31">
        <v>164</v>
      </c>
      <c r="H33" s="31">
        <f t="shared" si="0"/>
        <v>492</v>
      </c>
      <c r="I33" s="31">
        <f>G33*5</f>
        <v>820</v>
      </c>
      <c r="J33" s="31" t="e">
        <f>(#REF!*H33+$B$3*I33)+$D$4-$D$37</f>
        <v>#REF!</v>
      </c>
    </row>
    <row r="34" spans="1:11" s="18" customFormat="1" x14ac:dyDescent="0.3">
      <c r="A34" s="18" t="s">
        <v>213</v>
      </c>
      <c r="B34" s="18">
        <v>0</v>
      </c>
      <c r="C34" s="19">
        <v>0</v>
      </c>
      <c r="D34" s="19">
        <f t="shared" si="4"/>
        <v>0</v>
      </c>
      <c r="E34" s="35" t="s">
        <v>214</v>
      </c>
      <c r="G34" s="31">
        <v>166</v>
      </c>
      <c r="H34" s="31">
        <f t="shared" si="0"/>
        <v>498</v>
      </c>
      <c r="I34" s="31">
        <f>G34*5</f>
        <v>830</v>
      </c>
      <c r="J34" s="31" t="e">
        <f>(#REF!*H34+$B$3*I34)+$D$4-$D$37</f>
        <v>#REF!</v>
      </c>
    </row>
    <row r="35" spans="1:11" s="18" customFormat="1" x14ac:dyDescent="0.3">
      <c r="A35" s="23" t="s">
        <v>215</v>
      </c>
      <c r="B35" s="23">
        <v>0</v>
      </c>
      <c r="C35" s="19">
        <v>0</v>
      </c>
      <c r="D35" s="19">
        <f t="shared" si="4"/>
        <v>0</v>
      </c>
      <c r="E35" s="35"/>
      <c r="G35" s="31">
        <v>168</v>
      </c>
      <c r="H35" s="31">
        <f t="shared" si="0"/>
        <v>504</v>
      </c>
      <c r="I35" s="31">
        <f t="shared" ref="I35:I41" si="8">G35*5</f>
        <v>840</v>
      </c>
      <c r="J35" s="31" t="e">
        <f>(#REF!*H35+$B$3*I35)+$D$4-$D$37</f>
        <v>#REF!</v>
      </c>
    </row>
    <row r="36" spans="1:11" s="18" customFormat="1" x14ac:dyDescent="0.3">
      <c r="C36" s="39" t="s">
        <v>197</v>
      </c>
      <c r="D36" s="40">
        <f>SUM(D27:D35)</f>
        <v>8392</v>
      </c>
      <c r="E36" s="36"/>
      <c r="G36" s="31">
        <v>170</v>
      </c>
      <c r="H36" s="31">
        <f t="shared" si="0"/>
        <v>510</v>
      </c>
      <c r="I36" s="31">
        <f t="shared" si="8"/>
        <v>850</v>
      </c>
      <c r="J36" s="31" t="e">
        <f>(#REF!*H36+$B$3*I36)+$D$4-$D$37</f>
        <v>#REF!</v>
      </c>
    </row>
    <row r="37" spans="1:11" s="18" customFormat="1" x14ac:dyDescent="0.3">
      <c r="C37" s="26" t="s">
        <v>217</v>
      </c>
      <c r="D37" s="27">
        <f>D36+D25+D17</f>
        <v>50920</v>
      </c>
      <c r="E37" s="33"/>
      <c r="G37" s="31">
        <v>172</v>
      </c>
      <c r="H37" s="31">
        <f t="shared" si="0"/>
        <v>516</v>
      </c>
      <c r="I37" s="31">
        <f t="shared" si="8"/>
        <v>860</v>
      </c>
      <c r="J37" s="31" t="e">
        <f>(#REF!*H37+$B$3*I37)+$D$4-$D$37</f>
        <v>#REF!</v>
      </c>
    </row>
    <row r="38" spans="1:11" s="18" customFormat="1" x14ac:dyDescent="0.3">
      <c r="C38" s="26"/>
      <c r="D38" s="27"/>
      <c r="E38" s="33"/>
      <c r="G38" s="31">
        <v>174</v>
      </c>
      <c r="H38" s="31">
        <f t="shared" si="0"/>
        <v>522</v>
      </c>
      <c r="I38" s="31">
        <f t="shared" si="8"/>
        <v>870</v>
      </c>
      <c r="J38" s="31" t="e">
        <f>(#REF!*H38+$B$3*I38)+$D$4-$D$37</f>
        <v>#REF!</v>
      </c>
    </row>
    <row r="39" spans="1:11" s="18" customFormat="1" x14ac:dyDescent="0.3">
      <c r="C39" s="28" t="s">
        <v>218</v>
      </c>
      <c r="D39" s="29">
        <f>D7-D37</f>
        <v>4580</v>
      </c>
      <c r="E39" s="67"/>
      <c r="G39" s="31">
        <v>176</v>
      </c>
      <c r="H39" s="31">
        <f t="shared" si="0"/>
        <v>528</v>
      </c>
      <c r="I39" s="31">
        <f t="shared" si="8"/>
        <v>880</v>
      </c>
      <c r="J39" s="31" t="e">
        <f>(#REF!*H39+$B$3*I39)+$D$4-$D$37</f>
        <v>#REF!</v>
      </c>
    </row>
    <row r="40" spans="1:11" s="18" customFormat="1" x14ac:dyDescent="0.3">
      <c r="C40" s="28"/>
      <c r="D40" s="30"/>
      <c r="E40" s="37"/>
      <c r="G40" s="31">
        <v>178</v>
      </c>
      <c r="H40" s="31">
        <f t="shared" si="0"/>
        <v>534</v>
      </c>
      <c r="I40" s="31">
        <f t="shared" si="8"/>
        <v>890</v>
      </c>
      <c r="J40" s="31" t="e">
        <f>(#REF!*H40+$B$3*I40)+$D$4-$D$37</f>
        <v>#REF!</v>
      </c>
    </row>
    <row r="41" spans="1:11" s="18" customFormat="1" x14ac:dyDescent="0.3">
      <c r="D41" s="19"/>
      <c r="E41" s="33"/>
      <c r="G41" s="31">
        <v>180</v>
      </c>
      <c r="H41" s="31">
        <f t="shared" si="0"/>
        <v>540</v>
      </c>
      <c r="I41" s="31">
        <f t="shared" si="8"/>
        <v>900</v>
      </c>
      <c r="J41" s="31" t="e">
        <f>(#REF!*H41+$B$3*I41)+$D$4-$D$37</f>
        <v>#REF!</v>
      </c>
      <c r="K41" s="18" t="s">
        <v>219</v>
      </c>
    </row>
    <row r="42" spans="1:11" x14ac:dyDescent="0.3">
      <c r="A42" s="81"/>
      <c r="B42" s="81"/>
      <c r="C42" s="81"/>
      <c r="D42" s="82"/>
      <c r="E42" s="83"/>
      <c r="F42" s="81"/>
      <c r="G42" s="31"/>
      <c r="H42" s="31"/>
      <c r="I42" s="31"/>
      <c r="J42" s="31"/>
      <c r="K42" s="81"/>
    </row>
    <row r="43" spans="1:11" x14ac:dyDescent="0.3">
      <c r="A43" s="81"/>
      <c r="B43" s="81"/>
      <c r="C43" s="81"/>
      <c r="D43" s="82"/>
      <c r="E43" s="83"/>
      <c r="F43" s="81"/>
      <c r="G43" s="31"/>
      <c r="H43" s="31"/>
      <c r="I43" s="31"/>
      <c r="J43" s="31"/>
      <c r="K43" s="81"/>
    </row>
    <row r="44" spans="1:11" x14ac:dyDescent="0.3">
      <c r="A44" s="81"/>
      <c r="B44" s="81"/>
      <c r="C44" s="81"/>
      <c r="D44" s="82"/>
      <c r="E44" s="83"/>
      <c r="F44" s="81"/>
      <c r="G44" s="31"/>
      <c r="H44" s="31"/>
      <c r="I44" s="31"/>
      <c r="J44" s="31"/>
      <c r="K44" s="81"/>
    </row>
    <row r="45" spans="1:11" x14ac:dyDescent="0.3">
      <c r="A45" s="81"/>
      <c r="B45" s="81"/>
      <c r="C45" s="81"/>
      <c r="D45" s="82"/>
      <c r="E45" s="83"/>
      <c r="F45" s="81"/>
      <c r="G45" s="31"/>
      <c r="H45" s="31"/>
      <c r="I45" s="31"/>
      <c r="J45" s="31"/>
      <c r="K45" s="81"/>
    </row>
    <row r="46" spans="1:11" x14ac:dyDescent="0.3">
      <c r="A46" s="81"/>
      <c r="B46" s="81"/>
      <c r="C46" s="81"/>
      <c r="D46" s="82"/>
      <c r="E46" s="83"/>
      <c r="F46" s="81"/>
      <c r="G46" s="31"/>
      <c r="H46" s="31"/>
      <c r="I46" s="31"/>
      <c r="J46" s="31"/>
      <c r="K46" s="81"/>
    </row>
    <row r="47" spans="1:11" x14ac:dyDescent="0.3">
      <c r="A47" s="81"/>
      <c r="B47" s="81"/>
      <c r="C47" s="81"/>
      <c r="D47" s="82"/>
      <c r="E47" s="83"/>
      <c r="F47" s="81"/>
      <c r="G47" s="31"/>
      <c r="H47" s="31"/>
      <c r="I47" s="31"/>
      <c r="J47" s="31"/>
      <c r="K47" s="81"/>
    </row>
    <row r="48" spans="1:11" x14ac:dyDescent="0.3">
      <c r="A48" s="81"/>
      <c r="B48" s="81"/>
      <c r="C48" s="81"/>
      <c r="D48" s="82"/>
      <c r="E48" s="83"/>
      <c r="F48" s="81"/>
      <c r="G48" s="31"/>
      <c r="H48" s="31"/>
      <c r="I48" s="31"/>
      <c r="J48" s="31"/>
      <c r="K48" s="81"/>
    </row>
    <row r="49" spans="7:10" x14ac:dyDescent="0.3">
      <c r="G49" s="31"/>
      <c r="H49" s="31"/>
      <c r="I49" s="31"/>
      <c r="J49" s="31"/>
    </row>
    <row r="50" spans="7:10" x14ac:dyDescent="0.3">
      <c r="G50" s="31"/>
      <c r="H50" s="31"/>
      <c r="I50" s="31"/>
      <c r="J50" s="31"/>
    </row>
    <row r="51" spans="7:10" x14ac:dyDescent="0.3">
      <c r="G51" s="31"/>
      <c r="H51" s="31"/>
      <c r="I51" s="31"/>
      <c r="J51" s="31"/>
    </row>
    <row r="52" spans="7:10" x14ac:dyDescent="0.3">
      <c r="G52" s="31"/>
      <c r="H52" s="31"/>
      <c r="I52" s="31"/>
      <c r="J52" s="31"/>
    </row>
    <row r="53" spans="7:10" x14ac:dyDescent="0.3">
      <c r="G53" s="31"/>
      <c r="H53" s="31"/>
      <c r="I53" s="31"/>
      <c r="J53" s="31"/>
    </row>
    <row r="54" spans="7:10" x14ac:dyDescent="0.3">
      <c r="G54" s="31"/>
      <c r="H54" s="31"/>
      <c r="I54" s="31"/>
      <c r="J54" s="31"/>
    </row>
    <row r="55" spans="7:10" x14ac:dyDescent="0.3">
      <c r="G55" s="31"/>
      <c r="H55" s="31"/>
      <c r="I55" s="31"/>
      <c r="J55" s="31"/>
    </row>
    <row r="56" spans="7:10" x14ac:dyDescent="0.3">
      <c r="G56" s="31"/>
      <c r="H56" s="31"/>
      <c r="I56" s="31"/>
      <c r="J56" s="31"/>
    </row>
    <row r="57" spans="7:10" x14ac:dyDescent="0.3">
      <c r="G57" s="31"/>
      <c r="H57" s="31"/>
      <c r="I57" s="31"/>
      <c r="J57" s="31"/>
    </row>
    <row r="58" spans="7:10" x14ac:dyDescent="0.3">
      <c r="G58" s="31"/>
      <c r="H58" s="31"/>
      <c r="I58" s="31"/>
      <c r="J58" s="31"/>
    </row>
    <row r="59" spans="7:10" x14ac:dyDescent="0.3">
      <c r="G59" s="31"/>
      <c r="H59" s="31"/>
      <c r="I59" s="31"/>
      <c r="J59" s="31"/>
    </row>
    <row r="60" spans="7:10" x14ac:dyDescent="0.3">
      <c r="G60" s="31"/>
      <c r="H60" s="31"/>
      <c r="I60" s="31"/>
      <c r="J60" s="31"/>
    </row>
    <row r="61" spans="7:10" x14ac:dyDescent="0.3">
      <c r="G61" s="31"/>
      <c r="H61" s="31"/>
      <c r="I61" s="31"/>
      <c r="J61" s="31"/>
    </row>
    <row r="62" spans="7:10" x14ac:dyDescent="0.3">
      <c r="G62" s="31"/>
      <c r="H62" s="31"/>
      <c r="I62" s="31"/>
      <c r="J62" s="31"/>
    </row>
  </sheetData>
  <sortState xmlns:xlrd2="http://schemas.microsoft.com/office/spreadsheetml/2017/richdata2" ref="D2:G27">
    <sortCondition ref="D2:D27"/>
  </sortState>
  <pageMargins left="0.7" right="0.7" top="0.75" bottom="0.75" header="0.3" footer="0.3"/>
  <customProperties>
    <customPr name="_pios_id" r:id="rId1"/>
    <customPr name="EpmWorksheetKeyString_GUID" r:id="rId2"/>
  </customPropertie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G67"/>
  <sheetViews>
    <sheetView zoomScale="125" zoomScaleNormal="125" zoomScalePageLayoutView="125" workbookViewId="0">
      <selection activeCell="A3" sqref="A3"/>
    </sheetView>
  </sheetViews>
  <sheetFormatPr defaultColWidth="8.88671875" defaultRowHeight="12" x14ac:dyDescent="0.25"/>
  <cols>
    <col min="1" max="1" width="60.33203125" style="4" bestFit="1" customWidth="1"/>
    <col min="2" max="2" width="11.33203125" style="4" bestFit="1" customWidth="1"/>
    <col min="3" max="3" width="13.6640625" style="4" customWidth="1"/>
    <col min="4" max="4" width="13.33203125" style="4" bestFit="1" customWidth="1"/>
    <col min="5" max="5" width="88.44140625" style="13" customWidth="1"/>
    <col min="6" max="6" width="33.109375" style="4" customWidth="1"/>
    <col min="7" max="7" width="38.88671875" style="4" bestFit="1" customWidth="1"/>
    <col min="8" max="8" width="24" style="4" bestFit="1" customWidth="1"/>
    <col min="9" max="16384" width="8.88671875" style="4"/>
  </cols>
  <sheetData>
    <row r="1" spans="1:7" x14ac:dyDescent="0.25">
      <c r="A1" s="3" t="s">
        <v>0</v>
      </c>
      <c r="B1" s="12" t="s">
        <v>3</v>
      </c>
      <c r="C1" s="3" t="s">
        <v>4</v>
      </c>
      <c r="D1" s="3" t="s">
        <v>5</v>
      </c>
      <c r="E1" s="12" t="s">
        <v>6</v>
      </c>
      <c r="G1" s="3"/>
    </row>
    <row r="2" spans="1:7" x14ac:dyDescent="0.25">
      <c r="A2" s="74" t="s">
        <v>19</v>
      </c>
      <c r="B2" s="8"/>
      <c r="C2" s="4" t="s">
        <v>9</v>
      </c>
    </row>
    <row r="3" spans="1:7" x14ac:dyDescent="0.25">
      <c r="A3" s="4" t="s">
        <v>45</v>
      </c>
      <c r="B3" s="8"/>
      <c r="C3" s="4" t="s">
        <v>9</v>
      </c>
      <c r="D3" s="4" t="s">
        <v>46</v>
      </c>
      <c r="E3" s="13" t="s">
        <v>47</v>
      </c>
    </row>
    <row r="4" spans="1:7" x14ac:dyDescent="0.25">
      <c r="A4" s="4" t="s">
        <v>12</v>
      </c>
      <c r="B4" s="8"/>
      <c r="C4" s="4" t="s">
        <v>9</v>
      </c>
      <c r="D4" s="4" t="s">
        <v>10</v>
      </c>
      <c r="E4" s="13" t="s">
        <v>14</v>
      </c>
    </row>
    <row r="5" spans="1:7" x14ac:dyDescent="0.25">
      <c r="A5" s="4" t="s">
        <v>24</v>
      </c>
      <c r="B5" s="8"/>
      <c r="C5" s="4" t="s">
        <v>9</v>
      </c>
      <c r="E5" s="13" t="s">
        <v>230</v>
      </c>
    </row>
    <row r="6" spans="1:7" x14ac:dyDescent="0.25">
      <c r="A6" s="75" t="s">
        <v>56</v>
      </c>
      <c r="B6" s="8"/>
      <c r="C6" s="4" t="s">
        <v>9</v>
      </c>
      <c r="E6" s="13" t="s">
        <v>231</v>
      </c>
    </row>
    <row r="7" spans="1:7" x14ac:dyDescent="0.25">
      <c r="A7" s="77" t="s">
        <v>22</v>
      </c>
      <c r="B7" s="8"/>
      <c r="C7" s="4" t="s">
        <v>9</v>
      </c>
      <c r="E7" s="13" t="s">
        <v>23</v>
      </c>
    </row>
    <row r="8" spans="1:7" x14ac:dyDescent="0.25">
      <c r="A8" s="4" t="s">
        <v>232</v>
      </c>
      <c r="B8" s="8"/>
      <c r="C8" s="4" t="s">
        <v>9</v>
      </c>
      <c r="D8" s="4" t="s">
        <v>233</v>
      </c>
      <c r="E8" s="13" t="s">
        <v>234</v>
      </c>
    </row>
    <row r="9" spans="1:7" x14ac:dyDescent="0.25">
      <c r="A9" s="4" t="s">
        <v>15</v>
      </c>
      <c r="B9" s="8"/>
      <c r="C9" s="4" t="s">
        <v>9</v>
      </c>
      <c r="D9" s="4" t="s">
        <v>10</v>
      </c>
      <c r="E9" s="13" t="s">
        <v>235</v>
      </c>
    </row>
    <row r="10" spans="1:7" x14ac:dyDescent="0.25">
      <c r="A10" s="75" t="s">
        <v>7</v>
      </c>
      <c r="B10" s="8"/>
      <c r="C10" s="4" t="s">
        <v>9</v>
      </c>
      <c r="E10" s="13" t="s">
        <v>11</v>
      </c>
    </row>
    <row r="11" spans="1:7" x14ac:dyDescent="0.25">
      <c r="A11" s="4" t="s">
        <v>236</v>
      </c>
      <c r="B11" s="8"/>
      <c r="C11" s="4" t="s">
        <v>9</v>
      </c>
      <c r="E11" s="13" t="s">
        <v>237</v>
      </c>
    </row>
    <row r="12" spans="1:7" x14ac:dyDescent="0.25">
      <c r="A12" s="80" t="s">
        <v>238</v>
      </c>
      <c r="B12" s="8"/>
      <c r="C12" s="4" t="s">
        <v>9</v>
      </c>
      <c r="E12" s="13" t="s">
        <v>239</v>
      </c>
    </row>
    <row r="13" spans="1:7" ht="14.4" x14ac:dyDescent="0.3">
      <c r="A13" s="77" t="s">
        <v>26</v>
      </c>
      <c r="B13" s="8">
        <v>42461</v>
      </c>
      <c r="C13" s="4" t="s">
        <v>9</v>
      </c>
      <c r="E13" s="13" t="s">
        <v>28</v>
      </c>
      <c r="F13" s="44"/>
    </row>
    <row r="14" spans="1:7" x14ac:dyDescent="0.25">
      <c r="A14" s="76" t="s">
        <v>240</v>
      </c>
      <c r="B14" s="8">
        <v>42461</v>
      </c>
      <c r="C14" s="4" t="s">
        <v>9</v>
      </c>
      <c r="E14" s="13" t="s">
        <v>30</v>
      </c>
    </row>
    <row r="15" spans="1:7" x14ac:dyDescent="0.25">
      <c r="A15" s="77" t="s">
        <v>31</v>
      </c>
      <c r="B15" s="8">
        <v>42461</v>
      </c>
      <c r="C15" s="4" t="s">
        <v>9</v>
      </c>
      <c r="E15" s="13" t="s">
        <v>33</v>
      </c>
    </row>
    <row r="16" spans="1:7" x14ac:dyDescent="0.25">
      <c r="A16" s="77" t="s">
        <v>241</v>
      </c>
      <c r="B16" s="8">
        <v>42503</v>
      </c>
      <c r="C16" s="4" t="s">
        <v>9</v>
      </c>
      <c r="E16" s="13" t="s">
        <v>242</v>
      </c>
    </row>
    <row r="17" spans="1:7" x14ac:dyDescent="0.25">
      <c r="A17" s="76" t="s">
        <v>34</v>
      </c>
      <c r="B17" s="8">
        <v>42475</v>
      </c>
      <c r="C17" s="4" t="s">
        <v>9</v>
      </c>
      <c r="E17" s="13" t="s">
        <v>35</v>
      </c>
    </row>
    <row r="18" spans="1:7" x14ac:dyDescent="0.25">
      <c r="A18" s="77" t="s">
        <v>40</v>
      </c>
      <c r="B18" s="8"/>
      <c r="C18" s="4" t="s">
        <v>9</v>
      </c>
      <c r="E18" s="13" t="s">
        <v>243</v>
      </c>
    </row>
    <row r="19" spans="1:7" x14ac:dyDescent="0.25">
      <c r="A19" s="78" t="s">
        <v>43</v>
      </c>
      <c r="B19" s="8">
        <v>42461</v>
      </c>
      <c r="C19" s="4" t="s">
        <v>9</v>
      </c>
      <c r="E19" s="13" t="s">
        <v>44</v>
      </c>
    </row>
    <row r="20" spans="1:7" x14ac:dyDescent="0.25">
      <c r="A20" s="75" t="s">
        <v>48</v>
      </c>
      <c r="B20" s="8"/>
      <c r="C20" s="4" t="s">
        <v>9</v>
      </c>
      <c r="E20" s="13" t="s">
        <v>52</v>
      </c>
    </row>
    <row r="21" spans="1:7" x14ac:dyDescent="0.25">
      <c r="A21" s="75" t="s">
        <v>53</v>
      </c>
      <c r="B21" s="8"/>
      <c r="C21" s="4" t="s">
        <v>9</v>
      </c>
      <c r="E21" s="13" t="s">
        <v>54</v>
      </c>
    </row>
    <row r="22" spans="1:7" x14ac:dyDescent="0.25">
      <c r="A22" s="75" t="s">
        <v>55</v>
      </c>
      <c r="B22" s="8"/>
      <c r="C22" s="4" t="s">
        <v>9</v>
      </c>
      <c r="E22" s="13" t="s">
        <v>54</v>
      </c>
    </row>
    <row r="23" spans="1:7" x14ac:dyDescent="0.25">
      <c r="A23" s="77" t="s">
        <v>68</v>
      </c>
      <c r="B23" s="8"/>
      <c r="C23" s="4" t="s">
        <v>9</v>
      </c>
      <c r="E23" s="13" t="s">
        <v>69</v>
      </c>
      <c r="F23" s="13"/>
    </row>
    <row r="24" spans="1:7" x14ac:dyDescent="0.25">
      <c r="A24" s="78" t="s">
        <v>244</v>
      </c>
      <c r="B24" s="8">
        <v>42491</v>
      </c>
      <c r="C24" s="4" t="s">
        <v>9</v>
      </c>
      <c r="E24" s="13" t="s">
        <v>245</v>
      </c>
      <c r="F24" s="13"/>
      <c r="G24" s="13"/>
    </row>
    <row r="25" spans="1:7" x14ac:dyDescent="0.25">
      <c r="A25" s="78" t="s">
        <v>94</v>
      </c>
      <c r="B25" s="8">
        <v>42522</v>
      </c>
      <c r="C25" s="4" t="s">
        <v>9</v>
      </c>
      <c r="E25" s="13" t="s">
        <v>95</v>
      </c>
    </row>
    <row r="26" spans="1:7" ht="24" x14ac:dyDescent="0.25">
      <c r="A26" s="77" t="s">
        <v>36</v>
      </c>
      <c r="B26" s="8" t="s">
        <v>37</v>
      </c>
      <c r="C26" s="4" t="s">
        <v>9</v>
      </c>
      <c r="E26" s="13" t="s">
        <v>39</v>
      </c>
    </row>
    <row r="27" spans="1:7" x14ac:dyDescent="0.25">
      <c r="A27" s="76" t="s">
        <v>70</v>
      </c>
      <c r="B27" s="8" t="s">
        <v>246</v>
      </c>
      <c r="C27" s="4" t="s">
        <v>9</v>
      </c>
      <c r="E27" s="13" t="s">
        <v>72</v>
      </c>
    </row>
    <row r="28" spans="1:7" x14ac:dyDescent="0.25">
      <c r="A28" s="76" t="s">
        <v>73</v>
      </c>
      <c r="B28" s="8"/>
      <c r="C28" s="4" t="s">
        <v>9</v>
      </c>
      <c r="E28" s="13" t="s">
        <v>74</v>
      </c>
    </row>
    <row r="29" spans="1:7" ht="24" x14ac:dyDescent="0.25">
      <c r="A29" s="76" t="s">
        <v>75</v>
      </c>
      <c r="B29" s="8"/>
      <c r="C29" s="4" t="s">
        <v>9</v>
      </c>
      <c r="E29" s="13" t="s">
        <v>76</v>
      </c>
    </row>
    <row r="30" spans="1:7" x14ac:dyDescent="0.25">
      <c r="A30" s="77" t="s">
        <v>109</v>
      </c>
      <c r="B30" s="8"/>
      <c r="C30" s="4" t="s">
        <v>9</v>
      </c>
      <c r="E30" s="13" t="s">
        <v>111</v>
      </c>
    </row>
    <row r="31" spans="1:7" ht="48" x14ac:dyDescent="0.25">
      <c r="A31" s="77" t="s">
        <v>63</v>
      </c>
      <c r="B31" s="8"/>
      <c r="C31" s="4" t="s">
        <v>9</v>
      </c>
      <c r="E31" s="13" t="s">
        <v>64</v>
      </c>
    </row>
    <row r="32" spans="1:7" x14ac:dyDescent="0.25">
      <c r="A32" s="76" t="s">
        <v>59</v>
      </c>
      <c r="B32" s="8" t="s">
        <v>247</v>
      </c>
      <c r="C32" s="4" t="s">
        <v>9</v>
      </c>
      <c r="E32" s="13" t="s">
        <v>60</v>
      </c>
    </row>
    <row r="33" spans="1:5" ht="24" x14ac:dyDescent="0.25">
      <c r="A33" s="78" t="s">
        <v>248</v>
      </c>
      <c r="B33" s="8"/>
      <c r="C33" s="4" t="s">
        <v>9</v>
      </c>
      <c r="E33" s="13" t="s">
        <v>249</v>
      </c>
    </row>
    <row r="34" spans="1:5" x14ac:dyDescent="0.25">
      <c r="A34" s="77" t="s">
        <v>112</v>
      </c>
      <c r="B34" s="8"/>
      <c r="C34" s="4" t="s">
        <v>9</v>
      </c>
      <c r="E34" s="13" t="s">
        <v>113</v>
      </c>
    </row>
    <row r="35" spans="1:5" ht="24" x14ac:dyDescent="0.25">
      <c r="A35" s="4" t="s">
        <v>61</v>
      </c>
      <c r="B35" s="8"/>
      <c r="C35" s="4" t="s">
        <v>9</v>
      </c>
      <c r="E35" s="13" t="s">
        <v>62</v>
      </c>
    </row>
    <row r="36" spans="1:5" x14ac:dyDescent="0.25">
      <c r="A36" s="4" t="s">
        <v>114</v>
      </c>
      <c r="B36" s="8"/>
      <c r="C36" s="4" t="s">
        <v>9</v>
      </c>
      <c r="E36" s="13" t="s">
        <v>250</v>
      </c>
    </row>
    <row r="37" spans="1:5" x14ac:dyDescent="0.25">
      <c r="A37" s="4" t="s">
        <v>116</v>
      </c>
      <c r="B37" s="8"/>
      <c r="C37" s="4" t="s">
        <v>9</v>
      </c>
      <c r="E37" s="13" t="s">
        <v>250</v>
      </c>
    </row>
    <row r="38" spans="1:5" ht="36" x14ac:dyDescent="0.25">
      <c r="A38" s="76" t="s">
        <v>77</v>
      </c>
      <c r="B38" s="8"/>
      <c r="C38" s="4" t="s">
        <v>9</v>
      </c>
      <c r="E38" s="13" t="s">
        <v>78</v>
      </c>
    </row>
    <row r="39" spans="1:5" x14ac:dyDescent="0.25">
      <c r="A39" s="76" t="s">
        <v>79</v>
      </c>
      <c r="B39" s="8"/>
      <c r="C39" s="4" t="s">
        <v>9</v>
      </c>
      <c r="E39" s="13" t="s">
        <v>80</v>
      </c>
    </row>
    <row r="40" spans="1:5" x14ac:dyDescent="0.25">
      <c r="A40" s="4" t="s">
        <v>101</v>
      </c>
      <c r="B40" s="8"/>
      <c r="C40" s="4" t="s">
        <v>9</v>
      </c>
      <c r="E40" s="13" t="s">
        <v>102</v>
      </c>
    </row>
    <row r="41" spans="1:5" x14ac:dyDescent="0.25">
      <c r="A41" s="4" t="s">
        <v>103</v>
      </c>
      <c r="B41" s="8"/>
      <c r="C41" s="4" t="s">
        <v>9</v>
      </c>
      <c r="E41" s="12" t="s">
        <v>104</v>
      </c>
    </row>
    <row r="42" spans="1:5" ht="24" x14ac:dyDescent="0.25">
      <c r="A42" s="74" t="s">
        <v>118</v>
      </c>
      <c r="B42" s="8"/>
      <c r="C42" s="4" t="s">
        <v>38</v>
      </c>
      <c r="E42" s="13" t="s">
        <v>119</v>
      </c>
    </row>
    <row r="43" spans="1:5" x14ac:dyDescent="0.25">
      <c r="A43" s="4" t="s">
        <v>120</v>
      </c>
      <c r="B43" s="8"/>
      <c r="C43" s="4" t="s">
        <v>38</v>
      </c>
      <c r="E43" s="13" t="s">
        <v>121</v>
      </c>
    </row>
    <row r="44" spans="1:5" ht="24" x14ac:dyDescent="0.25">
      <c r="A44" s="74" t="s">
        <v>122</v>
      </c>
      <c r="B44" s="8"/>
      <c r="C44" s="4" t="s">
        <v>38</v>
      </c>
      <c r="E44" s="13" t="s">
        <v>123</v>
      </c>
    </row>
    <row r="45" spans="1:5" x14ac:dyDescent="0.25">
      <c r="A45" s="78" t="s">
        <v>124</v>
      </c>
      <c r="B45" s="8"/>
      <c r="C45" s="4" t="s">
        <v>9</v>
      </c>
      <c r="E45" s="13" t="s">
        <v>125</v>
      </c>
    </row>
    <row r="46" spans="1:5" x14ac:dyDescent="0.25">
      <c r="A46" s="76" t="s">
        <v>87</v>
      </c>
      <c r="B46" s="8"/>
      <c r="C46" s="4" t="s">
        <v>9</v>
      </c>
      <c r="E46" s="13" t="s">
        <v>88</v>
      </c>
    </row>
    <row r="47" spans="1:5" ht="24" x14ac:dyDescent="0.25">
      <c r="A47" s="77" t="s">
        <v>126</v>
      </c>
      <c r="B47" s="8"/>
      <c r="C47" s="4" t="s">
        <v>9</v>
      </c>
      <c r="E47" s="13" t="s">
        <v>127</v>
      </c>
    </row>
    <row r="48" spans="1:5" x14ac:dyDescent="0.25">
      <c r="A48" s="4" t="s">
        <v>128</v>
      </c>
      <c r="B48" s="8"/>
      <c r="C48" s="4" t="s">
        <v>38</v>
      </c>
      <c r="E48" s="13" t="s">
        <v>129</v>
      </c>
    </row>
    <row r="49" spans="1:5" ht="24" x14ac:dyDescent="0.25">
      <c r="A49" s="78" t="s">
        <v>99</v>
      </c>
      <c r="B49" s="8"/>
      <c r="C49" s="4" t="s">
        <v>9</v>
      </c>
      <c r="E49" s="13" t="s">
        <v>100</v>
      </c>
    </row>
    <row r="50" spans="1:5" ht="36" x14ac:dyDescent="0.25">
      <c r="A50" s="78" t="s">
        <v>130</v>
      </c>
      <c r="B50" s="8"/>
      <c r="C50" s="4" t="s">
        <v>38</v>
      </c>
      <c r="E50" s="13" t="s">
        <v>131</v>
      </c>
    </row>
    <row r="51" spans="1:5" x14ac:dyDescent="0.25">
      <c r="A51" s="74" t="s">
        <v>132</v>
      </c>
      <c r="B51" s="8"/>
      <c r="C51" s="4" t="s">
        <v>38</v>
      </c>
      <c r="E51" s="13" t="s">
        <v>133</v>
      </c>
    </row>
    <row r="52" spans="1:5" x14ac:dyDescent="0.25">
      <c r="A52" s="4" t="s">
        <v>134</v>
      </c>
      <c r="B52" s="8"/>
      <c r="C52" s="4" t="s">
        <v>38</v>
      </c>
      <c r="E52" s="13" t="s">
        <v>135</v>
      </c>
    </row>
    <row r="53" spans="1:5" ht="36" x14ac:dyDescent="0.25">
      <c r="A53" s="76" t="s">
        <v>89</v>
      </c>
      <c r="B53" s="8"/>
      <c r="C53" s="4" t="s">
        <v>9</v>
      </c>
      <c r="E53" s="13" t="s">
        <v>78</v>
      </c>
    </row>
    <row r="54" spans="1:5" ht="36" x14ac:dyDescent="0.25">
      <c r="A54" s="78" t="s">
        <v>105</v>
      </c>
      <c r="B54" s="8"/>
      <c r="C54" s="4" t="s">
        <v>38</v>
      </c>
      <c r="E54" s="13" t="s">
        <v>106</v>
      </c>
    </row>
    <row r="55" spans="1:5" x14ac:dyDescent="0.25">
      <c r="A55" s="79" t="s">
        <v>90</v>
      </c>
      <c r="B55" s="8"/>
      <c r="C55" s="4" t="s">
        <v>9</v>
      </c>
      <c r="E55" s="13" t="s">
        <v>91</v>
      </c>
    </row>
    <row r="56" spans="1:5" ht="24" x14ac:dyDescent="0.25">
      <c r="A56" s="74" t="s">
        <v>92</v>
      </c>
      <c r="B56" s="8"/>
      <c r="C56" s="4" t="s">
        <v>38</v>
      </c>
      <c r="E56" s="13" t="s">
        <v>93</v>
      </c>
    </row>
    <row r="57" spans="1:5" x14ac:dyDescent="0.25">
      <c r="A57" s="4" t="s">
        <v>136</v>
      </c>
      <c r="B57" s="8"/>
      <c r="C57" s="4" t="s">
        <v>38</v>
      </c>
      <c r="E57" s="13" t="s">
        <v>137</v>
      </c>
    </row>
    <row r="58" spans="1:5" x14ac:dyDescent="0.25">
      <c r="A58" s="77" t="s">
        <v>138</v>
      </c>
      <c r="B58" s="8"/>
      <c r="C58" s="4" t="s">
        <v>38</v>
      </c>
      <c r="E58" s="13" t="s">
        <v>137</v>
      </c>
    </row>
    <row r="59" spans="1:5" ht="84" x14ac:dyDescent="0.25">
      <c r="A59" s="4" t="s">
        <v>107</v>
      </c>
      <c r="B59" s="43"/>
      <c r="C59" s="4" t="s">
        <v>38</v>
      </c>
      <c r="E59" s="13" t="s">
        <v>108</v>
      </c>
    </row>
    <row r="60" spans="1:5" x14ac:dyDescent="0.25">
      <c r="A60" s="80" t="s">
        <v>81</v>
      </c>
      <c r="B60" s="43" t="s">
        <v>84</v>
      </c>
      <c r="C60" s="4" t="s">
        <v>38</v>
      </c>
      <c r="E60" s="13" t="s">
        <v>82</v>
      </c>
    </row>
    <row r="61" spans="1:5" ht="36" x14ac:dyDescent="0.25">
      <c r="A61" s="4" t="s">
        <v>96</v>
      </c>
      <c r="B61" s="43" t="s">
        <v>84</v>
      </c>
      <c r="C61" s="4" t="s">
        <v>38</v>
      </c>
      <c r="D61" s="4" t="s">
        <v>97</v>
      </c>
      <c r="E61" s="13" t="s">
        <v>251</v>
      </c>
    </row>
    <row r="62" spans="1:5" x14ac:dyDescent="0.25">
      <c r="A62" s="84" t="s">
        <v>83</v>
      </c>
      <c r="B62" s="43" t="s">
        <v>84</v>
      </c>
      <c r="C62" s="4" t="s">
        <v>38</v>
      </c>
      <c r="D62" s="4" t="s">
        <v>85</v>
      </c>
      <c r="E62" s="13" t="s">
        <v>86</v>
      </c>
    </row>
    <row r="63" spans="1:5" x14ac:dyDescent="0.25">
      <c r="A63" s="4" t="s">
        <v>148</v>
      </c>
      <c r="B63" s="43" t="s">
        <v>84</v>
      </c>
      <c r="C63" s="4" t="s">
        <v>38</v>
      </c>
      <c r="E63" s="13" t="s">
        <v>149</v>
      </c>
    </row>
    <row r="64" spans="1:5" x14ac:dyDescent="0.25">
      <c r="A64" s="4" t="s">
        <v>139</v>
      </c>
      <c r="B64" s="8"/>
      <c r="C64" s="4" t="s">
        <v>50</v>
      </c>
      <c r="E64" s="13" t="s">
        <v>140</v>
      </c>
    </row>
    <row r="65" spans="1:5" x14ac:dyDescent="0.25">
      <c r="A65" s="4" t="s">
        <v>141</v>
      </c>
      <c r="B65" s="8"/>
      <c r="C65" s="4" t="s">
        <v>38</v>
      </c>
      <c r="D65" s="4" t="s">
        <v>85</v>
      </c>
    </row>
    <row r="66" spans="1:5" x14ac:dyDescent="0.25">
      <c r="A66" s="78" t="s">
        <v>142</v>
      </c>
      <c r="B66" s="8"/>
      <c r="C66" s="4" t="s">
        <v>38</v>
      </c>
      <c r="D66" s="4" t="s">
        <v>85</v>
      </c>
      <c r="E66" s="13" t="s">
        <v>144</v>
      </c>
    </row>
    <row r="67" spans="1:5" x14ac:dyDescent="0.25">
      <c r="A67" s="4" t="s">
        <v>145</v>
      </c>
      <c r="B67" s="43"/>
      <c r="C67" s="4" t="s">
        <v>38</v>
      </c>
      <c r="D67" s="4" t="s">
        <v>146</v>
      </c>
      <c r="E67" s="13" t="s">
        <v>147</v>
      </c>
    </row>
  </sheetData>
  <autoFilter ref="A1:E67" xr:uid="{00000000-0009-0000-0000-000004000000}"/>
  <conditionalFormatting sqref="B2:B67">
    <cfRule type="cellIs" dxfId="10" priority="25" operator="lessThan">
      <formula>TODAY()</formula>
    </cfRule>
    <cfRule type="cellIs" dxfId="9" priority="26" operator="lessThan">
      <formula>TODAY()+7</formula>
    </cfRule>
  </conditionalFormatting>
  <conditionalFormatting sqref="C2:C67">
    <cfRule type="cellIs" dxfId="8" priority="22" operator="equal">
      <formula>"n/a"</formula>
    </cfRule>
    <cfRule type="cellIs" dxfId="7" priority="23" operator="equal">
      <formula>"Klart"</formula>
    </cfRule>
    <cfRule type="cellIs" dxfId="6" priority="24" operator="notEqual">
      <formula>""</formula>
    </cfRule>
  </conditionalFormatting>
  <conditionalFormatting sqref="C52:C67">
    <cfRule type="cellIs" dxfId="5" priority="19" operator="equal">
      <formula>"Klart"</formula>
    </cfRule>
    <cfRule type="cellIs" dxfId="4" priority="20" operator="notEqual">
      <formula>""</formula>
    </cfRule>
  </conditionalFormatting>
  <conditionalFormatting sqref="C1:C1048576">
    <cfRule type="cellIs" dxfId="3" priority="18" operator="equal">
      <formula>"n/a"</formula>
    </cfRule>
  </conditionalFormatting>
  <conditionalFormatting sqref="C55:C56">
    <cfRule type="cellIs" dxfId="2" priority="1" operator="equal">
      <formula>"n/a"</formula>
    </cfRule>
    <cfRule type="cellIs" dxfId="1" priority="2" operator="equal">
      <formula>"Klart"</formula>
    </cfRule>
    <cfRule type="cellIs" dxfId="0" priority="3" operator="notEqual">
      <formula>""</formula>
    </cfRule>
  </conditionalFormatting>
  <pageMargins left="0.7" right="0.7" top="0.75" bottom="0.75" header="0.3" footer="0.3"/>
  <pageSetup paperSize="9" orientation="portrait" r:id="rId1"/>
  <customProperties>
    <customPr name="_pios_id" r:id="rId2"/>
    <customPr name="EpmWorksheetKeyString_GUID" r:id="rId3"/>
  </customProperties>
  <legacy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showGridLines="0" workbookViewId="0">
      <selection activeCell="D14" sqref="D14"/>
    </sheetView>
  </sheetViews>
  <sheetFormatPr defaultRowHeight="14.4" x14ac:dyDescent="0.3"/>
  <cols>
    <col min="1" max="1" width="27.33203125" customWidth="1"/>
    <col min="2" max="2" width="11" customWidth="1"/>
    <col min="3" max="3" width="8.6640625" customWidth="1"/>
    <col min="4" max="4" width="31.109375" customWidth="1"/>
  </cols>
  <sheetData>
    <row r="1" spans="1:5" ht="21" x14ac:dyDescent="0.4">
      <c r="A1" s="143" t="s">
        <v>252</v>
      </c>
    </row>
    <row r="2" spans="1:5" x14ac:dyDescent="0.3">
      <c r="A2" s="97" t="s">
        <v>253</v>
      </c>
    </row>
    <row r="3" spans="1:5" ht="15" thickBot="1" x14ac:dyDescent="0.35"/>
    <row r="4" spans="1:5" s="117" customFormat="1" ht="15" thickBot="1" x14ac:dyDescent="0.35">
      <c r="A4" s="167" t="s">
        <v>254</v>
      </c>
      <c r="B4" s="168" t="s">
        <v>255</v>
      </c>
      <c r="C4" s="168" t="s">
        <v>256</v>
      </c>
      <c r="D4" s="169" t="s">
        <v>6</v>
      </c>
      <c r="E4" s="170"/>
    </row>
    <row r="5" spans="1:5" x14ac:dyDescent="0.3">
      <c r="A5" s="164" t="s">
        <v>257</v>
      </c>
      <c r="B5" s="152">
        <v>1999</v>
      </c>
      <c r="C5" s="153" t="s">
        <v>258</v>
      </c>
      <c r="D5" s="154"/>
      <c r="E5" s="155"/>
    </row>
    <row r="6" spans="1:5" ht="15" thickBot="1" x14ac:dyDescent="0.35">
      <c r="A6" s="165" t="s">
        <v>259</v>
      </c>
      <c r="B6" s="159">
        <v>1999</v>
      </c>
      <c r="C6" s="160" t="s">
        <v>260</v>
      </c>
      <c r="D6" s="166"/>
      <c r="E6" s="162"/>
    </row>
    <row r="7" spans="1:5" x14ac:dyDescent="0.3">
      <c r="A7" s="151" t="s">
        <v>261</v>
      </c>
      <c r="B7" s="152">
        <v>2000</v>
      </c>
      <c r="C7" s="153" t="s">
        <v>258</v>
      </c>
      <c r="D7" s="154"/>
      <c r="E7" s="155"/>
    </row>
    <row r="8" spans="1:5" x14ac:dyDescent="0.3">
      <c r="A8" s="156" t="s">
        <v>262</v>
      </c>
      <c r="B8" s="144">
        <v>2000</v>
      </c>
      <c r="C8" s="145" t="s">
        <v>258</v>
      </c>
      <c r="D8" s="146" t="s">
        <v>263</v>
      </c>
      <c r="E8" s="157"/>
    </row>
    <row r="9" spans="1:5" x14ac:dyDescent="0.3">
      <c r="A9" s="156" t="s">
        <v>264</v>
      </c>
      <c r="B9" s="144">
        <v>2001</v>
      </c>
      <c r="C9" s="145" t="s">
        <v>258</v>
      </c>
      <c r="D9" s="146" t="s">
        <v>265</v>
      </c>
      <c r="E9" s="157"/>
    </row>
    <row r="10" spans="1:5" x14ac:dyDescent="0.3">
      <c r="A10" s="179" t="s">
        <v>266</v>
      </c>
      <c r="B10" s="149">
        <v>1998</v>
      </c>
      <c r="C10" s="149" t="s">
        <v>258</v>
      </c>
      <c r="D10" s="150" t="s">
        <v>267</v>
      </c>
      <c r="E10" s="158" t="s">
        <v>268</v>
      </c>
    </row>
    <row r="11" spans="1:5" x14ac:dyDescent="0.3">
      <c r="A11" s="180" t="s">
        <v>259</v>
      </c>
      <c r="B11" s="177">
        <v>1999</v>
      </c>
      <c r="C11" s="145" t="s">
        <v>260</v>
      </c>
      <c r="D11" s="146" t="s">
        <v>269</v>
      </c>
      <c r="E11" s="157"/>
    </row>
    <row r="12" spans="1:5" x14ac:dyDescent="0.3">
      <c r="A12" s="181" t="s">
        <v>270</v>
      </c>
      <c r="B12" s="177">
        <v>1999</v>
      </c>
      <c r="C12" s="145" t="s">
        <v>260</v>
      </c>
      <c r="D12" s="146" t="s">
        <v>263</v>
      </c>
      <c r="E12" s="157"/>
    </row>
    <row r="13" spans="1:5" ht="15" thickBot="1" x14ac:dyDescent="0.35">
      <c r="A13" s="182" t="s">
        <v>271</v>
      </c>
      <c r="B13" s="178">
        <v>2002</v>
      </c>
      <c r="C13" s="160" t="s">
        <v>260</v>
      </c>
      <c r="D13" s="146" t="s">
        <v>272</v>
      </c>
      <c r="E13" s="162"/>
    </row>
    <row r="14" spans="1:5" x14ac:dyDescent="0.3">
      <c r="A14" s="163" t="s">
        <v>273</v>
      </c>
      <c r="B14" s="152">
        <v>2003</v>
      </c>
      <c r="C14" s="153" t="s">
        <v>258</v>
      </c>
      <c r="D14" s="154" t="s">
        <v>263</v>
      </c>
      <c r="E14" s="155"/>
    </row>
    <row r="15" spans="1:5" x14ac:dyDescent="0.3">
      <c r="A15" s="163" t="s">
        <v>274</v>
      </c>
      <c r="B15" s="144">
        <v>2003</v>
      </c>
      <c r="C15" s="145" t="s">
        <v>258</v>
      </c>
      <c r="D15" s="146" t="s">
        <v>263</v>
      </c>
      <c r="E15" s="157"/>
    </row>
    <row r="16" spans="1:5" x14ac:dyDescent="0.3">
      <c r="A16" s="163" t="s">
        <v>275</v>
      </c>
      <c r="B16" s="144">
        <v>2003</v>
      </c>
      <c r="C16" s="145" t="s">
        <v>258</v>
      </c>
      <c r="D16" s="146" t="s">
        <v>263</v>
      </c>
      <c r="E16" s="157"/>
    </row>
    <row r="17" spans="1:5" x14ac:dyDescent="0.3">
      <c r="A17" s="183" t="s">
        <v>276</v>
      </c>
      <c r="B17" s="148">
        <v>14</v>
      </c>
      <c r="C17" s="149" t="s">
        <v>258</v>
      </c>
      <c r="D17" s="150" t="s">
        <v>263</v>
      </c>
      <c r="E17" s="158" t="s">
        <v>268</v>
      </c>
    </row>
    <row r="18" spans="1:5" x14ac:dyDescent="0.3">
      <c r="A18" s="184"/>
      <c r="B18" s="177"/>
      <c r="C18" s="145" t="s">
        <v>260</v>
      </c>
      <c r="D18" s="147" t="s">
        <v>277</v>
      </c>
      <c r="E18" s="157"/>
    </row>
    <row r="19" spans="1:5" x14ac:dyDescent="0.3">
      <c r="A19" s="185"/>
      <c r="B19" s="177"/>
      <c r="C19" s="145" t="s">
        <v>260</v>
      </c>
      <c r="D19" s="147" t="s">
        <v>277</v>
      </c>
      <c r="E19" s="157"/>
    </row>
    <row r="20" spans="1:5" ht="15" thickBot="1" x14ac:dyDescent="0.35">
      <c r="A20" s="186"/>
      <c r="B20" s="178"/>
      <c r="C20" s="160" t="s">
        <v>260</v>
      </c>
      <c r="D20" s="161" t="s">
        <v>277</v>
      </c>
      <c r="E20" s="162"/>
    </row>
    <row r="21" spans="1:5" x14ac:dyDescent="0.3">
      <c r="A21" s="102"/>
      <c r="B21" s="102"/>
    </row>
    <row r="22" spans="1:5" x14ac:dyDescent="0.3">
      <c r="B22" s="102"/>
    </row>
    <row r="24" spans="1:5" x14ac:dyDescent="0.3">
      <c r="A24" s="103"/>
      <c r="B24" s="121" t="s">
        <v>278</v>
      </c>
      <c r="C24" s="121"/>
    </row>
    <row r="25" spans="1:5" x14ac:dyDescent="0.3">
      <c r="A25" s="101"/>
      <c r="B25" s="121" t="s">
        <v>279</v>
      </c>
      <c r="C25" s="121"/>
    </row>
    <row r="26" spans="1:5" x14ac:dyDescent="0.3">
      <c r="A26" s="100"/>
      <c r="B26" s="121" t="s">
        <v>280</v>
      </c>
      <c r="C26" s="121"/>
    </row>
  </sheetData>
  <pageMargins left="0.75" right="0.75" top="1" bottom="1" header="0.5" footer="0.5"/>
  <pageSetup paperSize="9" orientation="portrait" r:id="rId1"/>
  <customProperties>
    <customPr name="_pios_id" r:id="rId2"/>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6"/>
  <sheetViews>
    <sheetView workbookViewId="0">
      <selection activeCell="A34" sqref="A34"/>
    </sheetView>
  </sheetViews>
  <sheetFormatPr defaultRowHeight="14.4" x14ac:dyDescent="0.3"/>
  <cols>
    <col min="1" max="1" width="27.33203125" customWidth="1"/>
    <col min="2" max="2" width="11" customWidth="1"/>
    <col min="3" max="3" width="7" bestFit="1" customWidth="1"/>
    <col min="4" max="4" width="29.44140625" customWidth="1"/>
    <col min="5" max="5" width="16" customWidth="1"/>
    <col min="6" max="6" width="19.5546875" bestFit="1" customWidth="1"/>
    <col min="7" max="7" width="10.44140625" customWidth="1"/>
    <col min="8" max="8" width="20.33203125" bestFit="1" customWidth="1"/>
    <col min="9" max="9" width="6.6640625" bestFit="1" customWidth="1"/>
    <col min="10" max="10" width="8.6640625" bestFit="1" customWidth="1"/>
    <col min="11" max="11" width="36.44140625" customWidth="1"/>
    <col min="12" max="12" width="45.88671875" customWidth="1"/>
  </cols>
  <sheetData>
    <row r="1" spans="1:12" x14ac:dyDescent="0.3">
      <c r="A1" s="97" t="s">
        <v>281</v>
      </c>
      <c r="G1" s="189" t="s">
        <v>282</v>
      </c>
      <c r="H1" s="189"/>
      <c r="I1" s="189"/>
      <c r="J1" s="189"/>
      <c r="K1" s="189"/>
    </row>
    <row r="2" spans="1:12" s="117" customFormat="1" ht="28.8" x14ac:dyDescent="0.3">
      <c r="A2" s="117" t="s">
        <v>254</v>
      </c>
      <c r="B2" s="117" t="s">
        <v>255</v>
      </c>
      <c r="C2" s="117" t="s">
        <v>256</v>
      </c>
      <c r="D2" s="117" t="s">
        <v>283</v>
      </c>
      <c r="E2" s="119" t="s">
        <v>284</v>
      </c>
      <c r="F2" s="119" t="s">
        <v>285</v>
      </c>
      <c r="G2" s="118" t="s">
        <v>286</v>
      </c>
      <c r="H2" s="118" t="s">
        <v>287</v>
      </c>
      <c r="I2" s="118" t="s">
        <v>288</v>
      </c>
      <c r="J2" s="118" t="s">
        <v>289</v>
      </c>
      <c r="K2" s="118" t="s">
        <v>290</v>
      </c>
      <c r="L2" s="125" t="s">
        <v>6</v>
      </c>
    </row>
    <row r="3" spans="1:12" x14ac:dyDescent="0.3">
      <c r="A3" s="116" t="s">
        <v>291</v>
      </c>
      <c r="B3" s="102" t="s">
        <v>292</v>
      </c>
      <c r="C3" t="s">
        <v>258</v>
      </c>
      <c r="D3" t="s">
        <v>293</v>
      </c>
      <c r="E3" s="123">
        <v>0</v>
      </c>
      <c r="F3" s="105"/>
      <c r="G3" s="101" t="s">
        <v>294</v>
      </c>
      <c r="H3" s="101" t="s">
        <v>295</v>
      </c>
      <c r="I3" s="101" t="s">
        <v>296</v>
      </c>
      <c r="J3" s="101" t="s">
        <v>297</v>
      </c>
      <c r="K3" s="101" t="s">
        <v>298</v>
      </c>
      <c r="L3" s="121" t="s">
        <v>299</v>
      </c>
    </row>
    <row r="4" spans="1:12" x14ac:dyDescent="0.3">
      <c r="A4" s="101" t="s">
        <v>300</v>
      </c>
      <c r="B4" s="102" t="s">
        <v>301</v>
      </c>
      <c r="C4" t="s">
        <v>258</v>
      </c>
      <c r="D4" s="115" t="s">
        <v>302</v>
      </c>
      <c r="E4" s="124"/>
      <c r="F4" s="114"/>
      <c r="G4" s="104" t="s">
        <v>294</v>
      </c>
      <c r="H4" s="101" t="s">
        <v>303</v>
      </c>
      <c r="I4" s="101" t="s">
        <v>296</v>
      </c>
      <c r="J4" s="101" t="s">
        <v>297</v>
      </c>
      <c r="K4" s="108" t="s">
        <v>304</v>
      </c>
      <c r="L4" s="121" t="s">
        <v>305</v>
      </c>
    </row>
    <row r="5" spans="1:12" x14ac:dyDescent="0.3">
      <c r="A5" s="101" t="s">
        <v>257</v>
      </c>
      <c r="B5" s="102" t="s">
        <v>306</v>
      </c>
      <c r="C5" t="s">
        <v>258</v>
      </c>
      <c r="D5" s="99" t="s">
        <v>307</v>
      </c>
      <c r="E5" s="123">
        <v>1</v>
      </c>
      <c r="F5" s="105" t="s">
        <v>85</v>
      </c>
      <c r="G5" s="104" t="s">
        <v>294</v>
      </c>
      <c r="H5" s="101" t="s">
        <v>308</v>
      </c>
      <c r="I5" s="101" t="s">
        <v>309</v>
      </c>
      <c r="J5" s="101" t="s">
        <v>310</v>
      </c>
      <c r="K5" s="101" t="s">
        <v>311</v>
      </c>
      <c r="L5" s="121" t="s">
        <v>312</v>
      </c>
    </row>
    <row r="6" spans="1:12" x14ac:dyDescent="0.3">
      <c r="A6" s="101" t="s">
        <v>259</v>
      </c>
      <c r="B6" s="107" t="s">
        <v>313</v>
      </c>
      <c r="C6" t="s">
        <v>260</v>
      </c>
      <c r="D6" s="99" t="s">
        <v>314</v>
      </c>
      <c r="E6" s="123">
        <v>1</v>
      </c>
      <c r="F6" s="105" t="s">
        <v>315</v>
      </c>
      <c r="G6" s="104" t="s">
        <v>294</v>
      </c>
      <c r="H6" s="113" t="s">
        <v>316</v>
      </c>
      <c r="I6" s="101" t="s">
        <v>317</v>
      </c>
      <c r="J6" s="101" t="s">
        <v>297</v>
      </c>
      <c r="K6" s="112" t="s">
        <v>318</v>
      </c>
      <c r="L6" s="121" t="s">
        <v>319</v>
      </c>
    </row>
    <row r="7" spans="1:12" x14ac:dyDescent="0.3">
      <c r="A7" s="101" t="s">
        <v>320</v>
      </c>
      <c r="B7" s="102" t="s">
        <v>321</v>
      </c>
      <c r="C7" t="s">
        <v>260</v>
      </c>
      <c r="D7" s="99" t="s">
        <v>322</v>
      </c>
      <c r="E7" s="123"/>
      <c r="F7" s="105"/>
      <c r="G7" s="104" t="s">
        <v>294</v>
      </c>
      <c r="H7" s="101" t="s">
        <v>323</v>
      </c>
      <c r="I7" s="101" t="s">
        <v>317</v>
      </c>
      <c r="J7" s="101" t="s">
        <v>297</v>
      </c>
      <c r="K7" s="108" t="s">
        <v>324</v>
      </c>
      <c r="L7" s="121" t="s">
        <v>305</v>
      </c>
    </row>
    <row r="8" spans="1:12" x14ac:dyDescent="0.3">
      <c r="A8" s="101" t="s">
        <v>261</v>
      </c>
      <c r="B8" s="107" t="s">
        <v>325</v>
      </c>
      <c r="C8" t="s">
        <v>258</v>
      </c>
      <c r="D8" s="99" t="s">
        <v>326</v>
      </c>
      <c r="E8" s="123">
        <v>1</v>
      </c>
      <c r="F8" s="105"/>
      <c r="G8" s="104" t="s">
        <v>294</v>
      </c>
      <c r="H8" s="111" t="s">
        <v>327</v>
      </c>
      <c r="I8" s="101" t="s">
        <v>309</v>
      </c>
      <c r="J8" s="101" t="s">
        <v>297</v>
      </c>
      <c r="K8" s="101" t="s">
        <v>328</v>
      </c>
      <c r="L8" s="121"/>
    </row>
    <row r="9" spans="1:12" x14ac:dyDescent="0.3">
      <c r="A9" s="101" t="s">
        <v>329</v>
      </c>
      <c r="B9" s="102" t="s">
        <v>330</v>
      </c>
      <c r="C9" t="s">
        <v>260</v>
      </c>
      <c r="D9" s="99" t="s">
        <v>331</v>
      </c>
      <c r="E9" s="123"/>
      <c r="F9" s="105"/>
      <c r="G9" s="104" t="s">
        <v>294</v>
      </c>
      <c r="H9" s="101" t="s">
        <v>332</v>
      </c>
      <c r="I9" s="101" t="s">
        <v>296</v>
      </c>
      <c r="J9" s="101" t="s">
        <v>297</v>
      </c>
      <c r="K9" s="108" t="s">
        <v>333</v>
      </c>
      <c r="L9" s="121" t="s">
        <v>305</v>
      </c>
    </row>
    <row r="10" spans="1:12" x14ac:dyDescent="0.3">
      <c r="A10" s="100" t="s">
        <v>334</v>
      </c>
      <c r="B10" s="107" t="s">
        <v>335</v>
      </c>
      <c r="C10" t="s">
        <v>258</v>
      </c>
      <c r="D10" s="110" t="s">
        <v>336</v>
      </c>
      <c r="E10" s="123">
        <v>0</v>
      </c>
      <c r="F10" s="105"/>
      <c r="G10" s="104" t="s">
        <v>294</v>
      </c>
      <c r="H10" s="101" t="s">
        <v>337</v>
      </c>
      <c r="I10" s="101" t="s">
        <v>296</v>
      </c>
      <c r="J10" s="101" t="s">
        <v>297</v>
      </c>
      <c r="K10" s="101" t="s">
        <v>338</v>
      </c>
      <c r="L10" s="121" t="s">
        <v>339</v>
      </c>
    </row>
    <row r="11" spans="1:12" x14ac:dyDescent="0.3">
      <c r="A11" s="100" t="s">
        <v>340</v>
      </c>
      <c r="B11" s="102" t="s">
        <v>341</v>
      </c>
      <c r="C11" t="s">
        <v>260</v>
      </c>
      <c r="D11" s="99" t="s">
        <v>342</v>
      </c>
      <c r="E11" s="123"/>
      <c r="F11" s="105"/>
      <c r="G11" s="104" t="s">
        <v>343</v>
      </c>
      <c r="H11" s="101" t="s">
        <v>344</v>
      </c>
      <c r="I11" s="101" t="s">
        <v>317</v>
      </c>
      <c r="J11" s="101" t="s">
        <v>297</v>
      </c>
      <c r="K11" s="108" t="s">
        <v>345</v>
      </c>
      <c r="L11" s="121" t="s">
        <v>305</v>
      </c>
    </row>
    <row r="12" spans="1:12" x14ac:dyDescent="0.3">
      <c r="A12" s="100" t="s">
        <v>264</v>
      </c>
      <c r="B12" s="102" t="s">
        <v>346</v>
      </c>
      <c r="C12" t="s">
        <v>258</v>
      </c>
      <c r="D12" s="99" t="s">
        <v>347</v>
      </c>
      <c r="E12" s="123">
        <v>1</v>
      </c>
      <c r="F12" s="105"/>
      <c r="G12" s="104" t="s">
        <v>294</v>
      </c>
      <c r="H12" s="101" t="s">
        <v>348</v>
      </c>
      <c r="I12" s="101" t="s">
        <v>296</v>
      </c>
      <c r="J12" s="101" t="s">
        <v>297</v>
      </c>
      <c r="K12" s="109" t="s">
        <v>349</v>
      </c>
      <c r="L12" s="121"/>
    </row>
    <row r="13" spans="1:12" x14ac:dyDescent="0.3">
      <c r="A13" s="100" t="s">
        <v>350</v>
      </c>
      <c r="B13" s="102" t="s">
        <v>351</v>
      </c>
      <c r="C13" t="s">
        <v>258</v>
      </c>
      <c r="D13" s="99" t="s">
        <v>352</v>
      </c>
      <c r="E13" s="123"/>
      <c r="F13" s="105"/>
      <c r="G13" s="101" t="s">
        <v>343</v>
      </c>
      <c r="H13" s="101" t="s">
        <v>353</v>
      </c>
      <c r="I13" s="101" t="s">
        <v>296</v>
      </c>
      <c r="J13" s="101" t="s">
        <v>297</v>
      </c>
      <c r="K13" s="108" t="s">
        <v>354</v>
      </c>
      <c r="L13" s="121" t="s">
        <v>305</v>
      </c>
    </row>
    <row r="14" spans="1:12" x14ac:dyDescent="0.3">
      <c r="A14" s="100" t="s">
        <v>355</v>
      </c>
      <c r="B14" s="107" t="s">
        <v>356</v>
      </c>
      <c r="C14" t="s">
        <v>260</v>
      </c>
      <c r="D14" s="99" t="s">
        <v>357</v>
      </c>
      <c r="E14" s="123"/>
      <c r="F14" s="105"/>
      <c r="G14" s="104" t="s">
        <v>343</v>
      </c>
      <c r="H14" s="101" t="s">
        <v>358</v>
      </c>
      <c r="I14" s="101" t="s">
        <v>317</v>
      </c>
      <c r="J14" s="101" t="s">
        <v>297</v>
      </c>
      <c r="K14" s="106" t="s">
        <v>359</v>
      </c>
      <c r="L14" s="121" t="s">
        <v>305</v>
      </c>
    </row>
    <row r="15" spans="1:12" x14ac:dyDescent="0.3">
      <c r="A15" s="100" t="s">
        <v>271</v>
      </c>
      <c r="B15" s="102" t="s">
        <v>360</v>
      </c>
      <c r="C15" t="s">
        <v>260</v>
      </c>
      <c r="D15" s="99" t="s">
        <v>361</v>
      </c>
      <c r="E15" s="123">
        <v>1</v>
      </c>
      <c r="F15" s="105"/>
      <c r="G15" s="104" t="s">
        <v>343</v>
      </c>
      <c r="H15" s="101" t="s">
        <v>362</v>
      </c>
      <c r="I15" s="101" t="s">
        <v>296</v>
      </c>
      <c r="J15" s="101" t="s">
        <v>297</v>
      </c>
      <c r="K15" s="101" t="s">
        <v>363</v>
      </c>
      <c r="L15" s="121"/>
    </row>
    <row r="16" spans="1:12" x14ac:dyDescent="0.3">
      <c r="A16" s="102"/>
      <c r="B16" s="102"/>
    </row>
    <row r="17" spans="1:11" x14ac:dyDescent="0.3">
      <c r="D17" t="s">
        <v>364</v>
      </c>
    </row>
    <row r="18" spans="1:11" x14ac:dyDescent="0.3">
      <c r="D18" t="s">
        <v>365</v>
      </c>
      <c r="E18" t="s">
        <v>366</v>
      </c>
    </row>
    <row r="19" spans="1:11" x14ac:dyDescent="0.3">
      <c r="A19" s="103"/>
      <c r="B19" s="121" t="s">
        <v>278</v>
      </c>
      <c r="C19" s="121"/>
      <c r="D19" s="121">
        <v>1</v>
      </c>
      <c r="E19" s="121">
        <v>1</v>
      </c>
      <c r="F19" s="121"/>
      <c r="G19" s="121"/>
      <c r="H19" s="121"/>
    </row>
    <row r="20" spans="1:11" x14ac:dyDescent="0.3">
      <c r="A20" s="101"/>
      <c r="B20" s="121" t="s">
        <v>279</v>
      </c>
      <c r="C20" s="121"/>
      <c r="D20" s="121">
        <v>2</v>
      </c>
      <c r="E20" s="121">
        <v>2</v>
      </c>
      <c r="F20" s="122" t="s">
        <v>367</v>
      </c>
      <c r="G20" s="121"/>
      <c r="H20" s="121"/>
    </row>
    <row r="21" spans="1:11" x14ac:dyDescent="0.3">
      <c r="A21" s="100"/>
      <c r="B21" s="121" t="s">
        <v>280</v>
      </c>
      <c r="C21" s="121"/>
      <c r="D21" s="121">
        <v>5</v>
      </c>
      <c r="E21" s="121">
        <v>1</v>
      </c>
      <c r="F21" s="121"/>
      <c r="G21" s="121"/>
      <c r="H21" s="121"/>
    </row>
    <row r="23" spans="1:11" x14ac:dyDescent="0.3">
      <c r="A23" s="97" t="s">
        <v>368</v>
      </c>
    </row>
    <row r="24" spans="1:11" x14ac:dyDescent="0.3">
      <c r="A24" t="s">
        <v>273</v>
      </c>
      <c r="B24" t="s">
        <v>369</v>
      </c>
      <c r="C24" t="s">
        <v>258</v>
      </c>
      <c r="D24" s="96" t="s">
        <v>370</v>
      </c>
      <c r="E24">
        <v>1</v>
      </c>
      <c r="F24" s="98" t="s">
        <v>371</v>
      </c>
      <c r="K24" t="s">
        <v>372</v>
      </c>
    </row>
    <row r="25" spans="1:11" x14ac:dyDescent="0.3">
      <c r="A25" t="s">
        <v>274</v>
      </c>
      <c r="B25">
        <v>2003</v>
      </c>
      <c r="C25" t="s">
        <v>258</v>
      </c>
      <c r="D25" t="s">
        <v>373</v>
      </c>
      <c r="E25">
        <v>1</v>
      </c>
      <c r="F25" s="98" t="s">
        <v>371</v>
      </c>
      <c r="K25" t="s">
        <v>374</v>
      </c>
    </row>
    <row r="26" spans="1:11" x14ac:dyDescent="0.3">
      <c r="A26" t="s">
        <v>275</v>
      </c>
      <c r="B26">
        <v>2003</v>
      </c>
      <c r="C26" t="s">
        <v>258</v>
      </c>
      <c r="D26" s="99" t="s">
        <v>375</v>
      </c>
      <c r="E26">
        <v>1</v>
      </c>
      <c r="F26" s="98" t="s">
        <v>371</v>
      </c>
      <c r="K26" t="s">
        <v>376</v>
      </c>
    </row>
    <row r="27" spans="1:11" x14ac:dyDescent="0.3">
      <c r="A27" t="s">
        <v>276</v>
      </c>
      <c r="B27">
        <v>14</v>
      </c>
      <c r="C27" t="s">
        <v>258</v>
      </c>
      <c r="D27" s="99" t="s">
        <v>377</v>
      </c>
      <c r="E27">
        <v>1</v>
      </c>
      <c r="F27" s="98" t="s">
        <v>371</v>
      </c>
      <c r="K27" t="s">
        <v>378</v>
      </c>
    </row>
    <row r="28" spans="1:11" x14ac:dyDescent="0.3">
      <c r="A28" t="s">
        <v>270</v>
      </c>
      <c r="B28">
        <v>18</v>
      </c>
      <c r="C28" t="s">
        <v>260</v>
      </c>
      <c r="D28" s="99" t="s">
        <v>379</v>
      </c>
      <c r="E28">
        <v>1</v>
      </c>
      <c r="F28" s="98" t="s">
        <v>371</v>
      </c>
      <c r="K28" t="s">
        <v>378</v>
      </c>
    </row>
    <row r="29" spans="1:11" ht="15.6" x14ac:dyDescent="0.3">
      <c r="A29" s="120" t="s">
        <v>262</v>
      </c>
      <c r="B29">
        <v>17</v>
      </c>
      <c r="C29" t="s">
        <v>258</v>
      </c>
      <c r="D29" s="44" t="s">
        <v>380</v>
      </c>
      <c r="E29">
        <v>1</v>
      </c>
      <c r="F29" s="98" t="s">
        <v>371</v>
      </c>
    </row>
    <row r="30" spans="1:11" x14ac:dyDescent="0.3">
      <c r="A30" t="s">
        <v>266</v>
      </c>
      <c r="B30">
        <v>19</v>
      </c>
      <c r="C30" t="s">
        <v>258</v>
      </c>
      <c r="D30" s="44" t="s">
        <v>381</v>
      </c>
      <c r="E30">
        <v>1</v>
      </c>
      <c r="F30" s="98" t="s">
        <v>371</v>
      </c>
      <c r="K30" t="s">
        <v>382</v>
      </c>
    </row>
    <row r="31" spans="1:11" x14ac:dyDescent="0.3">
      <c r="D31" t="s">
        <v>383</v>
      </c>
      <c r="E31">
        <f>E4+E5+E6+E7+E8+E10+E9+E11+E12+E13+E14+E15+E24+E25+E26+E27+E28+E29</f>
        <v>11</v>
      </c>
    </row>
    <row r="32" spans="1:11" x14ac:dyDescent="0.3">
      <c r="D32" t="s">
        <v>384</v>
      </c>
      <c r="E32">
        <v>13</v>
      </c>
    </row>
    <row r="33" spans="1:5" x14ac:dyDescent="0.3">
      <c r="D33" t="s">
        <v>4</v>
      </c>
      <c r="E33">
        <f>E31-E32</f>
        <v>-2</v>
      </c>
    </row>
    <row r="36" spans="1:5" ht="18" x14ac:dyDescent="0.35">
      <c r="A36" s="126" t="s">
        <v>385</v>
      </c>
    </row>
    <row r="37" spans="1:5" x14ac:dyDescent="0.3">
      <c r="A37" s="97" t="s">
        <v>386</v>
      </c>
    </row>
    <row r="38" spans="1:5" x14ac:dyDescent="0.3">
      <c r="A38" s="96" t="s">
        <v>387</v>
      </c>
    </row>
    <row r="39" spans="1:5" x14ac:dyDescent="0.3">
      <c r="A39" s="96"/>
    </row>
    <row r="40" spans="1:5" x14ac:dyDescent="0.3">
      <c r="A40" s="96" t="s">
        <v>388</v>
      </c>
    </row>
    <row r="41" spans="1:5" x14ac:dyDescent="0.3">
      <c r="A41" s="96" t="s">
        <v>389</v>
      </c>
    </row>
    <row r="42" spans="1:5" x14ac:dyDescent="0.3">
      <c r="A42" s="96"/>
    </row>
    <row r="43" spans="1:5" x14ac:dyDescent="0.3">
      <c r="A43" s="96" t="s">
        <v>390</v>
      </c>
    </row>
    <row r="44" spans="1:5" x14ac:dyDescent="0.3">
      <c r="A44" s="96" t="s">
        <v>391</v>
      </c>
    </row>
    <row r="45" spans="1:5" x14ac:dyDescent="0.3">
      <c r="A45" s="96"/>
    </row>
    <row r="46" spans="1:5" x14ac:dyDescent="0.3">
      <c r="A46" s="96" t="s">
        <v>392</v>
      </c>
    </row>
    <row r="47" spans="1:5" x14ac:dyDescent="0.3">
      <c r="A47" s="96" t="s">
        <v>386</v>
      </c>
    </row>
    <row r="48" spans="1:5" x14ac:dyDescent="0.3">
      <c r="A48" s="96"/>
    </row>
    <row r="49" spans="1:1" x14ac:dyDescent="0.3">
      <c r="A49" s="128" t="s">
        <v>393</v>
      </c>
    </row>
    <row r="50" spans="1:1" ht="15.6" x14ac:dyDescent="0.3">
      <c r="A50" s="127" t="s">
        <v>394</v>
      </c>
    </row>
    <row r="51" spans="1:1" ht="15.6" x14ac:dyDescent="0.3">
      <c r="A51" s="127" t="s">
        <v>395</v>
      </c>
    </row>
    <row r="53" spans="1:1" x14ac:dyDescent="0.3">
      <c r="A53" s="97" t="s">
        <v>20</v>
      </c>
    </row>
    <row r="54" spans="1:1" x14ac:dyDescent="0.3">
      <c r="A54" s="96" t="s">
        <v>396</v>
      </c>
    </row>
    <row r="55" spans="1:1" x14ac:dyDescent="0.3">
      <c r="A55" s="96" t="s">
        <v>397</v>
      </c>
    </row>
    <row r="57" spans="1:1" x14ac:dyDescent="0.3">
      <c r="A57" s="97" t="s">
        <v>398</v>
      </c>
    </row>
    <row r="58" spans="1:1" ht="15.6" x14ac:dyDescent="0.3">
      <c r="A58" s="129" t="s">
        <v>399</v>
      </c>
    </row>
    <row r="59" spans="1:1" ht="15.6" x14ac:dyDescent="0.3">
      <c r="A59" s="129" t="s">
        <v>400</v>
      </c>
    </row>
    <row r="60" spans="1:1" ht="15.6" x14ac:dyDescent="0.3">
      <c r="A60" s="129"/>
    </row>
    <row r="61" spans="1:1" ht="15.6" x14ac:dyDescent="0.3">
      <c r="A61" s="129" t="s">
        <v>401</v>
      </c>
    </row>
    <row r="62" spans="1:1" ht="15.6" x14ac:dyDescent="0.3">
      <c r="A62" s="129" t="s">
        <v>398</v>
      </c>
    </row>
    <row r="63" spans="1:1" ht="15.6" x14ac:dyDescent="0.3">
      <c r="A63" s="129"/>
    </row>
    <row r="64" spans="1:1" ht="15.6" x14ac:dyDescent="0.3">
      <c r="A64" s="129" t="s">
        <v>402</v>
      </c>
    </row>
    <row r="65" spans="1:1" x14ac:dyDescent="0.3">
      <c r="A65" s="130" t="s">
        <v>403</v>
      </c>
    </row>
    <row r="67" spans="1:1" ht="15.6" x14ac:dyDescent="0.3">
      <c r="A67" s="131" t="s">
        <v>404</v>
      </c>
    </row>
    <row r="68" spans="1:1" x14ac:dyDescent="0.3">
      <c r="A68" s="96" t="s">
        <v>405</v>
      </c>
    </row>
    <row r="69" spans="1:1" x14ac:dyDescent="0.3">
      <c r="A69" s="96" t="s">
        <v>406</v>
      </c>
    </row>
    <row r="70" spans="1:1" x14ac:dyDescent="0.3">
      <c r="A70" s="96" t="s">
        <v>407</v>
      </c>
    </row>
    <row r="71" spans="1:1" x14ac:dyDescent="0.3">
      <c r="A71" s="96"/>
    </row>
    <row r="72" spans="1:1" x14ac:dyDescent="0.3">
      <c r="A72" s="128" t="s">
        <v>408</v>
      </c>
    </row>
    <row r="73" spans="1:1" x14ac:dyDescent="0.3">
      <c r="A73" s="96" t="s">
        <v>409</v>
      </c>
    </row>
    <row r="74" spans="1:1" x14ac:dyDescent="0.3">
      <c r="A74" s="96" t="s">
        <v>410</v>
      </c>
    </row>
    <row r="75" spans="1:1" x14ac:dyDescent="0.3">
      <c r="A75" s="96" t="s">
        <v>411</v>
      </c>
    </row>
    <row r="76" spans="1:1" x14ac:dyDescent="0.3">
      <c r="A76" s="96"/>
    </row>
    <row r="77" spans="1:1" x14ac:dyDescent="0.3">
      <c r="A77" s="96" t="s">
        <v>412</v>
      </c>
    </row>
    <row r="79" spans="1:1" x14ac:dyDescent="0.3">
      <c r="A79" s="128" t="s">
        <v>413</v>
      </c>
    </row>
    <row r="80" spans="1:1" x14ac:dyDescent="0.3">
      <c r="A80" s="96" t="s">
        <v>414</v>
      </c>
    </row>
    <row r="81" spans="1:1" x14ac:dyDescent="0.3">
      <c r="A81" s="96" t="s">
        <v>415</v>
      </c>
    </row>
    <row r="83" spans="1:1" x14ac:dyDescent="0.3">
      <c r="A83" s="97" t="s">
        <v>416</v>
      </c>
    </row>
    <row r="84" spans="1:1" ht="15" x14ac:dyDescent="0.3">
      <c r="A84" s="132" t="s">
        <v>409</v>
      </c>
    </row>
    <row r="85" spans="1:1" ht="15" x14ac:dyDescent="0.3">
      <c r="A85" s="132" t="s">
        <v>417</v>
      </c>
    </row>
    <row r="86" spans="1:1" ht="15.6" x14ac:dyDescent="0.3">
      <c r="A86" s="129"/>
    </row>
    <row r="87" spans="1:1" ht="15" x14ac:dyDescent="0.3">
      <c r="A87" s="132" t="s">
        <v>418</v>
      </c>
    </row>
    <row r="88" spans="1:1" ht="15" x14ac:dyDescent="0.3">
      <c r="A88" s="132" t="s">
        <v>271</v>
      </c>
    </row>
    <row r="89" spans="1:1" ht="15" x14ac:dyDescent="0.3">
      <c r="A89" s="132" t="s">
        <v>419</v>
      </c>
    </row>
    <row r="91" spans="1:1" x14ac:dyDescent="0.3">
      <c r="A91" s="96" t="s">
        <v>409</v>
      </c>
    </row>
    <row r="92" spans="1:1" x14ac:dyDescent="0.3">
      <c r="A92" s="96" t="s">
        <v>420</v>
      </c>
    </row>
    <row r="93" spans="1:1" x14ac:dyDescent="0.3">
      <c r="A93" s="96" t="s">
        <v>421</v>
      </c>
    </row>
    <row r="94" spans="1:1" x14ac:dyDescent="0.3">
      <c r="A94" s="96" t="s">
        <v>422</v>
      </c>
    </row>
    <row r="95" spans="1:1" x14ac:dyDescent="0.3">
      <c r="A95" s="96" t="s">
        <v>423</v>
      </c>
    </row>
    <row r="96" spans="1:1" x14ac:dyDescent="0.3">
      <c r="A96" s="96" t="s">
        <v>259</v>
      </c>
    </row>
  </sheetData>
  <mergeCells count="1">
    <mergeCell ref="G1:K1"/>
  </mergeCells>
  <hyperlinks>
    <hyperlink ref="D6" r:id="rId1" display="mailto:b.portin@hotmail.se" xr:uid="{00000000-0004-0000-0600-000000000000}"/>
    <hyperlink ref="D4" r:id="rId2" xr:uid="{00000000-0004-0000-0600-000001000000}"/>
    <hyperlink ref="D14" r:id="rId3" xr:uid="{00000000-0004-0000-0600-000002000000}"/>
    <hyperlink ref="D8" r:id="rId4" xr:uid="{00000000-0004-0000-0600-000003000000}"/>
    <hyperlink ref="D10" r:id="rId5" xr:uid="{00000000-0004-0000-0600-000004000000}"/>
    <hyperlink ref="D5" r:id="rId6" xr:uid="{00000000-0004-0000-0600-000005000000}"/>
    <hyperlink ref="D7" r:id="rId7" xr:uid="{00000000-0004-0000-0600-000006000000}"/>
    <hyperlink ref="D9" r:id="rId8" xr:uid="{00000000-0004-0000-0600-000007000000}"/>
    <hyperlink ref="D11" r:id="rId9" xr:uid="{00000000-0004-0000-0600-000008000000}"/>
    <hyperlink ref="D12" r:id="rId10" xr:uid="{00000000-0004-0000-0600-000009000000}"/>
    <hyperlink ref="D13" r:id="rId11" xr:uid="{00000000-0004-0000-0600-00000A000000}"/>
    <hyperlink ref="D15" r:id="rId12" xr:uid="{00000000-0004-0000-0600-00000B000000}"/>
    <hyperlink ref="D27" r:id="rId13" xr:uid="{00000000-0004-0000-0600-00000C000000}"/>
    <hyperlink ref="D26" r:id="rId14" display="mailto:fridaacarlssons@gmail.com" xr:uid="{00000000-0004-0000-0600-00000D000000}"/>
    <hyperlink ref="D28" r:id="rId15" xr:uid="{00000000-0004-0000-0600-00000E000000}"/>
    <hyperlink ref="D29" r:id="rId16" xr:uid="{00000000-0004-0000-0600-00000F000000}"/>
    <hyperlink ref="D30" r:id="rId17" xr:uid="{00000000-0004-0000-0600-000010000000}"/>
    <hyperlink ref="A65" r:id="rId18" display="mailto:fridaacarlssons@gmail.com" xr:uid="{00000000-0004-0000-0600-000011000000}"/>
  </hyperlinks>
  <pageMargins left="0.75" right="0.75" top="1" bottom="1" header="0.5" footer="0.5"/>
  <pageSetup paperSize="9" orientation="portrait" r:id="rId19"/>
  <customProperties>
    <customPr name="_pios_id" r:id="rId20"/>
    <customPr name="EpmWorksheetKeyString_GUID" r:id="rId21"/>
  </customProperties>
  <drawing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I53"/>
  <sheetViews>
    <sheetView zoomScale="78" zoomScaleNormal="78" workbookViewId="0">
      <selection activeCell="D23" sqref="D23"/>
    </sheetView>
  </sheetViews>
  <sheetFormatPr defaultColWidth="8.88671875" defaultRowHeight="12" x14ac:dyDescent="0.25"/>
  <cols>
    <col min="1" max="1" width="17.33203125" style="4" customWidth="1"/>
    <col min="2" max="2" width="25.109375" style="4" customWidth="1"/>
    <col min="3" max="3" width="14" style="4" bestFit="1" customWidth="1"/>
    <col min="4" max="4" width="31.109375" style="4" bestFit="1" customWidth="1"/>
    <col min="5" max="5" width="11.44140625" style="70" bestFit="1" customWidth="1"/>
    <col min="6" max="6" width="13.44140625" style="4" bestFit="1" customWidth="1"/>
    <col min="7" max="7" width="23.33203125" style="4" bestFit="1" customWidth="1"/>
    <col min="8" max="8" width="24.33203125" style="4" customWidth="1"/>
    <col min="9" max="9" width="11.109375" style="4" bestFit="1" customWidth="1"/>
    <col min="10" max="16384" width="8.88671875" style="4"/>
  </cols>
  <sheetData>
    <row r="1" spans="1:9" s="3" customFormat="1" x14ac:dyDescent="0.25">
      <c r="A1" s="3" t="s">
        <v>424</v>
      </c>
      <c r="B1" s="3" t="s">
        <v>425</v>
      </c>
      <c r="C1" s="3" t="s">
        <v>426</v>
      </c>
      <c r="D1" s="3" t="s">
        <v>287</v>
      </c>
      <c r="E1" s="69" t="s">
        <v>427</v>
      </c>
      <c r="F1" s="3" t="s">
        <v>428</v>
      </c>
      <c r="G1" s="3" t="s">
        <v>429</v>
      </c>
      <c r="H1" s="3" t="s">
        <v>430</v>
      </c>
      <c r="I1" s="3" t="s">
        <v>431</v>
      </c>
    </row>
    <row r="2" spans="1:9" x14ac:dyDescent="0.25">
      <c r="A2" s="4" t="s">
        <v>85</v>
      </c>
      <c r="H2" s="5"/>
    </row>
    <row r="3" spans="1:9" x14ac:dyDescent="0.25">
      <c r="A3" s="4" t="s">
        <v>146</v>
      </c>
      <c r="H3" s="5"/>
    </row>
    <row r="4" spans="1:9" x14ac:dyDescent="0.25">
      <c r="A4" s="4" t="s">
        <v>146</v>
      </c>
      <c r="H4" s="5"/>
    </row>
    <row r="5" spans="1:9" x14ac:dyDescent="0.25">
      <c r="A5" s="4" t="s">
        <v>146</v>
      </c>
      <c r="H5" s="5"/>
    </row>
    <row r="6" spans="1:9" x14ac:dyDescent="0.25">
      <c r="A6" s="4" t="s">
        <v>146</v>
      </c>
      <c r="H6" s="5"/>
    </row>
    <row r="7" spans="1:9" x14ac:dyDescent="0.25">
      <c r="A7" s="4" t="s">
        <v>146</v>
      </c>
      <c r="H7" s="5"/>
    </row>
    <row r="8" spans="1:9" x14ac:dyDescent="0.25">
      <c r="A8" s="4" t="s">
        <v>146</v>
      </c>
      <c r="H8" s="5"/>
    </row>
    <row r="9" spans="1:9" x14ac:dyDescent="0.25">
      <c r="A9" s="4" t="s">
        <v>432</v>
      </c>
      <c r="B9" s="45"/>
      <c r="C9" s="45"/>
      <c r="D9" s="45"/>
      <c r="E9" s="71"/>
      <c r="F9" s="45"/>
      <c r="G9" s="45"/>
      <c r="H9" s="5"/>
    </row>
    <row r="10" spans="1:9" x14ac:dyDescent="0.25">
      <c r="A10" s="4" t="s">
        <v>432</v>
      </c>
      <c r="B10" s="45"/>
      <c r="C10" s="45"/>
      <c r="D10" s="45"/>
      <c r="E10" s="71"/>
      <c r="G10" s="45"/>
      <c r="H10" s="14"/>
      <c r="I10" s="13"/>
    </row>
    <row r="11" spans="1:9" x14ac:dyDescent="0.25">
      <c r="A11" s="4" t="s">
        <v>432</v>
      </c>
      <c r="B11" s="45"/>
      <c r="C11" s="45"/>
      <c r="D11" s="72"/>
      <c r="E11" s="71"/>
      <c r="G11" s="45"/>
      <c r="H11" s="5"/>
    </row>
    <row r="12" spans="1:9" x14ac:dyDescent="0.25">
      <c r="A12" s="4" t="s">
        <v>432</v>
      </c>
      <c r="B12" s="45"/>
      <c r="C12" s="45"/>
      <c r="D12" s="45"/>
      <c r="E12" s="71"/>
      <c r="F12" s="45"/>
      <c r="G12" s="45"/>
      <c r="H12" s="5"/>
    </row>
    <row r="13" spans="1:9" x14ac:dyDescent="0.25">
      <c r="A13" s="4" t="s">
        <v>432</v>
      </c>
      <c r="B13" s="45"/>
      <c r="C13" s="45"/>
      <c r="D13" s="45"/>
      <c r="E13" s="71"/>
      <c r="F13" s="45"/>
      <c r="G13" s="45"/>
      <c r="H13" s="5"/>
    </row>
    <row r="14" spans="1:9" x14ac:dyDescent="0.25">
      <c r="A14" s="4" t="s">
        <v>432</v>
      </c>
      <c r="B14" s="45"/>
      <c r="C14" s="45"/>
      <c r="D14" s="45"/>
      <c r="E14" s="71"/>
      <c r="F14" s="45"/>
      <c r="G14" s="45"/>
      <c r="H14" s="5"/>
    </row>
    <row r="15" spans="1:9" x14ac:dyDescent="0.25">
      <c r="E15" s="71"/>
      <c r="H15" s="5"/>
      <c r="I15" s="46"/>
    </row>
    <row r="16" spans="1:9" x14ac:dyDescent="0.25">
      <c r="B16" s="45"/>
      <c r="C16" s="45"/>
      <c r="D16" s="45"/>
      <c r="E16" s="71"/>
      <c r="F16" s="45"/>
      <c r="G16" s="45"/>
      <c r="H16" s="5"/>
    </row>
    <row r="17" spans="2:8" x14ac:dyDescent="0.25">
      <c r="E17" s="71"/>
      <c r="H17" s="5"/>
    </row>
    <row r="18" spans="2:8" x14ac:dyDescent="0.25">
      <c r="B18" s="45"/>
      <c r="C18" s="45"/>
      <c r="D18" s="45"/>
      <c r="E18" s="71"/>
      <c r="F18" s="45"/>
      <c r="G18" s="45"/>
      <c r="H18" s="5"/>
    </row>
    <row r="19" spans="2:8" x14ac:dyDescent="0.25">
      <c r="B19" s="45"/>
      <c r="C19" s="45"/>
      <c r="D19" s="45"/>
      <c r="E19" s="71"/>
      <c r="F19" s="45"/>
      <c r="G19" s="45"/>
      <c r="H19" s="5"/>
    </row>
    <row r="20" spans="2:8" x14ac:dyDescent="0.25">
      <c r="B20" s="45"/>
      <c r="C20" s="45"/>
      <c r="D20" s="45"/>
      <c r="E20" s="71"/>
      <c r="F20" s="45"/>
      <c r="G20" s="45"/>
      <c r="H20" s="5"/>
    </row>
    <row r="21" spans="2:8" x14ac:dyDescent="0.25">
      <c r="E21" s="71"/>
      <c r="H21" s="5"/>
    </row>
    <row r="22" spans="2:8" x14ac:dyDescent="0.25">
      <c r="H22" s="5"/>
    </row>
    <row r="23" spans="2:8" x14ac:dyDescent="0.25">
      <c r="H23" s="5"/>
    </row>
    <row r="24" spans="2:8" x14ac:dyDescent="0.25">
      <c r="H24" s="5"/>
    </row>
    <row r="25" spans="2:8" x14ac:dyDescent="0.25">
      <c r="H25" s="5"/>
    </row>
    <row r="26" spans="2:8" x14ac:dyDescent="0.25">
      <c r="H26" s="5"/>
    </row>
    <row r="36" spans="8:9" x14ac:dyDescent="0.25">
      <c r="H36" s="5"/>
    </row>
    <row r="37" spans="8:9" x14ac:dyDescent="0.25">
      <c r="H37" s="5"/>
    </row>
    <row r="38" spans="8:9" x14ac:dyDescent="0.25">
      <c r="H38" s="5"/>
    </row>
    <row r="39" spans="8:9" x14ac:dyDescent="0.25">
      <c r="H39" s="5"/>
    </row>
    <row r="40" spans="8:9" x14ac:dyDescent="0.25">
      <c r="H40" s="5"/>
    </row>
    <row r="41" spans="8:9" x14ac:dyDescent="0.25">
      <c r="H41" s="5"/>
    </row>
    <row r="42" spans="8:9" x14ac:dyDescent="0.25">
      <c r="H42" s="5"/>
      <c r="I42" s="15"/>
    </row>
    <row r="43" spans="8:9" x14ac:dyDescent="0.25">
      <c r="H43" s="5"/>
    </row>
    <row r="44" spans="8:9" x14ac:dyDescent="0.25">
      <c r="H44" s="5"/>
    </row>
    <row r="50" spans="8:9" x14ac:dyDescent="0.25">
      <c r="H50" s="5"/>
      <c r="I50" s="55"/>
    </row>
    <row r="51" spans="8:9" x14ac:dyDescent="0.25">
      <c r="H51" s="6"/>
      <c r="I51" s="73"/>
    </row>
    <row r="52" spans="8:9" x14ac:dyDescent="0.25">
      <c r="I52" s="73"/>
    </row>
    <row r="53" spans="8:9" x14ac:dyDescent="0.25">
      <c r="I53" s="50"/>
    </row>
  </sheetData>
  <autoFilter ref="A1:I52" xr:uid="{00000000-0009-0000-0000-000007000000}"/>
  <pageMargins left="0.7" right="0.7" top="0.75" bottom="0.75" header="0.3" footer="0.3"/>
  <customProperties>
    <customPr name="_pios_id" r:id="rId1"/>
    <customPr name="EpmWorksheetKeyString_GUID" r:id="rId2"/>
  </customProperties>
  <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C8"/>
  <sheetViews>
    <sheetView topLeftCell="A3" workbookViewId="0">
      <selection activeCell="G6" sqref="G6"/>
    </sheetView>
  </sheetViews>
  <sheetFormatPr defaultColWidth="8.88671875" defaultRowHeight="12" x14ac:dyDescent="0.3"/>
  <cols>
    <col min="1" max="1" width="32.44140625" style="10" bestFit="1" customWidth="1"/>
    <col min="2" max="2" width="109.109375" style="10" customWidth="1"/>
    <col min="3" max="3" width="12.44140625" style="10" customWidth="1"/>
    <col min="4" max="16384" width="8.88671875" style="10"/>
  </cols>
  <sheetData>
    <row r="1" spans="1:3" s="9" customFormat="1" x14ac:dyDescent="0.3">
      <c r="A1" s="9" t="s">
        <v>433</v>
      </c>
      <c r="B1" s="9" t="s">
        <v>434</v>
      </c>
    </row>
    <row r="2" spans="1:3" x14ac:dyDescent="0.3">
      <c r="A2" s="10" t="s">
        <v>435</v>
      </c>
      <c r="B2" s="11"/>
      <c r="C2" s="11"/>
    </row>
    <row r="3" spans="1:3" x14ac:dyDescent="0.3">
      <c r="A3" s="10" t="s">
        <v>436</v>
      </c>
      <c r="B3" s="11"/>
    </row>
    <row r="4" spans="1:3" x14ac:dyDescent="0.3">
      <c r="A4" s="10" t="s">
        <v>437</v>
      </c>
      <c r="B4" s="10" t="s">
        <v>438</v>
      </c>
    </row>
    <row r="5" spans="1:3" ht="252" x14ac:dyDescent="0.3">
      <c r="A5" s="10" t="s">
        <v>439</v>
      </c>
      <c r="B5" s="11" t="s">
        <v>440</v>
      </c>
    </row>
    <row r="6" spans="1:3" ht="372" x14ac:dyDescent="0.3">
      <c r="A6" s="10" t="s">
        <v>441</v>
      </c>
      <c r="B6" s="11" t="s">
        <v>442</v>
      </c>
    </row>
    <row r="7" spans="1:3" ht="156" x14ac:dyDescent="0.3">
      <c r="A7" s="10" t="s">
        <v>443</v>
      </c>
      <c r="B7" s="11" t="s">
        <v>444</v>
      </c>
    </row>
    <row r="8" spans="1:3" x14ac:dyDescent="0.3">
      <c r="A8" s="10" t="s">
        <v>445</v>
      </c>
      <c r="B8" s="11" t="s">
        <v>446</v>
      </c>
    </row>
  </sheetData>
  <pageMargins left="0.7" right="0.7" top="0.75" bottom="0.75" header="0.3" footer="0.3"/>
  <customProperties>
    <customPr name="_pios_id" r:id="rId1"/>
    <customPr name="EpmWorksheetKeyString_GUID"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Plan 2017</vt:lpstr>
      <vt:lpstr>P06_F06 Organisation</vt:lpstr>
      <vt:lpstr>Budget 2017</vt:lpstr>
      <vt:lpstr>Budget 2016</vt:lpstr>
      <vt:lpstr>Plan 2016</vt:lpstr>
      <vt:lpstr>Ledare_2017</vt:lpstr>
      <vt:lpstr>Ledare_2017_Arbetsdokument</vt:lpstr>
      <vt:lpstr>Ledare och schema</vt:lpstr>
      <vt:lpstr>Kommunikation tidigare år</vt:lpstr>
      <vt:lpstr>Disposition fotbollsplanen</vt:lpstr>
      <vt:lpstr>Schema 2016</vt:lpstr>
    </vt:vector>
  </TitlesOfParts>
  <Manager/>
  <Company>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 Fredrik (GE Healthcare)</dc:creator>
  <cp:keywords/>
  <dc:description/>
  <cp:lastModifiedBy>Daniel Nilsson</cp:lastModifiedBy>
  <cp:revision/>
  <dcterms:created xsi:type="dcterms:W3CDTF">2013-03-27T18:48:04Z</dcterms:created>
  <dcterms:modified xsi:type="dcterms:W3CDTF">2019-04-08T06:31:52Z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9af7f4ac-18c2-45dc-a942-f8a1ee9331d8</vt:lpwstr>
  </property>
</Properties>
</file>