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Huvudbok Hallhy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magjut</author>
    <author>Magnus Jutterstr?m</author>
  </authors>
  <commentList>
    <comment ref="F2" authorId="0">
      <text>
        <r>
          <rPr>
            <b/>
            <sz val="8"/>
            <rFont val="Tahoma"/>
            <family val="2"/>
          </rPr>
          <t>magjut:</t>
        </r>
        <r>
          <rPr>
            <sz val="8"/>
            <rFont val="Tahoma"/>
            <family val="2"/>
          </rPr>
          <t xml:space="preserve">
Blått- fylls i vid faktura tillfälle</t>
        </r>
      </text>
    </comment>
    <comment ref="N2" authorId="0">
      <text>
        <r>
          <rPr>
            <b/>
            <sz val="8"/>
            <rFont val="Tahoma"/>
            <family val="2"/>
          </rPr>
          <t>magjut:</t>
        </r>
        <r>
          <rPr>
            <sz val="8"/>
            <rFont val="Tahoma"/>
            <family val="2"/>
          </rPr>
          <t xml:space="preserve">
Gult - Bokförs vid inbetalningstillfälle</t>
        </r>
      </text>
    </comment>
    <comment ref="M7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5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27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38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44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49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E61" authorId="0">
      <text>
        <r>
          <rPr>
            <b/>
            <sz val="8"/>
            <rFont val="Tahoma"/>
            <family val="2"/>
          </rPr>
          <t>magjut:</t>
        </r>
        <r>
          <rPr>
            <sz val="8"/>
            <rFont val="Tahoma"/>
            <family val="2"/>
          </rPr>
          <t xml:space="preserve">
Del av totalt belopp 5937,50</t>
        </r>
      </text>
    </comment>
    <comment ref="M55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61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67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C67" authorId="0">
      <text>
        <r>
          <rPr>
            <b/>
            <sz val="8"/>
            <rFont val="Tahoma"/>
            <family val="2"/>
          </rPr>
          <t>magjut:</t>
        </r>
        <r>
          <rPr>
            <sz val="8"/>
            <rFont val="Tahoma"/>
            <family val="2"/>
          </rPr>
          <t xml:space="preserve">
Två påminnelser 2010-06, 2010-08</t>
        </r>
      </text>
    </comment>
    <comment ref="M71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C66" authorId="0">
      <text>
        <r>
          <rPr>
            <b/>
            <sz val="8"/>
            <rFont val="Tahoma"/>
            <family val="2"/>
          </rPr>
          <t>magjut:</t>
        </r>
        <r>
          <rPr>
            <sz val="8"/>
            <rFont val="Tahoma"/>
            <family val="2"/>
          </rPr>
          <t xml:space="preserve">
Bokförs denna månad, för moms
</t>
        </r>
      </text>
    </comment>
    <comment ref="M74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77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82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85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89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96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98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00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E103" authorId="0">
      <text>
        <r>
          <rPr>
            <b/>
            <sz val="8"/>
            <rFont val="Tahoma"/>
            <family val="2"/>
          </rPr>
          <t>magjut:</t>
        </r>
        <r>
          <rPr>
            <sz val="8"/>
            <rFont val="Tahoma"/>
            <family val="2"/>
          </rPr>
          <t xml:space="preserve">
1 350,00   STUDIEFRÄMJANDET I UMEÅ 2011053001 597301602225  </t>
        </r>
      </text>
    </comment>
    <comment ref="M103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05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07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09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11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20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13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23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27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  <comment ref="M130" authorId="1">
      <text>
        <r>
          <rPr>
            <b/>
            <sz val="8"/>
            <rFont val="Tahoma"/>
            <family val="2"/>
          </rPr>
          <t>Magnus Jutterström:</t>
        </r>
        <r>
          <rPr>
            <sz val="8"/>
            <rFont val="Tahoma"/>
            <family val="2"/>
          </rPr>
          <t xml:space="preserve">
Rosa Inbetalt till skattekonto</t>
        </r>
      </text>
    </comment>
  </commentList>
</comments>
</file>

<file path=xl/sharedStrings.xml><?xml version="1.0" encoding="utf-8"?>
<sst xmlns="http://schemas.openxmlformats.org/spreadsheetml/2006/main" count="208" uniqueCount="124">
  <si>
    <t>Ver</t>
  </si>
  <si>
    <t>Datum</t>
  </si>
  <si>
    <t>Kassa</t>
  </si>
  <si>
    <t>S:a</t>
  </si>
  <si>
    <t>Moms - Summa perioden</t>
  </si>
  <si>
    <t>Skattedeklararations period</t>
  </si>
  <si>
    <t>Kredit - Hallhyra</t>
  </si>
  <si>
    <t>Förfallodatum</t>
  </si>
  <si>
    <t>Fakturanummer</t>
  </si>
  <si>
    <t>Avser</t>
  </si>
  <si>
    <t>Belopp ink moms</t>
  </si>
  <si>
    <t>Hallhyra</t>
  </si>
  <si>
    <t>Inbet datum</t>
  </si>
  <si>
    <t>December</t>
  </si>
  <si>
    <t>Moms 6 %</t>
  </si>
  <si>
    <t>Felaktigt redovisat Dec</t>
  </si>
  <si>
    <t>Avräknas skattekonto</t>
  </si>
  <si>
    <t>Januari</t>
  </si>
  <si>
    <t>Ska redovisas</t>
  </si>
  <si>
    <t>Reskontra - Aktiv Fritid AB 556777-7497</t>
  </si>
  <si>
    <t>SSK -2009121603</t>
  </si>
  <si>
    <t>SSK</t>
  </si>
  <si>
    <t>SSK-2010041002</t>
  </si>
  <si>
    <t>SSK-2010041003</t>
  </si>
  <si>
    <t>Skola ht 2009</t>
  </si>
  <si>
    <t>Skola vt 2010</t>
  </si>
  <si>
    <t>Förfallna</t>
  </si>
  <si>
    <t>Redovisas i Skattedeklaration 2010-06-14</t>
  </si>
  <si>
    <t>Redovisas i Skattedeklaration 2010-07</t>
  </si>
  <si>
    <t>Hallhyra Gympa via Studiefrämjandet</t>
  </si>
  <si>
    <t>Redovisas i Skattedeklaration 2010-07-12</t>
  </si>
  <si>
    <t>Hallhyra RG</t>
  </si>
  <si>
    <t>Hallhyra Emil Nilsson</t>
  </si>
  <si>
    <t>Hallhyra Folkhögskolan</t>
  </si>
  <si>
    <t>Ligg lågt med denna</t>
  </si>
  <si>
    <t>Redovisas i Skattedeklaration 2010-08-18</t>
  </si>
  <si>
    <t>Redovisas i Skattedeklaration 2010-09-12</t>
  </si>
  <si>
    <t>Redovisas i Skattedeklaration 2010-10-12</t>
  </si>
  <si>
    <t>Skola ht 2010</t>
  </si>
  <si>
    <t>Redovisas i Skattedeklaration 2010-11-12</t>
  </si>
  <si>
    <t>Redovisas i Skattedeklaration 2010-12-12</t>
  </si>
  <si>
    <t>Moms 25%</t>
  </si>
  <si>
    <t>Snöröjning Rfors</t>
  </si>
  <si>
    <t>hallhyra Raningen</t>
  </si>
  <si>
    <t>P45</t>
  </si>
  <si>
    <t>P46</t>
  </si>
  <si>
    <t>P47</t>
  </si>
  <si>
    <t>P48</t>
  </si>
  <si>
    <t>P44</t>
  </si>
  <si>
    <t>Redovisas i Skattedeklaration 2010-01-17</t>
  </si>
  <si>
    <t>Ruta 24 Övriga inköp av tjänster</t>
  </si>
  <si>
    <t>P49</t>
  </si>
  <si>
    <t>P50</t>
  </si>
  <si>
    <t>P51</t>
  </si>
  <si>
    <t>P52</t>
  </si>
  <si>
    <t>P53</t>
  </si>
  <si>
    <t>M54</t>
  </si>
  <si>
    <t xml:space="preserve">Studiefrämjandet </t>
  </si>
  <si>
    <t>Redovisas i Skattedeklaration 2010-02-17</t>
  </si>
  <si>
    <t>Redovisas i Skattedeklaration 2010-03-17</t>
  </si>
  <si>
    <t>Innehåller korrigerar del summa tidigare månad</t>
  </si>
  <si>
    <t>Hallhyra Signar Danielsson</t>
  </si>
  <si>
    <t>SSK 2010032602</t>
  </si>
  <si>
    <t>SSK 2010061503,2010032602</t>
  </si>
  <si>
    <t>feb</t>
  </si>
  <si>
    <t>Redovisas i Skattedeklaration 2010-04-12</t>
  </si>
  <si>
    <t>2011-xx-xx</t>
  </si>
  <si>
    <t>Dalkarlså Hallhyra</t>
  </si>
  <si>
    <t>Hallhyra Innebandy</t>
  </si>
  <si>
    <t>Hallhyra Mikeal Sandström</t>
  </si>
  <si>
    <t>Hallhyra Studiefrämjandet</t>
  </si>
  <si>
    <t>Redovisas i Skattedeklaration 2010-05-12</t>
  </si>
  <si>
    <t>Redovisas i Skattedeklaration 2010-06-13</t>
  </si>
  <si>
    <t>Hallhyra,HT 2010 Skola Rfors</t>
  </si>
  <si>
    <t>Hallhyra, VT 2011Skola Rfors</t>
  </si>
  <si>
    <t>2011-02-23 </t>
  </si>
  <si>
    <t>Hallhyra  Bygdeå GoIF F17</t>
  </si>
  <si>
    <t>200_20110831</t>
  </si>
  <si>
    <t>Redovisas i Skattedeklaration 2010-07-13</t>
  </si>
  <si>
    <t>Hallhyra studiefrämjandet</t>
  </si>
  <si>
    <t>Redovisas i Skattedeklaration 2010-08-17</t>
  </si>
  <si>
    <t>Hallhyra Dalkarlså VT 2011</t>
  </si>
  <si>
    <t>Hallhyra William Selberg</t>
  </si>
  <si>
    <t>Hallhyra Alfred Selberg</t>
  </si>
  <si>
    <t>Hallhyra Mikael Sandström</t>
  </si>
  <si>
    <t>Redovisas i Skattedeklaration 2011-09-12</t>
  </si>
  <si>
    <t>Redovisas i Skattedeklaration 2011-10-12</t>
  </si>
  <si>
    <t>Redovisas i Skattedeklaration 2011-11-12</t>
  </si>
  <si>
    <t>Hallhyra, HT 2011Skola Rfors</t>
  </si>
  <si>
    <t>Hallhyra Helene Bergsten</t>
  </si>
  <si>
    <t>Hallhyra Christian Falk</t>
  </si>
  <si>
    <t>Hallhyra Dalkarlså HT 2011</t>
  </si>
  <si>
    <t>Redovisas i Skattedeklaration 2011-12-12</t>
  </si>
  <si>
    <t>Hallhyra PumpOchStep</t>
  </si>
  <si>
    <t>Hallhyra Fotboll</t>
  </si>
  <si>
    <t>Hyra Buss Fotboll</t>
  </si>
  <si>
    <t>Total moms</t>
  </si>
  <si>
    <t>Hallhyra Andreas Markström</t>
  </si>
  <si>
    <t>Hallhyra Rasmus Lindgren</t>
  </si>
  <si>
    <t>Redovisas i Skattedeklaration 2012-02-13</t>
  </si>
  <si>
    <t>Redovisas i Skattedeklaration 2012-01-12</t>
  </si>
  <si>
    <t>Redovisas i Skattedeklaration 2012-03-13</t>
  </si>
  <si>
    <t>Redovisas i Skattedeklaration 2012-04-12</t>
  </si>
  <si>
    <t>Redovisas i Skattedeklaration 2012-05-12</t>
  </si>
  <si>
    <t>Hallhyra Christoffer Carlberg</t>
  </si>
  <si>
    <t>Hallhyra Jonathan Olovsson</t>
  </si>
  <si>
    <t>Hallhyra Elin Gustafsson</t>
  </si>
  <si>
    <t>Hallhyra Joakim Olovsson</t>
  </si>
  <si>
    <t>Hallhyra Helené Andersson Väcklén</t>
  </si>
  <si>
    <t>Hallhyra DFHS vt-12</t>
  </si>
  <si>
    <t>Hallhyra  Mikael Sandström</t>
  </si>
  <si>
    <t>Hallhyra Annika Lindqvist</t>
  </si>
  <si>
    <t>Hallhyra Malin Andersson</t>
  </si>
  <si>
    <t>Hallhyra DFHS ht-12</t>
  </si>
  <si>
    <t>Hallhyra Jan Demby</t>
  </si>
  <si>
    <t>Hallhyra David Simonsson</t>
  </si>
  <si>
    <t>Hallhyra Petter Lundberg</t>
  </si>
  <si>
    <t>Hallhyra IFK Åkullsjön herrar</t>
  </si>
  <si>
    <t>Hallhyra IFK Åkullsjön damer</t>
  </si>
  <si>
    <t>Hallhyra DFHS vt -13</t>
  </si>
  <si>
    <t>Hallhyra Heléne Andersson Väcklén</t>
  </si>
  <si>
    <t>Hallhyra Petra Falk</t>
  </si>
  <si>
    <t>Hallhyra Frida Jonsson</t>
  </si>
  <si>
    <t xml:space="preserve">Hallhyra Innebandy herrar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</si>
</sst>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mmm/yyyy"/>
    <numFmt numFmtId="171" formatCode="#,##0\ _k_r"/>
    <numFmt numFmtId="172" formatCode="[$-41D]&quot;den &quot;d\ mmmm\ yyyy"/>
    <numFmt numFmtId="173" formatCode="yyyy/mm/dd;@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color indexed="8"/>
      <name val="Verdana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2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30" borderId="3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32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164" fontId="8" fillId="33" borderId="0" xfId="0" applyNumberFormat="1" applyFont="1" applyFill="1" applyAlignment="1">
      <alignment wrapText="1"/>
    </xf>
    <xf numFmtId="0" fontId="11" fillId="33" borderId="0" xfId="0" applyFont="1" applyFill="1" applyAlignment="1">
      <alignment wrapText="1"/>
    </xf>
    <xf numFmtId="1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4" fontId="9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3" borderId="0" xfId="0" applyNumberFormat="1" applyFont="1" applyFill="1" applyAlignment="1">
      <alignment/>
    </xf>
    <xf numFmtId="0" fontId="11" fillId="0" borderId="0" xfId="0" applyFont="1" applyAlignment="1">
      <alignment/>
    </xf>
    <xf numFmtId="14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Fill="1" applyAlignment="1">
      <alignment/>
    </xf>
    <xf numFmtId="165" fontId="8" fillId="0" borderId="11" xfId="0" applyNumberFormat="1" applyFont="1" applyBorder="1" applyAlignment="1">
      <alignment/>
    </xf>
    <xf numFmtId="165" fontId="1" fillId="33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165" fontId="8" fillId="0" borderId="11" xfId="0" applyNumberFormat="1" applyFont="1" applyFill="1" applyBorder="1" applyAlignment="1">
      <alignment/>
    </xf>
    <xf numFmtId="171" fontId="6" fillId="0" borderId="0" xfId="0" applyNumberFormat="1" applyFont="1" applyAlignment="1">
      <alignment/>
    </xf>
    <xf numFmtId="171" fontId="8" fillId="32" borderId="0" xfId="0" applyNumberFormat="1" applyFont="1" applyFill="1" applyAlignment="1">
      <alignment wrapText="1"/>
    </xf>
    <xf numFmtId="171" fontId="9" fillId="0" borderId="0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9" fillId="0" borderId="1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4" fontId="9" fillId="0" borderId="0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14" fontId="8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/>
    </xf>
    <xf numFmtId="171" fontId="8" fillId="32" borderId="0" xfId="0" applyNumberFormat="1" applyFont="1" applyFill="1" applyBorder="1" applyAlignment="1">
      <alignment/>
    </xf>
    <xf numFmtId="14" fontId="8" fillId="32" borderId="12" xfId="0" applyNumberFormat="1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/>
    </xf>
    <xf numFmtId="14" fontId="8" fillId="0" borderId="11" xfId="0" applyNumberFormat="1" applyFont="1" applyFill="1" applyBorder="1" applyAlignment="1">
      <alignment/>
    </xf>
    <xf numFmtId="171" fontId="9" fillId="0" borderId="11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65" fontId="1" fillId="34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14" fontId="9" fillId="0" borderId="15" xfId="0" applyNumberFormat="1" applyFont="1" applyFill="1" applyBorder="1" applyAlignment="1">
      <alignment/>
    </xf>
    <xf numFmtId="14" fontId="9" fillId="0" borderId="11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4" fontId="9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14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Border="1" applyAlignment="1">
      <alignment/>
    </xf>
    <xf numFmtId="171" fontId="8" fillId="0" borderId="11" xfId="0" applyNumberFormat="1" applyFon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14" fontId="6" fillId="0" borderId="0" xfId="0" applyNumberFormat="1" applyFont="1" applyAlignment="1">
      <alignment/>
    </xf>
    <xf numFmtId="14" fontId="8" fillId="32" borderId="0" xfId="0" applyNumberFormat="1" applyFont="1" applyFill="1" applyAlignment="1">
      <alignment wrapText="1"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1" xfId="0" applyNumberFormat="1" applyFill="1" applyBorder="1" applyAlignment="1">
      <alignment/>
    </xf>
    <xf numFmtId="14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73" fontId="9" fillId="0" borderId="0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1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180</xdr:row>
      <xdr:rowOff>66675</xdr:rowOff>
    </xdr:from>
    <xdr:to>
      <xdr:col>13</xdr:col>
      <xdr:colOff>2952750</xdr:colOff>
      <xdr:row>200</xdr:row>
      <xdr:rowOff>9525</xdr:rowOff>
    </xdr:to>
    <xdr:sp>
      <xdr:nvSpPr>
        <xdr:cNvPr id="1" name="Text Box 278"/>
        <xdr:cNvSpPr txBox="1">
          <a:spLocks noChangeArrowheads="1"/>
        </xdr:cNvSpPr>
      </xdr:nvSpPr>
      <xdr:spPr>
        <a:xfrm>
          <a:off x="10725150" y="36909375"/>
          <a:ext cx="7381875" cy="394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Zombadans via Studiefrämjandet ska faktureras enligt nedan. De tar avgifter som ej går till Bygdeå GIF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Avgiftsbelagd träning ej i föreningsregi och övriga avgiftsbelagda arrangemang 300 kr/tim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tabSelected="1" zoomScale="68" zoomScaleNormal="68" zoomScalePageLayoutView="0" workbookViewId="0" topLeftCell="A1">
      <pane ySplit="2" topLeftCell="A138" activePane="bottomLeft" state="frozen"/>
      <selection pane="topLeft" activeCell="A1" sqref="A1"/>
      <selection pane="bottomLeft" activeCell="D171" sqref="D171"/>
    </sheetView>
  </sheetViews>
  <sheetFormatPr defaultColWidth="9.140625" defaultRowHeight="15.75" customHeight="1"/>
  <cols>
    <col min="1" max="1" width="6.00390625" style="0" customWidth="1"/>
    <col min="2" max="2" width="15.8515625" style="0" bestFit="1" customWidth="1"/>
    <col min="3" max="3" width="15.8515625" style="103" bestFit="1" customWidth="1"/>
    <col min="4" max="4" width="22.28125" style="0" bestFit="1" customWidth="1"/>
    <col min="5" max="5" width="29.57421875" style="0" customWidth="1"/>
    <col min="6" max="6" width="22.140625" style="54" customWidth="1"/>
    <col min="7" max="7" width="22.140625" style="0" customWidth="1"/>
    <col min="8" max="8" width="17.7109375" style="1" bestFit="1" customWidth="1"/>
    <col min="9" max="9" width="21.140625" style="0" bestFit="1" customWidth="1"/>
    <col min="10" max="10" width="12.7109375" style="0" bestFit="1" customWidth="1"/>
    <col min="11" max="11" width="12.7109375" style="0" customWidth="1"/>
    <col min="12" max="12" width="12.421875" style="0" customWidth="1"/>
    <col min="13" max="13" width="16.7109375" style="0" customWidth="1"/>
    <col min="14" max="14" width="63.7109375" style="0" customWidth="1"/>
    <col min="15" max="15" width="3.57421875" style="0" customWidth="1"/>
    <col min="16" max="16" width="10.7109375" style="0" bestFit="1" customWidth="1"/>
  </cols>
  <sheetData>
    <row r="1" spans="1:14" ht="37.5" customHeight="1">
      <c r="A1" s="109" t="s">
        <v>19</v>
      </c>
      <c r="B1" s="5"/>
      <c r="C1" s="100"/>
      <c r="D1" s="5"/>
      <c r="E1" s="5"/>
      <c r="F1" s="48"/>
      <c r="G1" s="5"/>
      <c r="H1" s="6"/>
      <c r="I1" s="5"/>
      <c r="J1" s="5"/>
      <c r="K1" s="5"/>
      <c r="L1" s="5"/>
      <c r="M1" s="5"/>
      <c r="N1" s="5"/>
    </row>
    <row r="2" spans="1:14" s="4" customFormat="1" ht="57">
      <c r="A2" s="20" t="s">
        <v>0</v>
      </c>
      <c r="B2" s="20" t="s">
        <v>1</v>
      </c>
      <c r="C2" s="101" t="s">
        <v>12</v>
      </c>
      <c r="D2" s="20" t="s">
        <v>8</v>
      </c>
      <c r="E2" s="20" t="s">
        <v>9</v>
      </c>
      <c r="F2" s="49" t="s">
        <v>10</v>
      </c>
      <c r="G2" s="21" t="s">
        <v>7</v>
      </c>
      <c r="H2" s="22" t="s">
        <v>2</v>
      </c>
      <c r="I2" s="21" t="s">
        <v>6</v>
      </c>
      <c r="J2" s="21" t="s">
        <v>14</v>
      </c>
      <c r="K2" s="21" t="s">
        <v>41</v>
      </c>
      <c r="L2" s="21" t="s">
        <v>50</v>
      </c>
      <c r="M2" s="21" t="s">
        <v>4</v>
      </c>
      <c r="N2" s="23" t="s">
        <v>5</v>
      </c>
    </row>
    <row r="3" spans="1:14" ht="15.75" customHeight="1">
      <c r="A3" s="25">
        <v>2</v>
      </c>
      <c r="B3" s="26">
        <v>40154</v>
      </c>
      <c r="C3" s="27">
        <v>40157</v>
      </c>
      <c r="D3" s="25">
        <v>2009121202</v>
      </c>
      <c r="E3" s="25" t="s">
        <v>11</v>
      </c>
      <c r="F3" s="50">
        <v>875</v>
      </c>
      <c r="G3" s="26">
        <v>40524</v>
      </c>
      <c r="H3" s="28">
        <f>F3</f>
        <v>875</v>
      </c>
      <c r="I3" s="28">
        <f>H3/1.06</f>
        <v>825.4716981132075</v>
      </c>
      <c r="J3" s="28">
        <f>H3-I3</f>
        <v>49.52830188679252</v>
      </c>
      <c r="K3" s="28"/>
      <c r="L3" s="28"/>
      <c r="M3" s="29"/>
      <c r="N3" s="30"/>
    </row>
    <row r="4" spans="1:14" ht="15.75" customHeight="1">
      <c r="A4" s="25">
        <v>10</v>
      </c>
      <c r="B4" s="26">
        <v>40169</v>
      </c>
      <c r="C4" s="27">
        <v>40175</v>
      </c>
      <c r="D4" s="25">
        <v>2009122203</v>
      </c>
      <c r="E4" s="25" t="s">
        <v>11</v>
      </c>
      <c r="F4" s="50">
        <v>375</v>
      </c>
      <c r="G4" s="26">
        <v>40200</v>
      </c>
      <c r="H4" s="28">
        <f>F4</f>
        <v>375</v>
      </c>
      <c r="I4" s="28">
        <f>H4/1.06</f>
        <v>353.77358490566036</v>
      </c>
      <c r="J4" s="28">
        <f>H4-I4</f>
        <v>21.226415094339643</v>
      </c>
      <c r="K4" s="28"/>
      <c r="L4" s="28"/>
      <c r="M4" s="31"/>
      <c r="N4" s="30"/>
    </row>
    <row r="5" spans="1:14" ht="15.75" customHeight="1" thickBot="1">
      <c r="A5" s="25">
        <v>1</v>
      </c>
      <c r="B5" s="26">
        <v>40154</v>
      </c>
      <c r="C5" s="27">
        <v>40175</v>
      </c>
      <c r="D5" s="25">
        <v>2009121201</v>
      </c>
      <c r="E5" s="25" t="s">
        <v>11</v>
      </c>
      <c r="F5" s="50">
        <v>500</v>
      </c>
      <c r="G5" s="26">
        <v>40185</v>
      </c>
      <c r="H5" s="28">
        <f>F5</f>
        <v>500</v>
      </c>
      <c r="I5" s="28">
        <f>H5/1.06</f>
        <v>471.6981132075471</v>
      </c>
      <c r="J5" s="28">
        <f>H5-I5</f>
        <v>28.301886792452876</v>
      </c>
      <c r="K5" s="28"/>
      <c r="L5" s="28"/>
      <c r="M5" s="36"/>
      <c r="N5" s="30"/>
    </row>
    <row r="6" spans="1:14" ht="15.75" customHeight="1" thickBot="1" thickTop="1">
      <c r="A6" s="32">
        <v>5</v>
      </c>
      <c r="B6" s="33">
        <v>40163</v>
      </c>
      <c r="C6" s="34">
        <v>40175</v>
      </c>
      <c r="D6" s="32">
        <v>2009121601</v>
      </c>
      <c r="E6" s="32" t="s">
        <v>11</v>
      </c>
      <c r="F6" s="51">
        <v>1500</v>
      </c>
      <c r="G6" s="33">
        <v>40194</v>
      </c>
      <c r="H6" s="35">
        <f>F6</f>
        <v>1500</v>
      </c>
      <c r="I6" s="35">
        <f>H6/1.06</f>
        <v>1415.0943396226414</v>
      </c>
      <c r="J6" s="35">
        <f>H6-I6</f>
        <v>84.90566037735857</v>
      </c>
      <c r="K6" s="28"/>
      <c r="L6" s="28"/>
      <c r="M6" s="38">
        <f>SUM(I3:I6)</f>
        <v>3066.0377358490564</v>
      </c>
      <c r="N6" t="s">
        <v>15</v>
      </c>
    </row>
    <row r="7" spans="3:14" s="37" customFormat="1" ht="15.75" customHeight="1" thickTop="1">
      <c r="C7" s="102"/>
      <c r="F7" s="52"/>
      <c r="H7" s="38">
        <f>SUM(H3:H6)</f>
        <v>3250</v>
      </c>
      <c r="J7" s="38">
        <f>H7-M6</f>
        <v>183.9622641509436</v>
      </c>
      <c r="K7" s="38"/>
      <c r="L7" s="38"/>
      <c r="M7" s="39">
        <f>SUM(J3:J6)</f>
        <v>183.9622641509436</v>
      </c>
      <c r="N7" s="40" t="s">
        <v>13</v>
      </c>
    </row>
    <row r="8" spans="3:14" s="37" customFormat="1" ht="15.75" customHeight="1">
      <c r="C8" s="102"/>
      <c r="F8" s="52"/>
      <c r="H8" s="38"/>
      <c r="I8" s="38"/>
      <c r="J8" s="38"/>
      <c r="K8" s="38"/>
      <c r="L8" s="38"/>
      <c r="M8" s="43"/>
      <c r="N8" s="40"/>
    </row>
    <row r="9" spans="1:14" ht="15.75" customHeight="1">
      <c r="A9" s="9">
        <v>4</v>
      </c>
      <c r="B9" s="11">
        <v>40155</v>
      </c>
      <c r="C9" s="41">
        <v>40182</v>
      </c>
      <c r="D9" s="8">
        <v>2009120802</v>
      </c>
      <c r="E9" s="9" t="s">
        <v>11</v>
      </c>
      <c r="F9" s="53">
        <v>1125</v>
      </c>
      <c r="G9" s="11">
        <v>40186</v>
      </c>
      <c r="H9" s="28">
        <f aca="true" t="shared" si="0" ref="H9:H14">F9</f>
        <v>1125</v>
      </c>
      <c r="I9" s="28">
        <f aca="true" t="shared" si="1" ref="I9:I14">H9/1.06</f>
        <v>1061.3207547169811</v>
      </c>
      <c r="J9" s="28">
        <f aca="true" t="shared" si="2" ref="J9:J14">H9-I9</f>
        <v>63.67924528301887</v>
      </c>
      <c r="K9" s="28"/>
      <c r="L9" s="28"/>
      <c r="M9" s="19"/>
      <c r="N9" s="7" t="s">
        <v>16</v>
      </c>
    </row>
    <row r="10" spans="1:14" ht="15.75" customHeight="1">
      <c r="A10" s="9">
        <v>8</v>
      </c>
      <c r="B10" s="11">
        <v>40169</v>
      </c>
      <c r="C10" s="41">
        <v>40193</v>
      </c>
      <c r="D10" s="8">
        <v>2009122201</v>
      </c>
      <c r="E10" s="9" t="s">
        <v>11</v>
      </c>
      <c r="F10" s="53">
        <v>250</v>
      </c>
      <c r="G10" s="11">
        <v>40200</v>
      </c>
      <c r="H10" s="28">
        <f t="shared" si="0"/>
        <v>250</v>
      </c>
      <c r="I10" s="28">
        <f t="shared" si="1"/>
        <v>235.84905660377356</v>
      </c>
      <c r="J10" s="28">
        <f t="shared" si="2"/>
        <v>14.150943396226438</v>
      </c>
      <c r="K10" s="28"/>
      <c r="L10" s="28"/>
      <c r="M10" s="19"/>
      <c r="N10" s="42">
        <f>O7-M7-M15</f>
        <v>-341.603773584906</v>
      </c>
    </row>
    <row r="11" spans="1:14" ht="15.75" customHeight="1">
      <c r="A11" s="9">
        <v>6</v>
      </c>
      <c r="B11" s="11">
        <v>40163</v>
      </c>
      <c r="C11" s="41">
        <v>40193</v>
      </c>
      <c r="D11" s="8">
        <v>2009121602</v>
      </c>
      <c r="E11" s="9" t="s">
        <v>11</v>
      </c>
      <c r="F11" s="53">
        <v>250</v>
      </c>
      <c r="G11" s="11">
        <v>40194</v>
      </c>
      <c r="H11" s="28">
        <f t="shared" si="0"/>
        <v>250</v>
      </c>
      <c r="I11" s="28">
        <f t="shared" si="1"/>
        <v>235.84905660377356</v>
      </c>
      <c r="J11" s="28">
        <f t="shared" si="2"/>
        <v>14.150943396226438</v>
      </c>
      <c r="K11" s="28"/>
      <c r="L11" s="28"/>
      <c r="M11" s="18"/>
      <c r="N11" s="7"/>
    </row>
    <row r="12" spans="1:14" ht="15.75" customHeight="1">
      <c r="A12" s="9">
        <v>20</v>
      </c>
      <c r="B12" s="11">
        <v>40194</v>
      </c>
      <c r="C12" s="41">
        <v>40205</v>
      </c>
      <c r="D12" s="8">
        <v>2010011604</v>
      </c>
      <c r="E12" s="9" t="s">
        <v>11</v>
      </c>
      <c r="F12" s="53">
        <v>250</v>
      </c>
      <c r="G12" s="11">
        <v>40225</v>
      </c>
      <c r="H12" s="28">
        <f t="shared" si="0"/>
        <v>250</v>
      </c>
      <c r="I12" s="28">
        <f t="shared" si="1"/>
        <v>235.84905660377356</v>
      </c>
      <c r="J12" s="28">
        <f t="shared" si="2"/>
        <v>14.150943396226438</v>
      </c>
      <c r="K12" s="28"/>
      <c r="L12" s="28"/>
      <c r="M12" s="12"/>
      <c r="N12" s="7"/>
    </row>
    <row r="13" spans="1:14" ht="15.75" customHeight="1" thickBot="1">
      <c r="A13" s="9">
        <v>17</v>
      </c>
      <c r="B13" s="11">
        <v>40194</v>
      </c>
      <c r="C13" s="41">
        <v>40206</v>
      </c>
      <c r="D13" s="8">
        <v>2010011601</v>
      </c>
      <c r="E13" s="9" t="s">
        <v>11</v>
      </c>
      <c r="F13" s="53">
        <v>250</v>
      </c>
      <c r="G13" s="11">
        <v>40225</v>
      </c>
      <c r="H13" s="28">
        <f t="shared" si="0"/>
        <v>250</v>
      </c>
      <c r="I13" s="28">
        <f t="shared" si="1"/>
        <v>235.84905660377356</v>
      </c>
      <c r="J13" s="28">
        <f t="shared" si="2"/>
        <v>14.150943396226438</v>
      </c>
      <c r="K13" s="28"/>
      <c r="L13" s="28"/>
      <c r="M13" s="47"/>
      <c r="N13" s="7"/>
    </row>
    <row r="14" spans="1:14" ht="15.75" customHeight="1" thickBot="1" thickTop="1">
      <c r="A14" s="32">
        <v>11</v>
      </c>
      <c r="B14" s="33">
        <v>40176</v>
      </c>
      <c r="C14" s="34">
        <v>40207</v>
      </c>
      <c r="D14" s="88">
        <v>2009122901</v>
      </c>
      <c r="E14" s="32" t="s">
        <v>11</v>
      </c>
      <c r="F14" s="51">
        <v>660</v>
      </c>
      <c r="G14" s="33">
        <v>40207</v>
      </c>
      <c r="H14" s="35">
        <f t="shared" si="0"/>
        <v>660</v>
      </c>
      <c r="I14" s="35">
        <f t="shared" si="1"/>
        <v>622.6415094339623</v>
      </c>
      <c r="J14" s="35">
        <f t="shared" si="2"/>
        <v>37.358490566037744</v>
      </c>
      <c r="K14" s="28"/>
      <c r="L14" s="28"/>
      <c r="M14" s="38">
        <f>SUM(I9:I14)</f>
        <v>2627.3584905660373</v>
      </c>
      <c r="N14" s="7"/>
    </row>
    <row r="15" spans="8:14" ht="15.75" customHeight="1" thickTop="1">
      <c r="H15" s="38">
        <f>SUM(H9:H14)</f>
        <v>2785</v>
      </c>
      <c r="J15" s="38">
        <f>H15-M14</f>
        <v>157.6415094339627</v>
      </c>
      <c r="K15" s="38"/>
      <c r="L15" s="38"/>
      <c r="M15" s="39">
        <f>SUM(J9:J14)</f>
        <v>157.64150943396237</v>
      </c>
      <c r="N15" t="s">
        <v>17</v>
      </c>
    </row>
    <row r="16" spans="8:13" ht="15.75" customHeight="1">
      <c r="H16" s="38"/>
      <c r="I16" s="38"/>
      <c r="J16" s="38"/>
      <c r="K16" s="38"/>
      <c r="L16" s="38"/>
      <c r="M16" s="43"/>
    </row>
    <row r="17" spans="1:14" ht="15.75" customHeight="1">
      <c r="A17" s="9">
        <v>12</v>
      </c>
      <c r="B17" s="11">
        <v>40176</v>
      </c>
      <c r="C17" s="41">
        <v>40210</v>
      </c>
      <c r="D17" s="8">
        <v>2009122902</v>
      </c>
      <c r="E17" s="9" t="s">
        <v>11</v>
      </c>
      <c r="F17" s="53">
        <v>750</v>
      </c>
      <c r="G17" s="11">
        <v>40207</v>
      </c>
      <c r="H17" s="28">
        <f aca="true" t="shared" si="3" ref="H17:H26">F17</f>
        <v>750</v>
      </c>
      <c r="I17" s="28">
        <f aca="true" t="shared" si="4" ref="I17:I26">H17/1.06</f>
        <v>707.5471698113207</v>
      </c>
      <c r="J17" s="28">
        <f aca="true" t="shared" si="5" ref="J17:J26">H17-I17</f>
        <v>42.452830188679286</v>
      </c>
      <c r="K17" s="28"/>
      <c r="L17" s="28"/>
      <c r="M17" s="19"/>
      <c r="N17" s="7"/>
    </row>
    <row r="18" spans="1:12" ht="15.75" customHeight="1">
      <c r="A18" s="9">
        <v>7</v>
      </c>
      <c r="B18" s="11">
        <v>40163</v>
      </c>
      <c r="C18" s="41">
        <v>40210</v>
      </c>
      <c r="D18" s="8" t="s">
        <v>20</v>
      </c>
      <c r="E18" s="9" t="s">
        <v>11</v>
      </c>
      <c r="F18" s="53">
        <v>840</v>
      </c>
      <c r="G18" s="11">
        <v>40225</v>
      </c>
      <c r="H18" s="28">
        <f t="shared" si="3"/>
        <v>840</v>
      </c>
      <c r="I18" s="28">
        <f t="shared" si="4"/>
        <v>792.4528301886792</v>
      </c>
      <c r="J18" s="28">
        <f t="shared" si="5"/>
        <v>47.54716981132083</v>
      </c>
      <c r="K18" s="28"/>
      <c r="L18" s="28"/>
    </row>
    <row r="19" spans="1:14" ht="15.75" customHeight="1">
      <c r="A19" s="9">
        <v>15</v>
      </c>
      <c r="B19" s="11">
        <v>40177</v>
      </c>
      <c r="C19" s="41">
        <v>40210</v>
      </c>
      <c r="D19" s="8">
        <v>2009123001</v>
      </c>
      <c r="E19" s="9" t="s">
        <v>11</v>
      </c>
      <c r="F19" s="53">
        <v>990</v>
      </c>
      <c r="G19" s="11">
        <v>40208</v>
      </c>
      <c r="H19" s="28">
        <f t="shared" si="3"/>
        <v>990</v>
      </c>
      <c r="I19" s="28">
        <f t="shared" si="4"/>
        <v>933.9622641509434</v>
      </c>
      <c r="J19" s="28">
        <f t="shared" si="5"/>
        <v>56.03773584905662</v>
      </c>
      <c r="K19" s="28"/>
      <c r="L19" s="28"/>
      <c r="M19" s="19"/>
      <c r="N19" s="7"/>
    </row>
    <row r="20" spans="1:14" ht="15.75" customHeight="1">
      <c r="A20" s="9">
        <v>16</v>
      </c>
      <c r="B20" s="11">
        <v>40182</v>
      </c>
      <c r="C20" s="41">
        <v>40213</v>
      </c>
      <c r="D20" s="8">
        <v>2010010401</v>
      </c>
      <c r="E20" s="9" t="s">
        <v>11</v>
      </c>
      <c r="F20" s="53">
        <v>188</v>
      </c>
      <c r="G20" s="11">
        <v>40213</v>
      </c>
      <c r="H20" s="28">
        <f t="shared" si="3"/>
        <v>188</v>
      </c>
      <c r="I20" s="28">
        <f t="shared" si="4"/>
        <v>177.35849056603772</v>
      </c>
      <c r="J20" s="28">
        <f t="shared" si="5"/>
        <v>10.641509433962284</v>
      </c>
      <c r="K20" s="28"/>
      <c r="L20" s="28"/>
      <c r="M20" s="19"/>
      <c r="N20" s="7"/>
    </row>
    <row r="21" spans="1:14" ht="15.75" customHeight="1">
      <c r="A21" s="9">
        <v>9</v>
      </c>
      <c r="B21" s="11">
        <v>40169</v>
      </c>
      <c r="C21" s="41">
        <v>40217</v>
      </c>
      <c r="D21" s="8">
        <v>2009122202</v>
      </c>
      <c r="E21" s="9" t="s">
        <v>11</v>
      </c>
      <c r="F21" s="53">
        <v>375</v>
      </c>
      <c r="G21" s="11">
        <v>40200</v>
      </c>
      <c r="H21" s="28">
        <f t="shared" si="3"/>
        <v>375</v>
      </c>
      <c r="I21" s="28">
        <f t="shared" si="4"/>
        <v>353.77358490566036</v>
      </c>
      <c r="J21" s="28">
        <f t="shared" si="5"/>
        <v>21.226415094339643</v>
      </c>
      <c r="K21" s="28"/>
      <c r="L21" s="28"/>
      <c r="M21" s="19"/>
      <c r="N21" s="7"/>
    </row>
    <row r="22" spans="1:14" ht="15.75" customHeight="1">
      <c r="A22" s="9">
        <v>23</v>
      </c>
      <c r="B22" s="11">
        <v>40221</v>
      </c>
      <c r="C22" s="41">
        <v>40224</v>
      </c>
      <c r="D22" s="8">
        <v>2010021201</v>
      </c>
      <c r="E22" s="9" t="s">
        <v>11</v>
      </c>
      <c r="F22" s="53">
        <v>938</v>
      </c>
      <c r="G22" s="11">
        <v>40249</v>
      </c>
      <c r="H22" s="28">
        <f t="shared" si="3"/>
        <v>938</v>
      </c>
      <c r="I22" s="28">
        <f t="shared" si="4"/>
        <v>884.9056603773585</v>
      </c>
      <c r="J22" s="28">
        <f t="shared" si="5"/>
        <v>53.09433962264154</v>
      </c>
      <c r="K22" s="28"/>
      <c r="L22" s="28"/>
      <c r="M22" s="12"/>
      <c r="N22" s="7"/>
    </row>
    <row r="23" spans="1:14" ht="15.75" customHeight="1">
      <c r="A23" s="9">
        <v>24</v>
      </c>
      <c r="B23" s="11">
        <v>40221</v>
      </c>
      <c r="C23" s="41">
        <v>40224</v>
      </c>
      <c r="D23" s="8">
        <v>2010021202</v>
      </c>
      <c r="E23" s="9" t="s">
        <v>11</v>
      </c>
      <c r="F23" s="53">
        <v>250</v>
      </c>
      <c r="G23" s="11">
        <v>40249</v>
      </c>
      <c r="H23" s="28">
        <f t="shared" si="3"/>
        <v>250</v>
      </c>
      <c r="I23" s="28">
        <f t="shared" si="4"/>
        <v>235.84905660377356</v>
      </c>
      <c r="J23" s="28">
        <f t="shared" si="5"/>
        <v>14.150943396226438</v>
      </c>
      <c r="K23" s="28"/>
      <c r="L23" s="28"/>
      <c r="M23" s="12"/>
      <c r="N23" s="7"/>
    </row>
    <row r="24" spans="1:14" ht="15.75" customHeight="1">
      <c r="A24" s="9">
        <v>18</v>
      </c>
      <c r="B24" s="11">
        <v>40194</v>
      </c>
      <c r="C24" s="41">
        <v>40225</v>
      </c>
      <c r="D24" s="8">
        <v>2010011602</v>
      </c>
      <c r="E24" s="9" t="s">
        <v>11</v>
      </c>
      <c r="F24" s="53">
        <v>1250</v>
      </c>
      <c r="G24" s="11">
        <v>40225</v>
      </c>
      <c r="H24" s="28">
        <f t="shared" si="3"/>
        <v>1250</v>
      </c>
      <c r="I24" s="28">
        <f t="shared" si="4"/>
        <v>1179.245283018868</v>
      </c>
      <c r="J24" s="28">
        <f t="shared" si="5"/>
        <v>70.7547169811321</v>
      </c>
      <c r="K24" s="28"/>
      <c r="L24" s="28"/>
      <c r="M24" s="12"/>
      <c r="N24" s="7"/>
    </row>
    <row r="25" spans="1:14" ht="15.75" customHeight="1" thickBot="1">
      <c r="A25" s="9">
        <v>21</v>
      </c>
      <c r="B25" s="11">
        <v>40196</v>
      </c>
      <c r="C25" s="41">
        <v>40226</v>
      </c>
      <c r="D25" s="8">
        <v>2010011801</v>
      </c>
      <c r="E25" s="9" t="s">
        <v>11</v>
      </c>
      <c r="F25" s="53">
        <v>10917</v>
      </c>
      <c r="G25" s="11">
        <v>40227</v>
      </c>
      <c r="H25" s="28">
        <f t="shared" si="3"/>
        <v>10917</v>
      </c>
      <c r="I25" s="28">
        <f t="shared" si="4"/>
        <v>10299.056603773584</v>
      </c>
      <c r="J25" s="28">
        <f t="shared" si="5"/>
        <v>617.9433962264156</v>
      </c>
      <c r="K25" s="28"/>
      <c r="L25" s="28"/>
      <c r="M25" s="44"/>
      <c r="N25" s="7"/>
    </row>
    <row r="26" spans="1:14" ht="15.75" customHeight="1" thickBot="1" thickTop="1">
      <c r="A26" s="9">
        <v>19</v>
      </c>
      <c r="B26" s="33">
        <v>40194</v>
      </c>
      <c r="C26" s="34">
        <v>40227</v>
      </c>
      <c r="D26" s="88">
        <v>2010011603</v>
      </c>
      <c r="E26" s="32" t="s">
        <v>11</v>
      </c>
      <c r="F26" s="51">
        <v>840</v>
      </c>
      <c r="G26" s="33">
        <v>40225</v>
      </c>
      <c r="H26" s="35">
        <f t="shared" si="3"/>
        <v>840</v>
      </c>
      <c r="I26" s="35">
        <f t="shared" si="4"/>
        <v>792.4528301886792</v>
      </c>
      <c r="J26" s="35">
        <f t="shared" si="5"/>
        <v>47.54716981132083</v>
      </c>
      <c r="K26" s="28"/>
      <c r="L26" s="28"/>
      <c r="M26" s="38">
        <f>SUM(I17:I26)</f>
        <v>16356.603773584904</v>
      </c>
      <c r="N26" s="7" t="s">
        <v>18</v>
      </c>
    </row>
    <row r="27" spans="1:14" ht="15.75" customHeight="1" thickTop="1">
      <c r="A27" s="9"/>
      <c r="B27" s="11"/>
      <c r="C27" s="11"/>
      <c r="D27" s="9"/>
      <c r="E27" s="9"/>
      <c r="F27" s="53"/>
      <c r="G27" s="11"/>
      <c r="H27" s="38">
        <f>SUM(H17:H26)</f>
        <v>17338</v>
      </c>
      <c r="J27" s="38">
        <f>H27-M26</f>
        <v>981.396226415096</v>
      </c>
      <c r="K27" s="38"/>
      <c r="L27" s="38"/>
      <c r="M27" s="45">
        <f>SUM(J17:J26)</f>
        <v>981.3962264150953</v>
      </c>
      <c r="N27" s="45">
        <f>M27-N10</f>
        <v>1323.0000000000014</v>
      </c>
    </row>
    <row r="28" spans="1:14" ht="15.75" customHeight="1">
      <c r="A28" s="9"/>
      <c r="B28" s="11"/>
      <c r="C28" s="41"/>
      <c r="D28" s="9"/>
      <c r="E28" s="9"/>
      <c r="F28" s="53"/>
      <c r="G28" s="11"/>
      <c r="H28" s="10"/>
      <c r="I28" s="10"/>
      <c r="J28" s="10"/>
      <c r="K28" s="10"/>
      <c r="L28" s="10"/>
      <c r="M28" s="12"/>
      <c r="N28" s="7"/>
    </row>
    <row r="29" spans="1:14" ht="15.75" customHeight="1">
      <c r="A29" s="9">
        <v>25</v>
      </c>
      <c r="B29" s="11">
        <v>40221</v>
      </c>
      <c r="C29" s="41">
        <v>40238</v>
      </c>
      <c r="D29" s="8">
        <v>2010021203</v>
      </c>
      <c r="E29" s="9" t="s">
        <v>11</v>
      </c>
      <c r="F29" s="53">
        <v>750</v>
      </c>
      <c r="G29" s="11">
        <v>40249</v>
      </c>
      <c r="H29" s="28">
        <f aca="true" t="shared" si="6" ref="H29:H37">F29</f>
        <v>750</v>
      </c>
      <c r="I29" s="28">
        <f aca="true" t="shared" si="7" ref="I29:I37">H29/1.06</f>
        <v>707.5471698113207</v>
      </c>
      <c r="J29" s="28">
        <f aca="true" t="shared" si="8" ref="J29:J37">H29-I29</f>
        <v>42.452830188679286</v>
      </c>
      <c r="K29" s="28"/>
      <c r="L29" s="28"/>
      <c r="M29" s="12"/>
      <c r="N29" s="7"/>
    </row>
    <row r="30" spans="1:14" ht="15.75" customHeight="1">
      <c r="A30" s="9">
        <v>26</v>
      </c>
      <c r="B30" s="11">
        <v>40221</v>
      </c>
      <c r="C30" s="41">
        <v>40240</v>
      </c>
      <c r="D30" s="8">
        <v>2010021204</v>
      </c>
      <c r="E30" s="9" t="s">
        <v>11</v>
      </c>
      <c r="F30" s="53">
        <v>250</v>
      </c>
      <c r="G30" s="11">
        <v>40249</v>
      </c>
      <c r="H30" s="28">
        <f t="shared" si="6"/>
        <v>250</v>
      </c>
      <c r="I30" s="28">
        <f t="shared" si="7"/>
        <v>235.84905660377356</v>
      </c>
      <c r="J30" s="28">
        <f t="shared" si="8"/>
        <v>14.150943396226438</v>
      </c>
      <c r="K30" s="28"/>
      <c r="L30" s="28"/>
      <c r="M30" s="12"/>
      <c r="N30" s="7"/>
    </row>
    <row r="31" spans="2:14" ht="15.75" customHeight="1">
      <c r="B31" s="11">
        <v>40221</v>
      </c>
      <c r="C31" s="41">
        <v>40240</v>
      </c>
      <c r="D31" s="89" t="s">
        <v>21</v>
      </c>
      <c r="E31" s="9" t="s">
        <v>11</v>
      </c>
      <c r="F31" s="53">
        <v>788</v>
      </c>
      <c r="H31" s="28">
        <f t="shared" si="6"/>
        <v>788</v>
      </c>
      <c r="I31" s="28">
        <f t="shared" si="7"/>
        <v>743.3962264150942</v>
      </c>
      <c r="J31" s="28">
        <f t="shared" si="8"/>
        <v>44.60377358490575</v>
      </c>
      <c r="K31" s="28"/>
      <c r="L31" s="28"/>
      <c r="M31" s="19"/>
      <c r="N31" s="7"/>
    </row>
    <row r="32" spans="1:14" ht="15.75" customHeight="1">
      <c r="A32" s="9">
        <v>27</v>
      </c>
      <c r="B32" s="11">
        <v>40231</v>
      </c>
      <c r="C32" s="41">
        <v>40247</v>
      </c>
      <c r="D32" s="8">
        <v>2010022201</v>
      </c>
      <c r="E32" s="9" t="s">
        <v>11</v>
      </c>
      <c r="F32" s="53">
        <v>1500</v>
      </c>
      <c r="G32" s="11">
        <v>40259</v>
      </c>
      <c r="H32" s="28">
        <f t="shared" si="6"/>
        <v>1500</v>
      </c>
      <c r="I32" s="28">
        <f t="shared" si="7"/>
        <v>1415.0943396226414</v>
      </c>
      <c r="J32" s="28">
        <f t="shared" si="8"/>
        <v>84.90566037735857</v>
      </c>
      <c r="K32" s="28"/>
      <c r="L32" s="28"/>
      <c r="M32" s="12"/>
      <c r="N32" s="7"/>
    </row>
    <row r="33" spans="2:14" ht="15.75" customHeight="1">
      <c r="B33" s="11"/>
      <c r="C33" s="41">
        <v>40266</v>
      </c>
      <c r="D33" s="2" t="s">
        <v>21</v>
      </c>
      <c r="E33" s="9" t="s">
        <v>11</v>
      </c>
      <c r="F33" s="53">
        <v>788</v>
      </c>
      <c r="H33" s="28">
        <v>787.5</v>
      </c>
      <c r="I33" s="28">
        <f t="shared" si="7"/>
        <v>742.9245283018868</v>
      </c>
      <c r="J33" s="28">
        <f t="shared" si="8"/>
        <v>44.57547169811323</v>
      </c>
      <c r="K33" s="28"/>
      <c r="L33" s="28"/>
      <c r="M33" s="19"/>
      <c r="N33" s="7"/>
    </row>
    <row r="34" spans="1:14" ht="15.75" customHeight="1">
      <c r="A34" s="9">
        <v>32</v>
      </c>
      <c r="B34" s="11">
        <v>40263</v>
      </c>
      <c r="C34" s="41">
        <v>40266</v>
      </c>
      <c r="D34" s="8">
        <v>2010032601</v>
      </c>
      <c r="E34" s="9" t="s">
        <v>11</v>
      </c>
      <c r="F34" s="53">
        <v>1500</v>
      </c>
      <c r="G34" s="11">
        <v>40294</v>
      </c>
      <c r="H34" s="28">
        <f t="shared" si="6"/>
        <v>1500</v>
      </c>
      <c r="I34" s="28">
        <f t="shared" si="7"/>
        <v>1415.0943396226414</v>
      </c>
      <c r="J34" s="28">
        <f t="shared" si="8"/>
        <v>84.90566037735857</v>
      </c>
      <c r="K34" s="28"/>
      <c r="L34" s="28"/>
      <c r="M34" s="12"/>
      <c r="N34" s="7"/>
    </row>
    <row r="35" spans="1:14" ht="15.75" customHeight="1">
      <c r="A35" s="9">
        <v>29</v>
      </c>
      <c r="B35" s="11">
        <v>40235</v>
      </c>
      <c r="C35" s="41">
        <v>40266</v>
      </c>
      <c r="D35" s="8">
        <v>2010022602</v>
      </c>
      <c r="E35" s="9" t="s">
        <v>11</v>
      </c>
      <c r="F35" s="53">
        <v>2363</v>
      </c>
      <c r="G35" s="11">
        <v>40263</v>
      </c>
      <c r="H35" s="28">
        <v>2362.5</v>
      </c>
      <c r="I35" s="28">
        <f t="shared" si="7"/>
        <v>2228.7735849056603</v>
      </c>
      <c r="J35" s="28">
        <f t="shared" si="8"/>
        <v>133.7264150943397</v>
      </c>
      <c r="K35" s="28"/>
      <c r="L35" s="28"/>
      <c r="M35" s="12"/>
      <c r="N35" s="7"/>
    </row>
    <row r="36" spans="1:14" ht="15.75" customHeight="1" thickBot="1">
      <c r="A36" s="9">
        <v>28</v>
      </c>
      <c r="B36" s="11">
        <v>40235</v>
      </c>
      <c r="C36" s="41">
        <v>40266</v>
      </c>
      <c r="D36" s="8">
        <v>2010022601</v>
      </c>
      <c r="E36" s="9" t="s">
        <v>11</v>
      </c>
      <c r="F36" s="53">
        <v>6000</v>
      </c>
      <c r="G36" s="11">
        <v>40263</v>
      </c>
      <c r="H36" s="28">
        <f t="shared" si="6"/>
        <v>6000</v>
      </c>
      <c r="I36" s="28">
        <f t="shared" si="7"/>
        <v>5660.377358490566</v>
      </c>
      <c r="J36" s="28">
        <f t="shared" si="8"/>
        <v>339.6226415094343</v>
      </c>
      <c r="K36" s="28"/>
      <c r="L36" s="28"/>
      <c r="M36" s="44"/>
      <c r="N36" s="7"/>
    </row>
    <row r="37" spans="1:14" ht="15.75" customHeight="1" thickBot="1" thickTop="1">
      <c r="A37" s="32">
        <v>31</v>
      </c>
      <c r="B37" s="33">
        <v>40241</v>
      </c>
      <c r="C37" s="34">
        <v>40267</v>
      </c>
      <c r="D37" s="88">
        <v>2010030402</v>
      </c>
      <c r="E37" s="32" t="s">
        <v>11</v>
      </c>
      <c r="F37" s="51">
        <v>500</v>
      </c>
      <c r="G37" s="33">
        <v>40272</v>
      </c>
      <c r="H37" s="35">
        <f t="shared" si="6"/>
        <v>500</v>
      </c>
      <c r="I37" s="35">
        <f t="shared" si="7"/>
        <v>471.6981132075471</v>
      </c>
      <c r="J37" s="35">
        <f t="shared" si="8"/>
        <v>28.301886792452876</v>
      </c>
      <c r="K37" s="28"/>
      <c r="L37" s="28"/>
      <c r="M37" s="38">
        <f>SUM(I28:I37)</f>
        <v>13620.754716981131</v>
      </c>
      <c r="N37" s="40" t="s">
        <v>27</v>
      </c>
    </row>
    <row r="38" spans="8:14" ht="15.75" customHeight="1" thickTop="1">
      <c r="H38" s="38">
        <f>SUM(H28:H37)</f>
        <v>14438</v>
      </c>
      <c r="J38" s="38">
        <f>H38-M37</f>
        <v>817.2452830188686</v>
      </c>
      <c r="K38" s="38"/>
      <c r="L38" s="38"/>
      <c r="M38" s="45">
        <f>SUM(J29:J37)</f>
        <v>817.2452830188688</v>
      </c>
      <c r="N38" s="46">
        <f>N27+M38</f>
        <v>2140.2452830188704</v>
      </c>
    </row>
    <row r="40" spans="1:14" ht="15.75" customHeight="1">
      <c r="A40" s="9">
        <v>35</v>
      </c>
      <c r="B40" s="11">
        <v>40278</v>
      </c>
      <c r="C40" s="41">
        <v>40284</v>
      </c>
      <c r="D40" s="8" t="s">
        <v>22</v>
      </c>
      <c r="E40" s="9" t="s">
        <v>11</v>
      </c>
      <c r="F40" s="53">
        <v>563</v>
      </c>
      <c r="G40" s="11">
        <v>40308</v>
      </c>
      <c r="H40" s="28">
        <f>F40</f>
        <v>563</v>
      </c>
      <c r="I40" s="28">
        <f>H40/1.06</f>
        <v>531.132075471698</v>
      </c>
      <c r="J40" s="28">
        <f>H40-I40</f>
        <v>31.867924528301955</v>
      </c>
      <c r="K40" s="28"/>
      <c r="L40" s="28"/>
      <c r="M40" s="12"/>
      <c r="N40" s="7"/>
    </row>
    <row r="41" spans="1:14" ht="15.75" customHeight="1">
      <c r="A41" s="9">
        <v>36</v>
      </c>
      <c r="B41" s="11">
        <v>40278</v>
      </c>
      <c r="C41" s="41">
        <v>40284</v>
      </c>
      <c r="D41" s="8" t="s">
        <v>23</v>
      </c>
      <c r="E41" s="9" t="s">
        <v>11</v>
      </c>
      <c r="F41" s="53">
        <v>1050</v>
      </c>
      <c r="G41" s="11">
        <v>40308</v>
      </c>
      <c r="H41" s="28">
        <f>F41</f>
        <v>1050</v>
      </c>
      <c r="I41" s="28">
        <f>H41/1.06</f>
        <v>990.566037735849</v>
      </c>
      <c r="J41" s="28">
        <f>H41-I41</f>
        <v>59.43396226415098</v>
      </c>
      <c r="K41" s="28"/>
      <c r="L41" s="28"/>
      <c r="M41" s="12"/>
      <c r="N41" s="7"/>
    </row>
    <row r="42" spans="2:14" ht="15.75" customHeight="1" thickBot="1">
      <c r="B42" s="11">
        <v>40221</v>
      </c>
      <c r="C42" s="41">
        <v>40284</v>
      </c>
      <c r="D42" s="2" t="s">
        <v>21</v>
      </c>
      <c r="E42" s="9" t="s">
        <v>11</v>
      </c>
      <c r="F42" s="53">
        <v>787.5</v>
      </c>
      <c r="H42" s="28">
        <f>F42</f>
        <v>787.5</v>
      </c>
      <c r="I42" s="28">
        <f>H42/1.06</f>
        <v>742.9245283018868</v>
      </c>
      <c r="J42" s="28">
        <f>H42-I42</f>
        <v>44.57547169811323</v>
      </c>
      <c r="K42" s="28"/>
      <c r="L42" s="28"/>
      <c r="M42" s="47"/>
      <c r="N42" s="7"/>
    </row>
    <row r="43" spans="1:13" ht="15.75" customHeight="1" thickBot="1" thickTop="1">
      <c r="A43" s="36"/>
      <c r="B43" s="33"/>
      <c r="C43" s="34">
        <v>40298</v>
      </c>
      <c r="D43" s="90" t="s">
        <v>62</v>
      </c>
      <c r="E43" s="32" t="s">
        <v>11</v>
      </c>
      <c r="F43" s="51">
        <v>700</v>
      </c>
      <c r="G43" s="36"/>
      <c r="H43" s="35">
        <f>F43</f>
        <v>700</v>
      </c>
      <c r="I43" s="35">
        <f>H43/1.06</f>
        <v>660.377358490566</v>
      </c>
      <c r="J43" s="35">
        <f>H43-I43</f>
        <v>39.62264150943395</v>
      </c>
      <c r="K43" s="28"/>
      <c r="L43" s="28"/>
      <c r="M43" s="38">
        <f>SUM(I40:I43)</f>
        <v>2925</v>
      </c>
    </row>
    <row r="44" spans="8:14" ht="15.75" customHeight="1" thickTop="1">
      <c r="H44" s="38">
        <f>SUM(H40:H43)</f>
        <v>3100.5</v>
      </c>
      <c r="J44" s="38">
        <f>H44-M43</f>
        <v>175.5</v>
      </c>
      <c r="K44" s="38"/>
      <c r="L44" s="38"/>
      <c r="M44" s="45">
        <f>SUM(J40:J43)</f>
        <v>175.5000000000001</v>
      </c>
      <c r="N44" s="40" t="s">
        <v>28</v>
      </c>
    </row>
    <row r="45" spans="1:14" ht="15.75" customHeight="1">
      <c r="A45" s="9"/>
      <c r="B45" s="11"/>
      <c r="C45" s="11"/>
      <c r="D45" s="9"/>
      <c r="E45" s="9"/>
      <c r="F45" s="53"/>
      <c r="G45" s="11"/>
      <c r="H45" s="10"/>
      <c r="I45" s="10"/>
      <c r="J45" s="10"/>
      <c r="K45" s="10"/>
      <c r="L45" s="10"/>
      <c r="M45" s="12"/>
      <c r="N45" s="7"/>
    </row>
    <row r="46" spans="1:14" ht="15.75" customHeight="1">
      <c r="A46" s="9">
        <v>37</v>
      </c>
      <c r="B46" s="11">
        <v>40278</v>
      </c>
      <c r="C46" s="41">
        <v>40301</v>
      </c>
      <c r="D46" s="8">
        <v>2010041004</v>
      </c>
      <c r="E46" s="9" t="s">
        <v>11</v>
      </c>
      <c r="F46" s="53">
        <v>500</v>
      </c>
      <c r="G46" s="11">
        <v>40308</v>
      </c>
      <c r="H46" s="28">
        <f>F46</f>
        <v>500</v>
      </c>
      <c r="I46" s="28">
        <f>H46/1.06</f>
        <v>471.6981132075471</v>
      </c>
      <c r="J46" s="28">
        <f>H46-I46</f>
        <v>28.301886792452876</v>
      </c>
      <c r="K46" s="28"/>
      <c r="L46" s="28"/>
      <c r="M46" s="12"/>
      <c r="N46" s="7"/>
    </row>
    <row r="47" spans="1:14" ht="15.75" customHeight="1" thickBot="1">
      <c r="A47" s="9">
        <v>34</v>
      </c>
      <c r="B47" s="11">
        <v>40278</v>
      </c>
      <c r="C47" s="41">
        <v>40308</v>
      </c>
      <c r="D47" s="8">
        <v>2010041001</v>
      </c>
      <c r="E47" s="9" t="s">
        <v>11</v>
      </c>
      <c r="F47" s="53">
        <v>750</v>
      </c>
      <c r="G47" s="11">
        <v>40308</v>
      </c>
      <c r="H47" s="28">
        <f>F47</f>
        <v>750</v>
      </c>
      <c r="I47" s="28">
        <f>H47/1.06</f>
        <v>707.5471698113207</v>
      </c>
      <c r="J47" s="28">
        <f>H47-I47</f>
        <v>42.452830188679286</v>
      </c>
      <c r="K47" s="28"/>
      <c r="L47" s="28"/>
      <c r="M47" s="44"/>
      <c r="N47" s="7"/>
    </row>
    <row r="48" spans="1:14" ht="15.75" customHeight="1" thickBot="1" thickTop="1">
      <c r="A48" s="32">
        <v>39</v>
      </c>
      <c r="B48" s="33">
        <v>40286</v>
      </c>
      <c r="C48" s="34">
        <v>40318</v>
      </c>
      <c r="D48" s="88">
        <v>2010041802</v>
      </c>
      <c r="E48" s="32" t="s">
        <v>11</v>
      </c>
      <c r="F48" s="51">
        <v>2780</v>
      </c>
      <c r="G48" s="33">
        <v>40316</v>
      </c>
      <c r="H48" s="35">
        <f>F48</f>
        <v>2780</v>
      </c>
      <c r="I48" s="35">
        <f>H48/1.06</f>
        <v>2622.6415094339623</v>
      </c>
      <c r="J48" s="35">
        <f>H48-I48</f>
        <v>157.35849056603774</v>
      </c>
      <c r="K48" s="28"/>
      <c r="L48" s="28"/>
      <c r="M48" s="38">
        <f>SUM(I45:I48)</f>
        <v>3801.8867924528304</v>
      </c>
      <c r="N48" s="7"/>
    </row>
    <row r="49" spans="1:14" ht="15.75" customHeight="1" thickTop="1">
      <c r="A49" s="9"/>
      <c r="B49" s="11"/>
      <c r="C49" s="11"/>
      <c r="D49" s="9"/>
      <c r="E49" s="9"/>
      <c r="F49" s="53"/>
      <c r="G49" s="11"/>
      <c r="H49" s="38">
        <f>SUM(H46:H48)</f>
        <v>4030</v>
      </c>
      <c r="J49" s="38">
        <f>H49-M48</f>
        <v>228.11320754716962</v>
      </c>
      <c r="K49" s="38"/>
      <c r="L49" s="38"/>
      <c r="M49" s="45">
        <f>SUM(J45:J48)</f>
        <v>228.1132075471699</v>
      </c>
      <c r="N49" s="40" t="s">
        <v>30</v>
      </c>
    </row>
    <row r="50" spans="1:14" ht="15.75" customHeight="1">
      <c r="A50" s="9"/>
      <c r="B50" s="11"/>
      <c r="C50" s="11"/>
      <c r="D50" s="9"/>
      <c r="E50" s="9"/>
      <c r="F50" s="53"/>
      <c r="G50" s="11"/>
      <c r="H50" s="38"/>
      <c r="J50" s="38"/>
      <c r="K50" s="38"/>
      <c r="L50" s="38"/>
      <c r="M50" s="43"/>
      <c r="N50" s="7"/>
    </row>
    <row r="51" spans="1:14" ht="15.75" customHeight="1">
      <c r="A51" s="9">
        <v>40</v>
      </c>
      <c r="B51" s="11">
        <v>40309</v>
      </c>
      <c r="C51" s="41">
        <v>40340</v>
      </c>
      <c r="D51" s="8">
        <v>2010051101</v>
      </c>
      <c r="E51" s="9" t="s">
        <v>11</v>
      </c>
      <c r="F51" s="53">
        <v>750</v>
      </c>
      <c r="G51" s="11">
        <v>40340</v>
      </c>
      <c r="H51" s="28">
        <f>F51</f>
        <v>750</v>
      </c>
      <c r="I51" s="28">
        <f>H51/1.06</f>
        <v>707.5471698113207</v>
      </c>
      <c r="J51" s="28">
        <f>H51-I51</f>
        <v>42.452830188679286</v>
      </c>
      <c r="K51" s="28"/>
      <c r="L51" s="28"/>
      <c r="M51" s="12"/>
      <c r="N51" s="7"/>
    </row>
    <row r="52" spans="1:12" ht="15.75" customHeight="1">
      <c r="A52" s="29">
        <v>38</v>
      </c>
      <c r="B52" s="58">
        <v>40286</v>
      </c>
      <c r="C52" s="41">
        <v>40346</v>
      </c>
      <c r="D52" s="75">
        <v>2010041801</v>
      </c>
      <c r="E52" s="29" t="s">
        <v>11</v>
      </c>
      <c r="F52" s="59">
        <v>720</v>
      </c>
      <c r="G52" s="58">
        <v>40316</v>
      </c>
      <c r="H52" s="28">
        <f>F52</f>
        <v>720</v>
      </c>
      <c r="I52" s="28">
        <f>H52/1.06</f>
        <v>679.2452830188679</v>
      </c>
      <c r="J52" s="28">
        <f>H52-I52</f>
        <v>40.754716981132106</v>
      </c>
      <c r="K52" s="28"/>
      <c r="L52" s="28"/>
    </row>
    <row r="53" spans="2:14" ht="15.75" customHeight="1" thickBot="1">
      <c r="B53" s="11"/>
      <c r="C53" s="41">
        <v>40353</v>
      </c>
      <c r="D53" s="2" t="s">
        <v>63</v>
      </c>
      <c r="E53" s="9" t="s">
        <v>11</v>
      </c>
      <c r="F53" s="53">
        <v>925</v>
      </c>
      <c r="H53" s="28">
        <f>F53</f>
        <v>925</v>
      </c>
      <c r="I53" s="28">
        <f>H53/1.06</f>
        <v>872.6415094339623</v>
      </c>
      <c r="J53" s="28">
        <f>H53-I53</f>
        <v>52.358490566037744</v>
      </c>
      <c r="K53" s="28"/>
      <c r="L53" s="28"/>
      <c r="M53" s="47"/>
      <c r="N53" s="7"/>
    </row>
    <row r="54" spans="1:14" ht="15.75" customHeight="1" thickTop="1">
      <c r="A54" s="29">
        <v>3</v>
      </c>
      <c r="B54" s="58">
        <v>40155</v>
      </c>
      <c r="C54" s="60">
        <v>40357</v>
      </c>
      <c r="D54" s="75">
        <v>2009120801</v>
      </c>
      <c r="E54" s="29" t="s">
        <v>31</v>
      </c>
      <c r="F54" s="59">
        <v>1000</v>
      </c>
      <c r="G54" s="58">
        <v>40186</v>
      </c>
      <c r="H54" s="28">
        <f>F54</f>
        <v>1000</v>
      </c>
      <c r="I54" s="28">
        <f>H54/1.06</f>
        <v>943.3962264150942</v>
      </c>
      <c r="J54" s="28">
        <f>H54-I54</f>
        <v>56.60377358490575</v>
      </c>
      <c r="K54" s="28"/>
      <c r="L54" s="28"/>
      <c r="M54" s="38">
        <f>SUM(I51:I55)</f>
        <v>3556.6037735849054</v>
      </c>
      <c r="N54" s="7"/>
    </row>
    <row r="55" spans="1:14" ht="15.75" customHeight="1" thickBot="1">
      <c r="A55" s="66">
        <v>13</v>
      </c>
      <c r="B55" s="67">
        <v>40176</v>
      </c>
      <c r="C55" s="68">
        <v>40358</v>
      </c>
      <c r="D55" s="91">
        <v>2009122903</v>
      </c>
      <c r="E55" s="66" t="s">
        <v>32</v>
      </c>
      <c r="F55" s="69">
        <v>375</v>
      </c>
      <c r="G55" s="67">
        <v>40207</v>
      </c>
      <c r="H55" s="35">
        <f>F55</f>
        <v>375</v>
      </c>
      <c r="I55" s="35">
        <f>H55/1.06</f>
        <v>353.77358490566036</v>
      </c>
      <c r="J55" s="35">
        <f>H55-I55</f>
        <v>21.226415094339643</v>
      </c>
      <c r="K55" s="28"/>
      <c r="L55" s="28"/>
      <c r="M55" s="46">
        <f>SUM(J51:J55)</f>
        <v>213.39622641509453</v>
      </c>
      <c r="N55" s="40" t="s">
        <v>35</v>
      </c>
    </row>
    <row r="56" ht="15.75" customHeight="1" thickTop="1"/>
    <row r="59" spans="1:14" ht="15.75" customHeight="1">
      <c r="A59" s="9">
        <v>45</v>
      </c>
      <c r="B59" s="11">
        <v>40344</v>
      </c>
      <c r="C59" s="41">
        <v>40374</v>
      </c>
      <c r="D59" s="8">
        <v>2010061502</v>
      </c>
      <c r="E59" s="9" t="s">
        <v>33</v>
      </c>
      <c r="F59" s="53">
        <v>22417</v>
      </c>
      <c r="G59" s="11">
        <v>40374</v>
      </c>
      <c r="H59" s="28">
        <f>F59</f>
        <v>22417</v>
      </c>
      <c r="I59" s="28">
        <f>H59/1.06</f>
        <v>21148.11320754717</v>
      </c>
      <c r="J59" s="28">
        <f>H59-I59</f>
        <v>1268.8867924528313</v>
      </c>
      <c r="K59" s="28"/>
      <c r="L59" s="28"/>
      <c r="M59" s="12"/>
      <c r="N59" s="7"/>
    </row>
    <row r="60" spans="1:14" ht="15.75" customHeight="1">
      <c r="A60" s="9">
        <v>43</v>
      </c>
      <c r="B60" s="11">
        <v>40344</v>
      </c>
      <c r="C60" s="41">
        <v>40374</v>
      </c>
      <c r="D60" s="8">
        <v>2010061501</v>
      </c>
      <c r="E60" s="9" t="s">
        <v>11</v>
      </c>
      <c r="F60" s="53">
        <v>938</v>
      </c>
      <c r="G60" s="11">
        <v>40374</v>
      </c>
      <c r="H60" s="28">
        <f>F60</f>
        <v>938</v>
      </c>
      <c r="I60" s="28">
        <f>H60/1.06</f>
        <v>884.9056603773585</v>
      </c>
      <c r="J60" s="28">
        <f>H60-I60</f>
        <v>53.09433962264154</v>
      </c>
      <c r="K60" s="28"/>
      <c r="L60" s="28"/>
      <c r="M60" s="38">
        <f>SUM(I59:I61)</f>
        <v>25089.62264150943</v>
      </c>
      <c r="N60" s="7"/>
    </row>
    <row r="61" spans="1:14" ht="15.75" customHeight="1" thickBot="1">
      <c r="A61" s="32">
        <v>46</v>
      </c>
      <c r="B61" s="33">
        <v>40347</v>
      </c>
      <c r="C61" s="34">
        <v>40374</v>
      </c>
      <c r="D61" s="88">
        <v>2010061801</v>
      </c>
      <c r="E61" s="32" t="s">
        <v>29</v>
      </c>
      <c r="F61" s="51">
        <f>23.75*250*54.5684210526316%</f>
        <v>3240.0000000000014</v>
      </c>
      <c r="G61" s="33">
        <v>40377</v>
      </c>
      <c r="H61" s="35">
        <f>F61</f>
        <v>3240.0000000000014</v>
      </c>
      <c r="I61" s="35">
        <f>H61/1.06</f>
        <v>3056.603773584907</v>
      </c>
      <c r="J61" s="35">
        <f>H61-I61</f>
        <v>183.3962264150946</v>
      </c>
      <c r="K61" s="28"/>
      <c r="L61" s="28"/>
      <c r="M61" s="46">
        <f>SUM(J59:J61)</f>
        <v>1505.3773584905675</v>
      </c>
      <c r="N61" s="40" t="s">
        <v>36</v>
      </c>
    </row>
    <row r="62" spans="8:14" ht="15.75" customHeight="1" thickTop="1">
      <c r="H62" s="10"/>
      <c r="I62" s="10"/>
      <c r="J62" s="10"/>
      <c r="K62" s="10"/>
      <c r="L62" s="10"/>
      <c r="M62" s="12"/>
      <c r="N62" s="7"/>
    </row>
    <row r="63" spans="8:14" ht="15.75" customHeight="1">
      <c r="H63" s="10"/>
      <c r="I63" s="10"/>
      <c r="J63" s="10"/>
      <c r="K63" s="10"/>
      <c r="L63" s="10"/>
      <c r="M63" s="12"/>
      <c r="N63" s="7"/>
    </row>
    <row r="64" spans="1:14" ht="15.75" customHeight="1">
      <c r="A64" s="9">
        <v>41</v>
      </c>
      <c r="B64" s="11">
        <v>40330</v>
      </c>
      <c r="C64" s="41">
        <v>40400</v>
      </c>
      <c r="D64" s="8">
        <v>2010052541</v>
      </c>
      <c r="E64" s="9" t="s">
        <v>24</v>
      </c>
      <c r="F64" s="53">
        <v>98580</v>
      </c>
      <c r="G64" s="11">
        <v>40360</v>
      </c>
      <c r="H64" s="28">
        <f>F64</f>
        <v>98580</v>
      </c>
      <c r="I64" s="28">
        <f>H64/1.06</f>
        <v>93000</v>
      </c>
      <c r="J64" s="28">
        <f>H64-I64</f>
        <v>5580</v>
      </c>
      <c r="K64" s="28"/>
      <c r="L64" s="28"/>
      <c r="M64" s="12"/>
      <c r="N64" s="7"/>
    </row>
    <row r="65" spans="1:16" ht="15.75" customHeight="1">
      <c r="A65" s="9">
        <v>42</v>
      </c>
      <c r="B65" s="11">
        <v>40330</v>
      </c>
      <c r="C65" s="41">
        <v>40400</v>
      </c>
      <c r="D65" s="8">
        <v>2010052542</v>
      </c>
      <c r="E65" s="9" t="s">
        <v>25</v>
      </c>
      <c r="F65" s="53">
        <v>98580</v>
      </c>
      <c r="G65" s="11">
        <v>40360</v>
      </c>
      <c r="H65" s="28">
        <f>F65</f>
        <v>98580</v>
      </c>
      <c r="I65" s="28">
        <f>H65/1.06</f>
        <v>93000</v>
      </c>
      <c r="J65" s="28">
        <f>H65-I65</f>
        <v>5580</v>
      </c>
      <c r="K65" s="28"/>
      <c r="L65" s="28"/>
      <c r="M65" s="12"/>
      <c r="N65" s="7"/>
      <c r="P65" s="71"/>
    </row>
    <row r="66" spans="1:15" s="71" customFormat="1" ht="15.75">
      <c r="A66" s="72">
        <v>43</v>
      </c>
      <c r="B66" s="58">
        <v>40241</v>
      </c>
      <c r="C66" s="58">
        <v>40260</v>
      </c>
      <c r="D66" s="75">
        <v>2010030401</v>
      </c>
      <c r="E66" s="29" t="s">
        <v>61</v>
      </c>
      <c r="F66" s="59">
        <v>250</v>
      </c>
      <c r="G66" s="58">
        <v>40272</v>
      </c>
      <c r="H66" s="28">
        <f>F66</f>
        <v>250</v>
      </c>
      <c r="I66" s="28">
        <f>H66/1.06</f>
        <v>235.84905660377356</v>
      </c>
      <c r="J66" s="28">
        <f>H66-I66</f>
        <v>14.150943396226438</v>
      </c>
      <c r="K66" s="28"/>
      <c r="L66" s="28"/>
      <c r="M66" s="38">
        <f>SUM(I64:I67)</f>
        <v>186707.54716981133</v>
      </c>
      <c r="N66" s="7"/>
      <c r="O66"/>
    </row>
    <row r="67" spans="1:15" s="71" customFormat="1" ht="16.5" thickBot="1">
      <c r="A67" s="73">
        <v>14</v>
      </c>
      <c r="B67" s="68">
        <v>40176</v>
      </c>
      <c r="C67" s="68">
        <v>40420</v>
      </c>
      <c r="D67" s="91">
        <v>2009122904</v>
      </c>
      <c r="E67" s="66" t="s">
        <v>11</v>
      </c>
      <c r="F67" s="69">
        <v>500</v>
      </c>
      <c r="G67" s="67">
        <v>40207</v>
      </c>
      <c r="H67" s="35">
        <f>F67</f>
        <v>500</v>
      </c>
      <c r="I67" s="35">
        <f>H67/1.06</f>
        <v>471.6981132075471</v>
      </c>
      <c r="J67" s="35">
        <f>H67-I67</f>
        <v>28.301886792452876</v>
      </c>
      <c r="K67" s="35"/>
      <c r="L67" s="35"/>
      <c r="M67" s="74">
        <f>SUM(J64:J67)</f>
        <v>11202.452830188678</v>
      </c>
      <c r="N67" s="40" t="s">
        <v>37</v>
      </c>
      <c r="O67"/>
    </row>
    <row r="68" spans="1:15" s="71" customFormat="1" ht="16.5" thickTop="1">
      <c r="A68" s="75"/>
      <c r="B68" s="60"/>
      <c r="C68" s="60"/>
      <c r="D68" s="75"/>
      <c r="E68" s="75"/>
      <c r="F68" s="78"/>
      <c r="G68" s="60"/>
      <c r="H68" s="28"/>
      <c r="I68" s="28"/>
      <c r="J68" s="28"/>
      <c r="K68" s="28"/>
      <c r="L68" s="28"/>
      <c r="M68" s="12"/>
      <c r="N68" s="40"/>
      <c r="O68"/>
    </row>
    <row r="69" spans="1:9" s="71" customFormat="1" ht="15">
      <c r="A69" s="29"/>
      <c r="B69" s="58"/>
      <c r="C69" s="58"/>
      <c r="D69" s="29"/>
      <c r="E69" s="29"/>
      <c r="F69" s="59"/>
      <c r="G69" s="58"/>
      <c r="H69" s="70"/>
      <c r="I69" s="70"/>
    </row>
    <row r="70" spans="1:15" s="71" customFormat="1" ht="15.75">
      <c r="A70" s="29"/>
      <c r="B70" s="58"/>
      <c r="C70" s="58"/>
      <c r="D70" s="29"/>
      <c r="E70" s="29"/>
      <c r="F70" s="59"/>
      <c r="G70" s="58"/>
      <c r="H70" s="70"/>
      <c r="I70" s="70"/>
      <c r="M70" s="38">
        <f>SUM(I70:I72)</f>
        <v>0</v>
      </c>
      <c r="N70" s="7"/>
      <c r="O70"/>
    </row>
    <row r="71" spans="1:15" s="71" customFormat="1" ht="16.5" thickBot="1">
      <c r="A71" s="66"/>
      <c r="B71" s="67"/>
      <c r="C71" s="67"/>
      <c r="D71" s="66"/>
      <c r="E71" s="66"/>
      <c r="F71" s="69"/>
      <c r="G71" s="67"/>
      <c r="H71" s="76"/>
      <c r="I71" s="76"/>
      <c r="J71" s="77"/>
      <c r="K71" s="77"/>
      <c r="L71" s="77"/>
      <c r="M71" s="74">
        <f>SUM(J70:J72)</f>
        <v>0</v>
      </c>
      <c r="N71" s="40" t="s">
        <v>39</v>
      </c>
      <c r="O71"/>
    </row>
    <row r="72" spans="1:9" s="71" customFormat="1" ht="15.75" thickTop="1">
      <c r="A72" s="29"/>
      <c r="B72" s="58"/>
      <c r="C72" s="58"/>
      <c r="D72" s="29"/>
      <c r="E72" s="29"/>
      <c r="F72" s="59"/>
      <c r="G72" s="58"/>
      <c r="H72" s="70"/>
      <c r="I72" s="70"/>
    </row>
    <row r="73" spans="1:9" s="71" customFormat="1" ht="15">
      <c r="A73" s="29"/>
      <c r="B73" s="58"/>
      <c r="C73" s="58"/>
      <c r="D73" s="29"/>
      <c r="E73" s="29"/>
      <c r="F73" s="59"/>
      <c r="G73" s="58"/>
      <c r="H73" s="70"/>
      <c r="I73" s="70"/>
    </row>
    <row r="74" spans="1:15" s="71" customFormat="1" ht="16.5" thickBot="1">
      <c r="A74" s="79">
        <v>22</v>
      </c>
      <c r="B74" s="67">
        <v>40198</v>
      </c>
      <c r="C74" s="68">
        <v>40470</v>
      </c>
      <c r="D74" s="91">
        <v>2010012001</v>
      </c>
      <c r="E74" s="66" t="s">
        <v>11</v>
      </c>
      <c r="F74" s="69">
        <v>1875</v>
      </c>
      <c r="G74" s="80">
        <v>40229</v>
      </c>
      <c r="H74" s="76">
        <f>F74</f>
        <v>1875</v>
      </c>
      <c r="I74" s="76">
        <f>H74/1.06</f>
        <v>1768.8679245283017</v>
      </c>
      <c r="J74" s="76">
        <f>H74-I74</f>
        <v>106.13207547169827</v>
      </c>
      <c r="K74" s="76"/>
      <c r="L74" s="76"/>
      <c r="M74" s="74">
        <f>SUM(J73:J76)</f>
        <v>106.13207547169827</v>
      </c>
      <c r="N74" s="40" t="s">
        <v>40</v>
      </c>
      <c r="O74"/>
    </row>
    <row r="75" spans="1:15" s="71" customFormat="1" ht="16.5" thickTop="1">
      <c r="A75" s="29"/>
      <c r="B75" s="58"/>
      <c r="C75" s="60"/>
      <c r="D75" s="29"/>
      <c r="E75" s="29"/>
      <c r="F75" s="59"/>
      <c r="G75" s="58"/>
      <c r="H75" s="82"/>
      <c r="I75" s="82"/>
      <c r="J75" s="82"/>
      <c r="K75" s="82"/>
      <c r="L75" s="82"/>
      <c r="M75" s="83"/>
      <c r="N75" s="40"/>
      <c r="O75"/>
    </row>
    <row r="76" spans="1:9" s="71" customFormat="1" ht="15">
      <c r="A76" s="29"/>
      <c r="B76" s="58"/>
      <c r="C76" s="58"/>
      <c r="D76" s="29"/>
      <c r="E76" s="29"/>
      <c r="F76" s="59"/>
      <c r="G76" s="58"/>
      <c r="H76" s="70"/>
      <c r="I76" s="70"/>
    </row>
    <row r="77" spans="1:14" s="71" customFormat="1" ht="16.5" thickBot="1">
      <c r="A77" s="66">
        <v>44</v>
      </c>
      <c r="B77" s="67">
        <v>40480</v>
      </c>
      <c r="C77" s="67">
        <v>40512</v>
      </c>
      <c r="D77" s="91">
        <v>2010102944</v>
      </c>
      <c r="E77" s="32" t="s">
        <v>38</v>
      </c>
      <c r="F77" s="51">
        <v>98580</v>
      </c>
      <c r="G77" s="81">
        <v>40512</v>
      </c>
      <c r="H77" s="35">
        <f>F77</f>
        <v>98580</v>
      </c>
      <c r="I77" s="35">
        <f>H77/1.06</f>
        <v>93000</v>
      </c>
      <c r="J77" s="35">
        <f>H77-I77</f>
        <v>5580</v>
      </c>
      <c r="K77" s="35"/>
      <c r="L77" s="74">
        <f>SUM(H75:H77)</f>
        <v>98580</v>
      </c>
      <c r="M77" s="74">
        <f>SUM(J76:J77)</f>
        <v>5580</v>
      </c>
      <c r="N77" s="40" t="s">
        <v>49</v>
      </c>
    </row>
    <row r="78" spans="1:14" s="71" customFormat="1" ht="16.5" thickTop="1">
      <c r="A78" s="29"/>
      <c r="B78" s="58"/>
      <c r="C78" s="58"/>
      <c r="D78" s="29"/>
      <c r="E78" s="25"/>
      <c r="F78" s="50"/>
      <c r="G78" s="84"/>
      <c r="H78" s="28"/>
      <c r="I78" s="28"/>
      <c r="J78" s="28"/>
      <c r="K78" s="28"/>
      <c r="L78" s="83"/>
      <c r="M78" s="83"/>
      <c r="N78" s="40"/>
    </row>
    <row r="79" spans="1:10" s="71" customFormat="1" ht="15.75" customHeight="1">
      <c r="A79" s="9" t="s">
        <v>44</v>
      </c>
      <c r="B79" s="11">
        <v>40496</v>
      </c>
      <c r="C79" s="11">
        <v>40526</v>
      </c>
      <c r="D79" s="8">
        <v>2010111401</v>
      </c>
      <c r="E79" s="9" t="s">
        <v>11</v>
      </c>
      <c r="F79" s="53">
        <v>1500</v>
      </c>
      <c r="G79" s="11">
        <v>40527</v>
      </c>
      <c r="H79" s="28">
        <f>F79</f>
        <v>1500</v>
      </c>
      <c r="I79" s="28">
        <f>H79/1.06</f>
        <v>1415.0943396226414</v>
      </c>
      <c r="J79" s="28">
        <f>H79-I79</f>
        <v>84.90566037735857</v>
      </c>
    </row>
    <row r="80" spans="1:10" s="71" customFormat="1" ht="15.75" customHeight="1">
      <c r="A80" s="9" t="s">
        <v>45</v>
      </c>
      <c r="B80" s="11">
        <v>40528</v>
      </c>
      <c r="C80" s="11">
        <v>40541</v>
      </c>
      <c r="D80" s="8">
        <v>2010121601</v>
      </c>
      <c r="E80" s="9" t="s">
        <v>11</v>
      </c>
      <c r="F80" s="53">
        <v>750</v>
      </c>
      <c r="G80" s="11">
        <v>40559</v>
      </c>
      <c r="H80" s="28">
        <f>F80</f>
        <v>750</v>
      </c>
      <c r="I80" s="28">
        <f>H80/1.06</f>
        <v>707.5471698113207</v>
      </c>
      <c r="J80" s="28">
        <f>H80-I80</f>
        <v>42.452830188679286</v>
      </c>
    </row>
    <row r="81" spans="1:16" s="71" customFormat="1" ht="15.75" customHeight="1">
      <c r="A81" s="9" t="s">
        <v>47</v>
      </c>
      <c r="B81" s="11">
        <v>40528</v>
      </c>
      <c r="C81" s="11">
        <v>40542</v>
      </c>
      <c r="D81" s="8">
        <v>2010121602</v>
      </c>
      <c r="E81" s="9" t="s">
        <v>11</v>
      </c>
      <c r="F81" s="53">
        <v>1500</v>
      </c>
      <c r="G81" s="11">
        <v>40559</v>
      </c>
      <c r="H81" s="28">
        <f>F81</f>
        <v>1500</v>
      </c>
      <c r="I81" s="28">
        <f>H81/1.06</f>
        <v>1415.0943396226414</v>
      </c>
      <c r="J81" s="28">
        <f>H81-I81</f>
        <v>84.90566037735857</v>
      </c>
      <c r="P81"/>
    </row>
    <row r="82" spans="1:16" ht="15.75" customHeight="1" thickBot="1">
      <c r="A82" s="29">
        <v>48</v>
      </c>
      <c r="B82" s="58">
        <v>40539</v>
      </c>
      <c r="C82" s="33">
        <v>40542</v>
      </c>
      <c r="D82" s="91">
        <v>2010122948</v>
      </c>
      <c r="E82" s="66" t="s">
        <v>43</v>
      </c>
      <c r="F82" s="69">
        <v>763.2</v>
      </c>
      <c r="G82" s="67">
        <v>40563</v>
      </c>
      <c r="H82" s="35">
        <f>F82</f>
        <v>763.2</v>
      </c>
      <c r="I82" s="35">
        <f>H82/1.06</f>
        <v>720</v>
      </c>
      <c r="J82" s="35">
        <f>H82-I82</f>
        <v>43.200000000000045</v>
      </c>
      <c r="K82" s="77"/>
      <c r="L82" s="74">
        <f>SUM(H80:H82)</f>
        <v>3013.2</v>
      </c>
      <c r="M82" s="74">
        <f>SUM(J81:J82)</f>
        <v>128.10566037735862</v>
      </c>
      <c r="N82" s="85" t="s">
        <v>58</v>
      </c>
      <c r="O82" s="77"/>
      <c r="P82" s="71"/>
    </row>
    <row r="83" spans="3:12" s="71" customFormat="1" ht="15.75" thickTop="1">
      <c r="C83" s="86"/>
      <c r="L83" s="28"/>
    </row>
    <row r="84" spans="1:14" s="71" customFormat="1" ht="15">
      <c r="A84" s="29" t="s">
        <v>46</v>
      </c>
      <c r="B84" s="86">
        <v>40560</v>
      </c>
      <c r="C84" s="86"/>
      <c r="D84" s="71">
        <v>2010121603</v>
      </c>
      <c r="E84" s="87" t="s">
        <v>57</v>
      </c>
      <c r="F84" s="59">
        <v>1890</v>
      </c>
      <c r="H84" s="28">
        <f>F84</f>
        <v>1890</v>
      </c>
      <c r="I84" s="28">
        <f>H84/1.06</f>
        <v>1783.0188679245282</v>
      </c>
      <c r="J84" s="28">
        <f>H84-I84</f>
        <v>106.9811320754718</v>
      </c>
      <c r="L84" s="28"/>
      <c r="N84" s="71" t="s">
        <v>60</v>
      </c>
    </row>
    <row r="85" spans="1:15" s="71" customFormat="1" ht="16.5" thickBot="1">
      <c r="A85" s="66" t="s">
        <v>51</v>
      </c>
      <c r="B85" s="67">
        <v>40555</v>
      </c>
      <c r="C85" s="67"/>
      <c r="D85" s="66">
        <v>2011011201</v>
      </c>
      <c r="E85" s="66" t="s">
        <v>11</v>
      </c>
      <c r="F85" s="69">
        <v>250</v>
      </c>
      <c r="G85" s="67">
        <v>40586</v>
      </c>
      <c r="H85" s="35">
        <f>F85</f>
        <v>250</v>
      </c>
      <c r="I85" s="35">
        <f>H85/1.06</f>
        <v>235.84905660377356</v>
      </c>
      <c r="J85" s="35">
        <f>H85-I85</f>
        <v>14.150943396226438</v>
      </c>
      <c r="K85" s="77"/>
      <c r="L85" s="74">
        <f>SUM(H83:H85)+H79</f>
        <v>3640</v>
      </c>
      <c r="M85" s="74">
        <f>SUM(J84:J85)+J80+J79</f>
        <v>248.4905660377361</v>
      </c>
      <c r="N85" s="85" t="s">
        <v>59</v>
      </c>
      <c r="O85" s="77"/>
    </row>
    <row r="86" spans="3:12" s="71" customFormat="1" ht="15.75" thickTop="1">
      <c r="C86" s="86"/>
      <c r="L86" s="28"/>
    </row>
    <row r="87" spans="1:10" s="71" customFormat="1" ht="15.75" customHeight="1">
      <c r="A87" s="29" t="s">
        <v>52</v>
      </c>
      <c r="B87" s="58">
        <v>40555</v>
      </c>
      <c r="C87" s="58" t="s">
        <v>64</v>
      </c>
      <c r="D87" s="29">
        <v>2011011202</v>
      </c>
      <c r="E87" s="29" t="s">
        <v>11</v>
      </c>
      <c r="F87" s="59">
        <v>250</v>
      </c>
      <c r="G87" s="58">
        <v>40586</v>
      </c>
      <c r="H87" s="28">
        <f>F87</f>
        <v>250</v>
      </c>
      <c r="I87" s="28">
        <f>H87/1.06</f>
        <v>235.84905660377356</v>
      </c>
      <c r="J87" s="28">
        <f>H87-I87</f>
        <v>14.150943396226438</v>
      </c>
    </row>
    <row r="88" spans="1:10" s="71" customFormat="1" ht="15.75" customHeight="1">
      <c r="A88" s="29" t="s">
        <v>56</v>
      </c>
      <c r="B88" s="58">
        <v>40574</v>
      </c>
      <c r="C88" s="103" t="s">
        <v>75</v>
      </c>
      <c r="D88" s="29">
        <v>2011013101</v>
      </c>
      <c r="E88" s="29" t="s">
        <v>73</v>
      </c>
      <c r="F88" s="50">
        <v>98580</v>
      </c>
      <c r="G88" s="58">
        <v>40602</v>
      </c>
      <c r="H88" s="28">
        <f>F88</f>
        <v>98580</v>
      </c>
      <c r="I88" s="28">
        <f>H88/1.06</f>
        <v>93000</v>
      </c>
      <c r="J88" s="28">
        <f>H88-I88</f>
        <v>5580</v>
      </c>
    </row>
    <row r="89" spans="1:14" s="71" customFormat="1" ht="15.75" customHeight="1" thickBot="1">
      <c r="A89" s="66" t="s">
        <v>55</v>
      </c>
      <c r="B89" s="67">
        <v>40573</v>
      </c>
      <c r="C89" s="67" t="s">
        <v>64</v>
      </c>
      <c r="D89" s="66">
        <v>2011013002</v>
      </c>
      <c r="E89" s="66" t="s">
        <v>11</v>
      </c>
      <c r="F89" s="69">
        <v>500</v>
      </c>
      <c r="G89" s="67">
        <v>40603</v>
      </c>
      <c r="H89" s="35">
        <f>F89</f>
        <v>500</v>
      </c>
      <c r="I89" s="35">
        <f>H89/1.06</f>
        <v>471.6981132075471</v>
      </c>
      <c r="J89" s="35">
        <f>H89-I89</f>
        <v>28.301886792452876</v>
      </c>
      <c r="K89" s="77"/>
      <c r="L89" s="74">
        <f>SUM(H87:H89)</f>
        <v>99330</v>
      </c>
      <c r="M89" s="74">
        <f>SUM(J87:J89)</f>
        <v>5622.452830188679</v>
      </c>
      <c r="N89" s="85" t="s">
        <v>65</v>
      </c>
    </row>
    <row r="90" spans="1:9" s="71" customFormat="1" ht="15.75" customHeight="1" thickTop="1">
      <c r="A90" s="29"/>
      <c r="B90" s="58"/>
      <c r="C90" s="58"/>
      <c r="D90" s="29"/>
      <c r="E90" s="29"/>
      <c r="F90" s="50"/>
      <c r="G90" s="58"/>
      <c r="H90" s="70"/>
      <c r="I90" s="70"/>
    </row>
    <row r="91" spans="1:8" ht="15.75" customHeight="1">
      <c r="A91" s="29" t="s">
        <v>54</v>
      </c>
      <c r="B91" s="58">
        <v>40573</v>
      </c>
      <c r="C91" s="58">
        <v>40603</v>
      </c>
      <c r="D91" s="29">
        <v>2011013001</v>
      </c>
      <c r="E91" s="29" t="s">
        <v>11</v>
      </c>
      <c r="F91" s="59">
        <v>544</v>
      </c>
      <c r="G91" s="58">
        <v>40603</v>
      </c>
      <c r="H91" s="70"/>
    </row>
    <row r="92" spans="1:10" s="71" customFormat="1" ht="15.75" customHeight="1">
      <c r="A92" s="29" t="s">
        <v>56</v>
      </c>
      <c r="B92" s="58">
        <v>40574</v>
      </c>
      <c r="C92" s="58">
        <v>40604</v>
      </c>
      <c r="D92" s="29">
        <v>2011013101</v>
      </c>
      <c r="E92" s="29" t="s">
        <v>74</v>
      </c>
      <c r="F92" s="50">
        <v>98580</v>
      </c>
      <c r="G92" s="58" t="s">
        <v>66</v>
      </c>
      <c r="H92" s="28">
        <f>F92</f>
        <v>98580</v>
      </c>
      <c r="I92" s="28">
        <f>H92/1.06</f>
        <v>93000</v>
      </c>
      <c r="J92" s="28">
        <f>H92-I92</f>
        <v>5580</v>
      </c>
    </row>
    <row r="93" spans="1:16" s="71" customFormat="1" ht="15.75" customHeight="1">
      <c r="A93" s="9">
        <v>55</v>
      </c>
      <c r="B93" s="11">
        <v>40581</v>
      </c>
      <c r="C93" s="58">
        <v>40609</v>
      </c>
      <c r="D93" s="9">
        <v>2011020701</v>
      </c>
      <c r="E93" s="29" t="s">
        <v>67</v>
      </c>
      <c r="F93" s="59">
        <v>4200</v>
      </c>
      <c r="G93" s="58"/>
      <c r="H93" s="28">
        <f>F93</f>
        <v>4200</v>
      </c>
      <c r="I93" s="28">
        <f>H93/1.06</f>
        <v>3962.264150943396</v>
      </c>
      <c r="J93" s="28">
        <f>H93-I93</f>
        <v>237.7358490566039</v>
      </c>
      <c r="P93"/>
    </row>
    <row r="94" spans="1:16" ht="15.75" customHeight="1">
      <c r="A94" s="29" t="s">
        <v>53</v>
      </c>
      <c r="B94" s="58">
        <v>40555</v>
      </c>
      <c r="C94" s="58">
        <v>40627</v>
      </c>
      <c r="D94" s="29">
        <v>2011011203</v>
      </c>
      <c r="E94" s="29" t="s">
        <v>68</v>
      </c>
      <c r="F94" s="59">
        <v>1500</v>
      </c>
      <c r="G94" s="58">
        <v>40586</v>
      </c>
      <c r="H94" s="28">
        <f>F94</f>
        <v>1500</v>
      </c>
      <c r="I94" s="28">
        <f>H94/1.06</f>
        <v>1415.0943396226414</v>
      </c>
      <c r="J94" s="28">
        <f>H94-I94</f>
        <v>84.90566037735857</v>
      </c>
      <c r="P94" s="71"/>
    </row>
    <row r="95" spans="1:10" ht="15.75" customHeight="1">
      <c r="A95" s="9">
        <v>58</v>
      </c>
      <c r="B95" s="11">
        <v>40621</v>
      </c>
      <c r="C95" s="58">
        <v>40627</v>
      </c>
      <c r="D95" s="9">
        <v>2011031901</v>
      </c>
      <c r="E95" s="29" t="s">
        <v>69</v>
      </c>
      <c r="F95" s="59">
        <v>125</v>
      </c>
      <c r="G95" s="58"/>
      <c r="H95" s="28">
        <f>F95</f>
        <v>125</v>
      </c>
      <c r="I95" s="28">
        <f>H95/1.06</f>
        <v>117.92452830188678</v>
      </c>
      <c r="J95" s="28">
        <f>H95-I95</f>
        <v>7.075471698113219</v>
      </c>
    </row>
    <row r="96" spans="1:14" s="36" customFormat="1" ht="15.75" customHeight="1" thickBot="1">
      <c r="A96" s="9">
        <v>57</v>
      </c>
      <c r="B96" s="11">
        <v>40601</v>
      </c>
      <c r="C96" s="67">
        <v>40630</v>
      </c>
      <c r="D96" s="66">
        <v>2011022703</v>
      </c>
      <c r="E96" s="66" t="s">
        <v>70</v>
      </c>
      <c r="F96" s="69">
        <v>540</v>
      </c>
      <c r="G96" s="67"/>
      <c r="H96" s="35">
        <f>F96</f>
        <v>540</v>
      </c>
      <c r="I96" s="35">
        <f>H96/1.06</f>
        <v>509.4339622641509</v>
      </c>
      <c r="J96" s="35">
        <f>H96-I96</f>
        <v>30.56603773584908</v>
      </c>
      <c r="L96" s="74">
        <f>SUM(H92:H96)</f>
        <v>104945</v>
      </c>
      <c r="M96" s="74">
        <f>SUM(J92:J96)</f>
        <v>5940.2830188679245</v>
      </c>
      <c r="N96" s="85" t="s">
        <v>71</v>
      </c>
    </row>
    <row r="97" s="71" customFormat="1" ht="15.75" customHeight="1" thickTop="1">
      <c r="C97" s="86"/>
    </row>
    <row r="98" spans="1:14" s="71" customFormat="1" ht="15.75" customHeight="1" thickBot="1">
      <c r="A98" s="32">
        <v>60</v>
      </c>
      <c r="B98" s="33">
        <v>40634</v>
      </c>
      <c r="C98" s="33">
        <v>40651</v>
      </c>
      <c r="D98" s="32">
        <v>2011040102</v>
      </c>
      <c r="E98" s="32" t="s">
        <v>11</v>
      </c>
      <c r="F98" s="51">
        <v>500</v>
      </c>
      <c r="G98" s="33">
        <v>40664</v>
      </c>
      <c r="H98" s="35">
        <f>F98</f>
        <v>500</v>
      </c>
      <c r="I98" s="35">
        <f>H98/1.06</f>
        <v>471.6981132075471</v>
      </c>
      <c r="J98" s="35">
        <f>H98-I98</f>
        <v>28.301886792452876</v>
      </c>
      <c r="K98" s="77"/>
      <c r="L98" s="74">
        <f>SUM(H97:H98)</f>
        <v>500</v>
      </c>
      <c r="M98" s="74">
        <f>SUM(J97:J98)</f>
        <v>28.301886792452876</v>
      </c>
      <c r="N98" s="85" t="s">
        <v>72</v>
      </c>
    </row>
    <row r="99" s="71" customFormat="1" ht="15.75" customHeight="1" thickTop="1">
      <c r="C99" s="86"/>
    </row>
    <row r="100" spans="1:14" s="71" customFormat="1" ht="15.75" customHeight="1" thickBot="1">
      <c r="A100" s="29">
        <v>47</v>
      </c>
      <c r="B100" s="58">
        <v>40531</v>
      </c>
      <c r="C100" s="58">
        <v>40674</v>
      </c>
      <c r="D100" s="29">
        <v>2010122947</v>
      </c>
      <c r="E100" s="29" t="s">
        <v>42</v>
      </c>
      <c r="F100" s="59">
        <v>6328.125</v>
      </c>
      <c r="G100" s="58">
        <v>40563</v>
      </c>
      <c r="H100" s="28">
        <f>F100</f>
        <v>6328.125</v>
      </c>
      <c r="I100" s="28">
        <f>H100/1.25</f>
        <v>5062.5</v>
      </c>
      <c r="K100" s="28">
        <f>H100-I100</f>
        <v>1265.625</v>
      </c>
      <c r="L100" s="74">
        <f>SUM(H99:H100)</f>
        <v>6328.125</v>
      </c>
      <c r="M100" s="74">
        <f>SUM(J99:J100)</f>
        <v>0</v>
      </c>
      <c r="N100" s="85" t="s">
        <v>78</v>
      </c>
    </row>
    <row r="101" s="71" customFormat="1" ht="15.75" customHeight="1" thickTop="1">
      <c r="C101" s="86"/>
    </row>
    <row r="102" spans="2:11" s="71" customFormat="1" ht="15.75" customHeight="1">
      <c r="B102" s="11">
        <v>40700</v>
      </c>
      <c r="C102" s="58">
        <v>40703</v>
      </c>
      <c r="D102" s="9">
        <v>2011060601</v>
      </c>
      <c r="E102" s="9" t="s">
        <v>11</v>
      </c>
      <c r="F102" s="53">
        <v>125</v>
      </c>
      <c r="G102" s="11">
        <v>40730</v>
      </c>
      <c r="H102" s="28">
        <f>F102</f>
        <v>125</v>
      </c>
      <c r="I102" s="28">
        <f>H102/1.25</f>
        <v>100</v>
      </c>
      <c r="J102" s="28">
        <f>H102-I102</f>
        <v>25</v>
      </c>
      <c r="K102" s="28"/>
    </row>
    <row r="103" spans="2:14" s="71" customFormat="1" ht="15.75" customHeight="1" thickBot="1">
      <c r="B103" s="77"/>
      <c r="C103" s="67">
        <v>40724</v>
      </c>
      <c r="D103" s="77"/>
      <c r="E103" s="77" t="s">
        <v>79</v>
      </c>
      <c r="F103" s="51">
        <v>1350</v>
      </c>
      <c r="G103" s="77"/>
      <c r="H103" s="35">
        <f>F103</f>
        <v>1350</v>
      </c>
      <c r="I103" s="35">
        <f>H103/1.25</f>
        <v>1080</v>
      </c>
      <c r="J103" s="35">
        <f>H103-I103</f>
        <v>270</v>
      </c>
      <c r="K103" s="77"/>
      <c r="L103" s="74">
        <f>SUM(H102:H103)</f>
        <v>1475</v>
      </c>
      <c r="M103" s="74">
        <v>296</v>
      </c>
      <c r="N103" s="85" t="s">
        <v>80</v>
      </c>
    </row>
    <row r="104" s="71" customFormat="1" ht="15.75" customHeight="1" thickTop="1">
      <c r="C104" s="86"/>
    </row>
    <row r="105" spans="1:14" s="71" customFormat="1" ht="15.75" customHeight="1" thickBot="1">
      <c r="A105" s="77"/>
      <c r="B105" s="77"/>
      <c r="C105" s="104">
        <v>40725</v>
      </c>
      <c r="D105" s="77"/>
      <c r="E105" s="77"/>
      <c r="F105" s="77"/>
      <c r="G105" s="77"/>
      <c r="H105" s="77"/>
      <c r="I105" s="77"/>
      <c r="J105" s="77"/>
      <c r="K105" s="77"/>
      <c r="L105" s="74">
        <f>SUM(H104:H105)</f>
        <v>0</v>
      </c>
      <c r="M105" s="74">
        <f>SUM(J104:J105)</f>
        <v>0</v>
      </c>
      <c r="N105" s="85" t="s">
        <v>85</v>
      </c>
    </row>
    <row r="106" s="71" customFormat="1" ht="15.75" customHeight="1" thickTop="1">
      <c r="C106" s="86"/>
    </row>
    <row r="107" spans="1:14" s="71" customFormat="1" ht="15.75" customHeight="1" thickBot="1">
      <c r="A107" s="77"/>
      <c r="B107" s="77"/>
      <c r="C107" s="104">
        <v>40756</v>
      </c>
      <c r="D107" s="77"/>
      <c r="E107" s="77"/>
      <c r="F107" s="77"/>
      <c r="G107" s="77"/>
      <c r="H107" s="77"/>
      <c r="I107" s="77"/>
      <c r="J107" s="77"/>
      <c r="K107" s="77"/>
      <c r="L107" s="74">
        <f>SUM(H106:H107)</f>
        <v>0</v>
      </c>
      <c r="M107" s="74">
        <f>SUM(J106:J107)</f>
        <v>0</v>
      </c>
      <c r="N107" s="85" t="s">
        <v>86</v>
      </c>
    </row>
    <row r="108" s="71" customFormat="1" ht="15.75" customHeight="1" thickTop="1">
      <c r="C108" s="86"/>
    </row>
    <row r="109" spans="1:14" s="71" customFormat="1" ht="15.75" customHeight="1" thickBot="1">
      <c r="A109" s="32">
        <v>200</v>
      </c>
      <c r="B109" s="33">
        <v>40787</v>
      </c>
      <c r="C109" s="33">
        <v>40787</v>
      </c>
      <c r="D109" s="32" t="s">
        <v>77</v>
      </c>
      <c r="E109" s="32" t="s">
        <v>76</v>
      </c>
      <c r="F109" s="51">
        <v>15000</v>
      </c>
      <c r="G109" s="33"/>
      <c r="H109" s="35">
        <f>F109</f>
        <v>15000</v>
      </c>
      <c r="I109" s="35">
        <f>H109/1.06</f>
        <v>14150.943396226414</v>
      </c>
      <c r="J109" s="35">
        <f>H109-I109</f>
        <v>849.0566037735862</v>
      </c>
      <c r="K109" s="77"/>
      <c r="L109" s="74">
        <f>SUM(H108:H109)</f>
        <v>15000</v>
      </c>
      <c r="M109" s="74">
        <f>SUM(J108:J109)</f>
        <v>849.0566037735862</v>
      </c>
      <c r="N109" s="85" t="s">
        <v>87</v>
      </c>
    </row>
    <row r="110" s="71" customFormat="1" ht="15.75" customHeight="1" thickTop="1">
      <c r="C110" s="86"/>
    </row>
    <row r="111" spans="1:14" s="71" customFormat="1" ht="15.75" customHeight="1" thickBot="1">
      <c r="A111" s="77"/>
      <c r="B111" s="33">
        <v>40814</v>
      </c>
      <c r="C111" s="67"/>
      <c r="D111" s="32">
        <v>2011092801</v>
      </c>
      <c r="E111" s="32" t="s">
        <v>81</v>
      </c>
      <c r="F111" s="94">
        <v>4988</v>
      </c>
      <c r="G111" s="33">
        <v>40844</v>
      </c>
      <c r="H111" s="35">
        <f>F111</f>
        <v>4988</v>
      </c>
      <c r="I111" s="35">
        <v>4705.19</v>
      </c>
      <c r="J111" s="35">
        <f>H111-I111</f>
        <v>282.8100000000004</v>
      </c>
      <c r="K111" s="35"/>
      <c r="L111" s="74">
        <f>SUM(H110:H111)</f>
        <v>4988</v>
      </c>
      <c r="M111" s="74">
        <f>SUM(J110:J111)</f>
        <v>282.8100000000004</v>
      </c>
      <c r="N111" s="85" t="s">
        <v>92</v>
      </c>
    </row>
    <row r="112" spans="1:14" s="71" customFormat="1" ht="15.75" customHeight="1" thickTop="1">
      <c r="A112" s="98"/>
      <c r="B112" s="26"/>
      <c r="C112" s="58"/>
      <c r="D112" s="25"/>
      <c r="E112" s="25"/>
      <c r="F112" s="93"/>
      <c r="G112" s="26"/>
      <c r="H112" s="28"/>
      <c r="I112" s="28"/>
      <c r="J112" s="28"/>
      <c r="K112" s="28"/>
      <c r="L112" s="99"/>
      <c r="M112" s="99"/>
      <c r="N112" s="97"/>
    </row>
    <row r="113" spans="1:14" s="71" customFormat="1" ht="15.75" customHeight="1" thickBot="1">
      <c r="A113" s="77"/>
      <c r="B113" s="33"/>
      <c r="C113" s="67">
        <v>40885</v>
      </c>
      <c r="D113" s="32">
        <v>2011112801</v>
      </c>
      <c r="E113" s="32" t="s">
        <v>84</v>
      </c>
      <c r="F113" s="94">
        <v>125</v>
      </c>
      <c r="G113" s="33">
        <v>40905</v>
      </c>
      <c r="H113" s="35">
        <f>F113</f>
        <v>125</v>
      </c>
      <c r="I113" s="35">
        <f>H113/1.06</f>
        <v>117.92452830188678</v>
      </c>
      <c r="J113" s="35">
        <f>H113-I113</f>
        <v>7.075471698113219</v>
      </c>
      <c r="K113" s="35"/>
      <c r="L113" s="74">
        <f>SUM(H112:H113)</f>
        <v>125</v>
      </c>
      <c r="M113" s="74">
        <f>SUM(J112:J113)</f>
        <v>7.075471698113219</v>
      </c>
      <c r="N113" s="85" t="s">
        <v>100</v>
      </c>
    </row>
    <row r="114" spans="1:14" s="71" customFormat="1" ht="15.75" customHeight="1" thickTop="1">
      <c r="A114" s="98"/>
      <c r="B114" s="26"/>
      <c r="C114" s="58"/>
      <c r="D114" s="25"/>
      <c r="E114" s="25"/>
      <c r="F114" s="93"/>
      <c r="G114" s="26"/>
      <c r="H114" s="28"/>
      <c r="I114" s="28"/>
      <c r="J114" s="28"/>
      <c r="K114" s="28"/>
      <c r="L114" s="99"/>
      <c r="M114" s="99"/>
      <c r="N114" s="97"/>
    </row>
    <row r="115" spans="2:16" s="71" customFormat="1" ht="15.75" customHeight="1">
      <c r="B115" s="11">
        <v>40875</v>
      </c>
      <c r="C115" s="86"/>
      <c r="K115" s="28"/>
      <c r="P115"/>
    </row>
    <row r="116" spans="1:14" ht="15.75" customHeight="1">
      <c r="A116" s="71"/>
      <c r="B116" s="11">
        <v>40840</v>
      </c>
      <c r="C116" s="58">
        <v>40886</v>
      </c>
      <c r="D116" s="9">
        <v>2011102401</v>
      </c>
      <c r="E116" s="9" t="s">
        <v>83</v>
      </c>
      <c r="F116" s="92">
        <v>250</v>
      </c>
      <c r="G116" s="11">
        <v>40871</v>
      </c>
      <c r="H116" s="28">
        <f>F116</f>
        <v>250</v>
      </c>
      <c r="I116" s="28">
        <f>H116/1.06</f>
        <v>235.84905660377356</v>
      </c>
      <c r="J116" s="28">
        <f>H116-I116</f>
        <v>14.150943396226438</v>
      </c>
      <c r="K116" s="28"/>
      <c r="L116" s="71"/>
      <c r="M116" s="71"/>
      <c r="N116" s="71"/>
    </row>
    <row r="117" spans="1:14" ht="15.75" customHeight="1">
      <c r="A117" s="71"/>
      <c r="B117" s="11">
        <v>40882</v>
      </c>
      <c r="C117" s="58">
        <v>40904</v>
      </c>
      <c r="D117" s="9">
        <v>2011120501</v>
      </c>
      <c r="E117" s="29" t="s">
        <v>84</v>
      </c>
      <c r="F117" s="93">
        <v>125</v>
      </c>
      <c r="G117" s="11">
        <v>40913</v>
      </c>
      <c r="H117" s="28">
        <f>F117</f>
        <v>125</v>
      </c>
      <c r="I117" s="28">
        <f>H117/1.06</f>
        <v>117.92452830188678</v>
      </c>
      <c r="J117" s="28">
        <f>H117-I117</f>
        <v>7.075471698113219</v>
      </c>
      <c r="K117" s="28"/>
      <c r="L117" s="71"/>
      <c r="M117" s="71"/>
      <c r="N117" s="71"/>
    </row>
    <row r="118" spans="1:14" ht="15.75" customHeight="1">
      <c r="A118" s="71"/>
      <c r="B118" s="11"/>
      <c r="C118" s="58">
        <v>41273</v>
      </c>
      <c r="D118" s="9"/>
      <c r="E118" s="29" t="s">
        <v>93</v>
      </c>
      <c r="F118" s="93">
        <v>11512</v>
      </c>
      <c r="G118" s="11"/>
      <c r="H118" s="28">
        <f>F118</f>
        <v>11512</v>
      </c>
      <c r="I118" s="28">
        <f>H118/1.06</f>
        <v>10860.377358490565</v>
      </c>
      <c r="J118" s="28">
        <f>H118-I118</f>
        <v>651.6226415094352</v>
      </c>
      <c r="K118" s="28"/>
      <c r="L118" s="71"/>
      <c r="M118" s="71"/>
      <c r="N118" s="71"/>
    </row>
    <row r="119" spans="1:16" ht="15.75" customHeight="1">
      <c r="A119" s="71"/>
      <c r="B119" s="11"/>
      <c r="C119" s="58">
        <v>41273</v>
      </c>
      <c r="D119" s="9"/>
      <c r="E119" s="29" t="s">
        <v>94</v>
      </c>
      <c r="F119" s="93">
        <v>10000</v>
      </c>
      <c r="G119" s="11"/>
      <c r="H119" s="28">
        <f>F119</f>
        <v>10000</v>
      </c>
      <c r="I119" s="28">
        <f>H119/1.06</f>
        <v>9433.962264150943</v>
      </c>
      <c r="J119" s="28">
        <f>H119-I119</f>
        <v>566.0377358490568</v>
      </c>
      <c r="K119" s="28"/>
      <c r="L119" s="71"/>
      <c r="M119" s="95">
        <v>0.06</v>
      </c>
      <c r="N119" s="71"/>
      <c r="P119" s="96" t="s">
        <v>96</v>
      </c>
    </row>
    <row r="120" spans="1:16" ht="15.75" customHeight="1" thickBot="1">
      <c r="A120" s="77"/>
      <c r="B120" s="33"/>
      <c r="C120" s="67">
        <v>41273</v>
      </c>
      <c r="D120" s="32"/>
      <c r="E120" s="66" t="s">
        <v>95</v>
      </c>
      <c r="F120" s="94">
        <v>4175</v>
      </c>
      <c r="G120" s="33"/>
      <c r="H120" s="35">
        <f>F120</f>
        <v>4175</v>
      </c>
      <c r="I120" s="35">
        <f>H120/1.25</f>
        <v>3340</v>
      </c>
      <c r="J120" s="35"/>
      <c r="K120" s="35">
        <f>H120-I120</f>
        <v>835</v>
      </c>
      <c r="L120" s="74">
        <f>SUM(H116:H120)</f>
        <v>26062</v>
      </c>
      <c r="M120" s="74">
        <f>SUM(J116:J120)</f>
        <v>1238.8867924528317</v>
      </c>
      <c r="N120" s="85" t="s">
        <v>99</v>
      </c>
      <c r="P120" s="74">
        <f>M120+K120</f>
        <v>2073.8867924528317</v>
      </c>
    </row>
    <row r="121" spans="1:14" ht="15.75" customHeight="1" thickTop="1">
      <c r="A121" s="71"/>
      <c r="B121" s="11"/>
      <c r="C121" s="58"/>
      <c r="D121" s="9"/>
      <c r="E121" s="29"/>
      <c r="F121" s="93"/>
      <c r="G121" s="11"/>
      <c r="H121" s="28"/>
      <c r="I121" s="28"/>
      <c r="J121" s="28"/>
      <c r="K121" s="28"/>
      <c r="L121" s="71"/>
      <c r="M121" s="71"/>
      <c r="N121" s="97"/>
    </row>
    <row r="122" spans="1:14" ht="15.75" customHeight="1">
      <c r="A122" s="71"/>
      <c r="B122" s="11">
        <v>40875</v>
      </c>
      <c r="C122" s="58">
        <v>40913</v>
      </c>
      <c r="D122" s="9">
        <v>2011112901</v>
      </c>
      <c r="E122" s="29" t="s">
        <v>88</v>
      </c>
      <c r="F122" s="50">
        <v>98580</v>
      </c>
      <c r="G122" s="11">
        <v>40905</v>
      </c>
      <c r="H122" s="28">
        <f>F122</f>
        <v>98580</v>
      </c>
      <c r="I122" s="28">
        <f>H122/1.06</f>
        <v>93000</v>
      </c>
      <c r="J122" s="28">
        <f>H122-I122</f>
        <v>5580</v>
      </c>
      <c r="K122" s="28"/>
      <c r="L122" s="71"/>
      <c r="M122" s="71"/>
      <c r="N122" s="71"/>
    </row>
    <row r="123" spans="1:14" ht="15.75" customHeight="1" thickBot="1">
      <c r="A123" s="77"/>
      <c r="B123" s="33">
        <v>40928</v>
      </c>
      <c r="C123" s="67">
        <v>40939</v>
      </c>
      <c r="D123" s="32">
        <v>2012012004</v>
      </c>
      <c r="E123" s="66" t="s">
        <v>90</v>
      </c>
      <c r="F123" s="51">
        <v>125</v>
      </c>
      <c r="G123" s="33">
        <v>40959</v>
      </c>
      <c r="H123" s="35">
        <f>F123</f>
        <v>125</v>
      </c>
      <c r="I123" s="35">
        <f>H123/1.06</f>
        <v>117.92452830188678</v>
      </c>
      <c r="J123" s="35">
        <f>H123-I123</f>
        <v>7.075471698113219</v>
      </c>
      <c r="K123" s="35"/>
      <c r="L123" s="74">
        <f>SUM(H121:H123)</f>
        <v>98705</v>
      </c>
      <c r="M123" s="74">
        <f>SUM(J121:J123)</f>
        <v>5587.075471698113</v>
      </c>
      <c r="N123" s="85" t="s">
        <v>101</v>
      </c>
    </row>
    <row r="124" spans="1:14" ht="15.75" customHeight="1" thickTop="1">
      <c r="A124" s="71"/>
      <c r="H124" s="28"/>
      <c r="I124" s="28"/>
      <c r="J124" s="28"/>
      <c r="K124" s="28"/>
      <c r="L124" s="71"/>
      <c r="M124" s="71"/>
      <c r="N124" s="71"/>
    </row>
    <row r="125" spans="1:14" ht="15.75" customHeight="1">
      <c r="A125" s="71"/>
      <c r="B125" s="11">
        <v>40928</v>
      </c>
      <c r="C125" s="107">
        <v>40940</v>
      </c>
      <c r="D125" s="9">
        <v>2012012003</v>
      </c>
      <c r="E125" s="29" t="s">
        <v>89</v>
      </c>
      <c r="F125" s="50">
        <v>500</v>
      </c>
      <c r="G125" s="11">
        <v>40959</v>
      </c>
      <c r="H125" s="28">
        <f>F125</f>
        <v>500</v>
      </c>
      <c r="I125" s="28">
        <f>H125/1.06</f>
        <v>471.6981132075471</v>
      </c>
      <c r="J125" s="28">
        <f>H125-I125</f>
        <v>28.301886792452876</v>
      </c>
      <c r="K125" s="28"/>
      <c r="L125" s="71"/>
      <c r="M125" s="71"/>
      <c r="N125" s="71"/>
    </row>
    <row r="126" spans="2:14" ht="15.75" customHeight="1">
      <c r="B126" s="11">
        <v>40928</v>
      </c>
      <c r="C126" s="107">
        <v>40959</v>
      </c>
      <c r="D126" s="9">
        <v>2012012005</v>
      </c>
      <c r="E126" s="29" t="s">
        <v>91</v>
      </c>
      <c r="F126" s="50">
        <v>4350</v>
      </c>
      <c r="G126" s="11">
        <v>40959</v>
      </c>
      <c r="H126" s="28">
        <f>F126</f>
        <v>4350</v>
      </c>
      <c r="I126" s="28">
        <f>H126/1.06</f>
        <v>4103.77358490566</v>
      </c>
      <c r="J126" s="28">
        <f>H126-I126</f>
        <v>246.22641509434015</v>
      </c>
      <c r="N126" s="71"/>
    </row>
    <row r="127" spans="1:14" ht="15.75" customHeight="1" thickBot="1">
      <c r="A127" s="77"/>
      <c r="B127" s="33">
        <v>40928</v>
      </c>
      <c r="C127" s="108">
        <v>40967</v>
      </c>
      <c r="D127" s="32">
        <v>2012012002</v>
      </c>
      <c r="E127" s="66" t="s">
        <v>83</v>
      </c>
      <c r="F127" s="51">
        <v>1125</v>
      </c>
      <c r="G127" s="33">
        <v>40959</v>
      </c>
      <c r="H127" s="35">
        <f>F127</f>
        <v>1125</v>
      </c>
      <c r="I127" s="35">
        <f>H127/1.06</f>
        <v>1061.3207547169811</v>
      </c>
      <c r="J127" s="35">
        <f>H127-I127</f>
        <v>63.67924528301887</v>
      </c>
      <c r="K127" s="77"/>
      <c r="L127" s="74">
        <f>SUM(H125:H127)</f>
        <v>5975</v>
      </c>
      <c r="M127" s="74">
        <f>SUM(J125:J127)</f>
        <v>338.2075471698119</v>
      </c>
      <c r="N127" s="85" t="s">
        <v>102</v>
      </c>
    </row>
    <row r="128" spans="1:14" ht="15.75" customHeight="1" thickTop="1">
      <c r="A128" s="71"/>
      <c r="I128" s="28"/>
      <c r="J128" s="28"/>
      <c r="K128" s="71"/>
      <c r="L128" s="71"/>
      <c r="M128" s="71"/>
      <c r="N128" s="71"/>
    </row>
    <row r="129" spans="1:14" ht="15.75" customHeight="1">
      <c r="A129" s="71"/>
      <c r="B129" s="11"/>
      <c r="C129" s="107">
        <v>40989</v>
      </c>
      <c r="D129" s="9">
        <v>2012030108</v>
      </c>
      <c r="E129" s="29" t="s">
        <v>97</v>
      </c>
      <c r="F129" s="50">
        <v>2625</v>
      </c>
      <c r="G129" s="11">
        <v>41000</v>
      </c>
      <c r="H129" s="28">
        <f>F129</f>
        <v>2625</v>
      </c>
      <c r="I129" s="28">
        <f>H129/1.06</f>
        <v>2476.4150943396226</v>
      </c>
      <c r="J129" s="28">
        <f>H129-I129</f>
        <v>148.58490566037744</v>
      </c>
      <c r="K129" s="71"/>
      <c r="L129" s="71"/>
      <c r="M129" s="71"/>
      <c r="N129" s="71"/>
    </row>
    <row r="130" spans="1:14" ht="15.75" customHeight="1" thickBot="1">
      <c r="A130" s="32"/>
      <c r="B130" s="36"/>
      <c r="C130" s="108">
        <v>40991</v>
      </c>
      <c r="D130" s="32">
        <v>2012030107</v>
      </c>
      <c r="E130" s="66" t="s">
        <v>84</v>
      </c>
      <c r="F130" s="51">
        <v>125</v>
      </c>
      <c r="G130" s="33">
        <v>41000</v>
      </c>
      <c r="H130" s="35">
        <f>F130</f>
        <v>125</v>
      </c>
      <c r="I130" s="35">
        <f>H130/1.06</f>
        <v>117.92452830188678</v>
      </c>
      <c r="J130" s="35">
        <f>H130-I130</f>
        <v>7.075471698113219</v>
      </c>
      <c r="K130" s="77"/>
      <c r="L130" s="74">
        <f>SUM(H128:H130)</f>
        <v>2750</v>
      </c>
      <c r="M130" s="74">
        <f>SUM(J128:J130)</f>
        <v>155.66037735849068</v>
      </c>
      <c r="N130" s="85" t="s">
        <v>103</v>
      </c>
    </row>
    <row r="131" spans="1:14" ht="15.75" customHeight="1" thickTop="1">
      <c r="A131" s="9"/>
      <c r="B131" s="11"/>
      <c r="C131" s="11"/>
      <c r="D131" s="9">
        <v>2012050810</v>
      </c>
      <c r="E131" s="9" t="s">
        <v>97</v>
      </c>
      <c r="F131" s="53">
        <v>1500</v>
      </c>
      <c r="G131" s="11">
        <v>41068</v>
      </c>
      <c r="H131" s="71"/>
      <c r="I131" s="71"/>
      <c r="J131" s="71"/>
      <c r="K131" s="71"/>
      <c r="L131" s="71"/>
      <c r="M131" s="71"/>
      <c r="N131" s="71"/>
    </row>
    <row r="132" spans="1:14" ht="15.75" customHeight="1">
      <c r="A132" s="9"/>
      <c r="B132" s="11"/>
      <c r="C132" s="11"/>
      <c r="D132" s="9">
        <v>2012050811</v>
      </c>
      <c r="E132" s="9" t="s">
        <v>84</v>
      </c>
      <c r="F132" s="53">
        <v>250</v>
      </c>
      <c r="G132" s="11">
        <v>41068</v>
      </c>
      <c r="H132" s="71"/>
      <c r="I132" s="71"/>
      <c r="J132" s="71"/>
      <c r="K132" s="71"/>
      <c r="L132" s="71"/>
      <c r="M132" s="71"/>
      <c r="N132" s="71"/>
    </row>
    <row r="133" spans="1:14" ht="15.75" customHeight="1">
      <c r="A133" s="9"/>
      <c r="B133" s="11"/>
      <c r="C133" s="11"/>
      <c r="D133" s="9">
        <v>2012050812</v>
      </c>
      <c r="E133" s="29" t="s">
        <v>83</v>
      </c>
      <c r="F133" s="53">
        <v>750</v>
      </c>
      <c r="G133" s="11">
        <v>41068</v>
      </c>
      <c r="H133" s="71"/>
      <c r="I133" s="71"/>
      <c r="J133" s="71"/>
      <c r="K133" s="71"/>
      <c r="L133" s="71"/>
      <c r="M133" s="71"/>
      <c r="N133" s="71"/>
    </row>
    <row r="134" spans="1:14" ht="15.75" customHeight="1">
      <c r="A134" s="9"/>
      <c r="B134" s="11"/>
      <c r="C134" s="11"/>
      <c r="D134" s="9">
        <v>2012050813</v>
      </c>
      <c r="E134" s="9" t="s">
        <v>98</v>
      </c>
      <c r="F134" s="53">
        <v>1000</v>
      </c>
      <c r="G134" s="11">
        <v>41068</v>
      </c>
      <c r="H134" s="71"/>
      <c r="I134" s="71"/>
      <c r="J134" s="71"/>
      <c r="K134" s="71"/>
      <c r="L134" s="71"/>
      <c r="M134" s="71"/>
      <c r="N134" s="71"/>
    </row>
    <row r="135" spans="1:14" ht="15.75" customHeight="1">
      <c r="A135" s="9"/>
      <c r="B135" s="11"/>
      <c r="C135" s="11"/>
      <c r="D135" s="9">
        <v>2012050814</v>
      </c>
      <c r="E135" s="9" t="s">
        <v>104</v>
      </c>
      <c r="F135" s="53">
        <v>250</v>
      </c>
      <c r="G135" s="11">
        <v>41068</v>
      </c>
      <c r="H135" s="71"/>
      <c r="I135" s="71"/>
      <c r="J135" s="71"/>
      <c r="K135" s="71"/>
      <c r="L135" s="71"/>
      <c r="M135" s="71"/>
      <c r="N135" s="71"/>
    </row>
    <row r="136" spans="1:14" ht="15.75" customHeight="1">
      <c r="A136" s="9"/>
      <c r="B136" s="11"/>
      <c r="C136" s="11"/>
      <c r="D136" s="9">
        <v>2012050815</v>
      </c>
      <c r="E136" s="9" t="s">
        <v>61</v>
      </c>
      <c r="F136" s="53">
        <v>625</v>
      </c>
      <c r="G136" s="11">
        <v>41068</v>
      </c>
      <c r="H136" s="71"/>
      <c r="I136" s="71"/>
      <c r="J136" s="71"/>
      <c r="K136" s="71"/>
      <c r="L136" s="71"/>
      <c r="M136" s="71"/>
      <c r="N136" s="71"/>
    </row>
    <row r="137" spans="1:14" ht="15.75" customHeight="1">
      <c r="A137" s="71"/>
      <c r="B137" s="71"/>
      <c r="C137" s="71"/>
      <c r="D137" s="9">
        <v>2012050816</v>
      </c>
      <c r="E137" s="18" t="s">
        <v>105</v>
      </c>
      <c r="F137" s="110">
        <v>500</v>
      </c>
      <c r="G137" s="111">
        <v>41068</v>
      </c>
      <c r="H137" s="70"/>
      <c r="I137" s="70"/>
      <c r="J137" s="71"/>
      <c r="K137" s="71"/>
      <c r="L137" s="71"/>
      <c r="M137" s="71"/>
      <c r="N137" s="71"/>
    </row>
    <row r="138" spans="1:14" ht="15.75" customHeight="1">
      <c r="A138" s="71"/>
      <c r="B138" s="71"/>
      <c r="C138" s="71"/>
      <c r="D138" s="9">
        <v>2012073017</v>
      </c>
      <c r="E138" s="18" t="s">
        <v>109</v>
      </c>
      <c r="F138" s="110">
        <v>4800</v>
      </c>
      <c r="G138" s="111">
        <v>41151</v>
      </c>
      <c r="H138" s="70"/>
      <c r="I138" s="70"/>
      <c r="J138" s="71"/>
      <c r="K138" s="71"/>
      <c r="L138" s="71"/>
      <c r="M138" s="71"/>
      <c r="N138" s="71"/>
    </row>
    <row r="139" spans="1:14" ht="15.75" customHeight="1">
      <c r="A139" s="71"/>
      <c r="B139" s="71"/>
      <c r="C139" s="71"/>
      <c r="D139" s="9">
        <v>2012073018</v>
      </c>
      <c r="E139" s="18" t="s">
        <v>110</v>
      </c>
      <c r="F139" s="110">
        <v>125</v>
      </c>
      <c r="G139" s="111">
        <v>41151</v>
      </c>
      <c r="H139" s="70"/>
      <c r="I139" s="70"/>
      <c r="J139" s="71"/>
      <c r="K139" s="71"/>
      <c r="L139" s="71"/>
      <c r="M139" s="71"/>
      <c r="N139" s="71"/>
    </row>
    <row r="140" spans="1:14" ht="15.75" customHeight="1">
      <c r="A140" s="71"/>
      <c r="B140" s="71"/>
      <c r="C140" s="71"/>
      <c r="D140" s="9">
        <v>2012073019</v>
      </c>
      <c r="E140" s="18" t="s">
        <v>83</v>
      </c>
      <c r="F140" s="110">
        <v>250</v>
      </c>
      <c r="G140" s="111">
        <v>41151</v>
      </c>
      <c r="H140" s="70"/>
      <c r="I140" s="70"/>
      <c r="J140" s="71"/>
      <c r="K140" s="71"/>
      <c r="L140" s="71"/>
      <c r="M140" s="71"/>
      <c r="N140" s="71"/>
    </row>
    <row r="141" spans="1:14" ht="15.75" customHeight="1">
      <c r="A141" s="71"/>
      <c r="B141" s="71"/>
      <c r="C141" s="71"/>
      <c r="D141" s="9">
        <v>2012073020</v>
      </c>
      <c r="E141" s="18" t="s">
        <v>97</v>
      </c>
      <c r="F141" s="110">
        <v>500</v>
      </c>
      <c r="G141" s="111">
        <v>41151</v>
      </c>
      <c r="H141" s="70"/>
      <c r="I141" s="70"/>
      <c r="J141" s="71"/>
      <c r="K141" s="71"/>
      <c r="L141" s="71"/>
      <c r="M141" s="71"/>
      <c r="N141" s="71"/>
    </row>
    <row r="142" spans="4:14" ht="15.75" customHeight="1">
      <c r="D142" s="9">
        <v>2012102921</v>
      </c>
      <c r="E142" s="18" t="s">
        <v>106</v>
      </c>
      <c r="F142" s="54">
        <v>250</v>
      </c>
      <c r="G142" s="103">
        <v>41242</v>
      </c>
      <c r="H142" s="28"/>
      <c r="N142" s="71"/>
    </row>
    <row r="143" spans="1:14" ht="15.75" customHeight="1">
      <c r="A143" s="2"/>
      <c r="D143" s="9">
        <v>2012102922</v>
      </c>
      <c r="E143" s="18" t="s">
        <v>107</v>
      </c>
      <c r="F143" s="54">
        <v>1000</v>
      </c>
      <c r="G143" s="103">
        <v>41242</v>
      </c>
      <c r="N143" s="71"/>
    </row>
    <row r="144" spans="1:14" ht="15.75" customHeight="1">
      <c r="A144" s="2"/>
      <c r="D144" s="9">
        <v>2012102923</v>
      </c>
      <c r="E144" s="18" t="s">
        <v>108</v>
      </c>
      <c r="F144" s="54">
        <v>500</v>
      </c>
      <c r="G144" s="103">
        <v>41242</v>
      </c>
      <c r="H144" s="28"/>
      <c r="N144" s="71"/>
    </row>
    <row r="145" spans="1:14" ht="15.75" customHeight="1">
      <c r="A145" s="2"/>
      <c r="D145" s="9">
        <v>2012102924</v>
      </c>
      <c r="E145" s="18" t="s">
        <v>98</v>
      </c>
      <c r="F145" s="54">
        <v>500</v>
      </c>
      <c r="G145" s="103">
        <v>41242</v>
      </c>
      <c r="H145" s="28"/>
      <c r="N145" s="71"/>
    </row>
    <row r="146" spans="1:14" ht="15.75" customHeight="1">
      <c r="A146" s="2"/>
      <c r="D146" s="9">
        <v>2012102925</v>
      </c>
      <c r="E146" s="18" t="s">
        <v>83</v>
      </c>
      <c r="F146" s="54">
        <v>250</v>
      </c>
      <c r="G146" s="103">
        <v>41242</v>
      </c>
      <c r="H146" s="28"/>
      <c r="N146" s="71"/>
    </row>
    <row r="147" spans="1:14" ht="15.75" customHeight="1">
      <c r="A147" s="2"/>
      <c r="D147" s="9">
        <v>2012112926</v>
      </c>
      <c r="E147" s="18" t="s">
        <v>111</v>
      </c>
      <c r="F147" s="54">
        <v>500</v>
      </c>
      <c r="G147" s="103">
        <v>41272</v>
      </c>
      <c r="H147" s="28"/>
      <c r="N147" s="71"/>
    </row>
    <row r="148" spans="1:14" ht="15.75" customHeight="1">
      <c r="A148" s="2"/>
      <c r="D148" s="9">
        <v>2012112927</v>
      </c>
      <c r="E148" s="18" t="s">
        <v>112</v>
      </c>
      <c r="F148" s="54">
        <v>750</v>
      </c>
      <c r="G148" s="103">
        <v>41272</v>
      </c>
      <c r="H148" s="28"/>
      <c r="N148" s="71"/>
    </row>
    <row r="149" spans="1:14" ht="15.75" customHeight="1">
      <c r="A149" s="2"/>
      <c r="D149" s="9">
        <v>2012112928</v>
      </c>
      <c r="E149" s="18" t="s">
        <v>83</v>
      </c>
      <c r="F149" s="54">
        <v>250</v>
      </c>
      <c r="G149" s="103">
        <v>41272</v>
      </c>
      <c r="H149" s="28"/>
      <c r="N149" s="71"/>
    </row>
    <row r="150" spans="1:14" ht="15.75" customHeight="1">
      <c r="A150" s="2"/>
      <c r="D150" s="9">
        <v>2013011401</v>
      </c>
      <c r="E150" s="18" t="s">
        <v>113</v>
      </c>
      <c r="F150" s="54">
        <v>4050</v>
      </c>
      <c r="G150" s="103">
        <v>41319</v>
      </c>
      <c r="H150" s="28"/>
      <c r="N150" s="71"/>
    </row>
    <row r="151" spans="1:14" ht="15.75" customHeight="1">
      <c r="A151" s="2"/>
      <c r="D151" s="9">
        <v>2013011402</v>
      </c>
      <c r="E151" s="18" t="s">
        <v>84</v>
      </c>
      <c r="F151" s="54">
        <v>375</v>
      </c>
      <c r="G151" s="103">
        <v>41319</v>
      </c>
      <c r="H151" s="28"/>
      <c r="N151" s="71"/>
    </row>
    <row r="152" spans="1:14" ht="15.75" customHeight="1">
      <c r="A152" s="2"/>
      <c r="D152" s="9">
        <v>2013011403</v>
      </c>
      <c r="E152" s="18" t="s">
        <v>89</v>
      </c>
      <c r="F152" s="54">
        <v>500</v>
      </c>
      <c r="G152" s="103">
        <v>41319</v>
      </c>
      <c r="H152" s="28"/>
      <c r="N152" s="71"/>
    </row>
    <row r="153" spans="1:14" ht="15.75" customHeight="1">
      <c r="A153" s="2"/>
      <c r="D153" s="9">
        <v>2013011404</v>
      </c>
      <c r="E153" s="18" t="s">
        <v>114</v>
      </c>
      <c r="F153" s="54">
        <v>500</v>
      </c>
      <c r="G153" s="103">
        <v>41319</v>
      </c>
      <c r="H153" s="28"/>
      <c r="N153" s="71"/>
    </row>
    <row r="154" spans="1:14" ht="15.75" customHeight="1">
      <c r="A154" s="2"/>
      <c r="D154" s="9">
        <v>2013011405</v>
      </c>
      <c r="E154" s="18" t="s">
        <v>115</v>
      </c>
      <c r="F154" s="54">
        <v>250</v>
      </c>
      <c r="G154" s="103">
        <v>41319</v>
      </c>
      <c r="H154" s="28"/>
      <c r="N154" s="71"/>
    </row>
    <row r="155" spans="1:14" ht="15.75" customHeight="1">
      <c r="A155" s="2"/>
      <c r="D155" s="9">
        <v>2013011406</v>
      </c>
      <c r="E155" s="18" t="s">
        <v>116</v>
      </c>
      <c r="F155" s="54">
        <v>125</v>
      </c>
      <c r="G155" s="103">
        <v>41319</v>
      </c>
      <c r="H155" s="28"/>
      <c r="N155" s="71"/>
    </row>
    <row r="156" spans="1:14" ht="15.75" customHeight="1">
      <c r="A156" s="2"/>
      <c r="D156" s="9">
        <v>2013011407</v>
      </c>
      <c r="E156" s="18" t="s">
        <v>117</v>
      </c>
      <c r="F156" s="54">
        <v>1625</v>
      </c>
      <c r="G156" s="103">
        <v>41319</v>
      </c>
      <c r="H156" s="28"/>
      <c r="N156" s="71"/>
    </row>
    <row r="157" spans="1:14" ht="15.75" customHeight="1">
      <c r="A157" s="2"/>
      <c r="D157" s="9">
        <v>2013012808</v>
      </c>
      <c r="E157" s="18" t="s">
        <v>117</v>
      </c>
      <c r="F157" s="54">
        <v>1125</v>
      </c>
      <c r="G157" s="103">
        <v>41344</v>
      </c>
      <c r="H157" s="28"/>
      <c r="N157" s="71"/>
    </row>
    <row r="158" spans="1:14" ht="15.75" customHeight="1">
      <c r="A158" s="2"/>
      <c r="D158" s="9">
        <v>2013021109</v>
      </c>
      <c r="E158" s="18" t="s">
        <v>118</v>
      </c>
      <c r="F158" s="54">
        <v>500</v>
      </c>
      <c r="G158" s="103">
        <v>41344</v>
      </c>
      <c r="H158" s="28"/>
      <c r="N158" s="71"/>
    </row>
    <row r="159" spans="1:14" ht="15.75" customHeight="1">
      <c r="A159" s="2"/>
      <c r="D159" s="9">
        <v>2013031310</v>
      </c>
      <c r="E159" s="18" t="s">
        <v>117</v>
      </c>
      <c r="F159" s="54">
        <v>1500</v>
      </c>
      <c r="G159" s="103">
        <v>41377</v>
      </c>
      <c r="H159" s="28"/>
      <c r="N159" s="71"/>
    </row>
    <row r="160" spans="1:14" ht="15.75" customHeight="1">
      <c r="A160" s="2"/>
      <c r="D160" s="9">
        <v>2013031311</v>
      </c>
      <c r="E160" s="18" t="s">
        <v>84</v>
      </c>
      <c r="F160" s="54">
        <v>125</v>
      </c>
      <c r="G160" s="103">
        <v>41377</v>
      </c>
      <c r="H160" s="28"/>
      <c r="N160" s="71"/>
    </row>
    <row r="161" spans="1:14" ht="15.75" customHeight="1">
      <c r="A161" s="2"/>
      <c r="D161" s="9">
        <v>2013050312</v>
      </c>
      <c r="E161" s="18" t="s">
        <v>117</v>
      </c>
      <c r="F161" s="54">
        <v>750</v>
      </c>
      <c r="G161" s="103">
        <v>41428</v>
      </c>
      <c r="H161" s="28"/>
      <c r="N161" s="71"/>
    </row>
    <row r="162" spans="1:14" ht="15.75" customHeight="1">
      <c r="A162" s="2"/>
      <c r="D162" s="9">
        <v>2013050313</v>
      </c>
      <c r="E162" s="18" t="s">
        <v>70</v>
      </c>
      <c r="F162" s="54">
        <v>300</v>
      </c>
      <c r="G162" s="103">
        <v>41428</v>
      </c>
      <c r="H162" s="28"/>
      <c r="N162" s="71"/>
    </row>
    <row r="163" spans="1:14" ht="15.75" customHeight="1">
      <c r="A163" s="2"/>
      <c r="D163" s="9">
        <v>2013050314</v>
      </c>
      <c r="E163" s="18" t="s">
        <v>84</v>
      </c>
      <c r="F163" s="54">
        <v>125</v>
      </c>
      <c r="G163" s="103">
        <v>41428</v>
      </c>
      <c r="H163" s="28"/>
      <c r="N163" s="71"/>
    </row>
    <row r="164" spans="1:14" ht="15.75" customHeight="1">
      <c r="A164" s="2"/>
      <c r="D164" s="9">
        <v>2013050315</v>
      </c>
      <c r="E164" s="18" t="s">
        <v>118</v>
      </c>
      <c r="F164" s="54">
        <v>375</v>
      </c>
      <c r="G164" s="103">
        <v>41428</v>
      </c>
      <c r="H164" s="28"/>
      <c r="N164" s="71"/>
    </row>
    <row r="165" spans="1:14" ht="15.75" customHeight="1">
      <c r="A165" s="2"/>
      <c r="D165" s="9">
        <v>2013081416</v>
      </c>
      <c r="E165" s="18" t="s">
        <v>119</v>
      </c>
      <c r="F165" s="54">
        <v>4988</v>
      </c>
      <c r="G165" s="103">
        <v>41531</v>
      </c>
      <c r="H165" s="28"/>
      <c r="N165" s="71"/>
    </row>
    <row r="166" spans="1:14" ht="15.75" customHeight="1">
      <c r="A166" s="2"/>
      <c r="D166" s="9">
        <v>2013081417</v>
      </c>
      <c r="E166" s="18" t="s">
        <v>120</v>
      </c>
      <c r="F166" s="54">
        <v>500</v>
      </c>
      <c r="G166" s="103">
        <v>41531</v>
      </c>
      <c r="H166" s="28"/>
      <c r="N166" s="71"/>
    </row>
    <row r="167" spans="1:14" ht="15.75" customHeight="1">
      <c r="A167" s="2"/>
      <c r="D167" s="9">
        <v>2013091318</v>
      </c>
      <c r="E167" s="18" t="s">
        <v>121</v>
      </c>
      <c r="F167" s="54">
        <v>375</v>
      </c>
      <c r="G167" s="103">
        <v>41560</v>
      </c>
      <c r="H167" s="28"/>
      <c r="N167" s="71"/>
    </row>
    <row r="168" spans="1:14" ht="15.75" customHeight="1">
      <c r="A168" s="2"/>
      <c r="D168" s="9">
        <v>2013100719</v>
      </c>
      <c r="E168" s="18" t="s">
        <v>122</v>
      </c>
      <c r="F168" s="54">
        <v>1250</v>
      </c>
      <c r="G168" s="103">
        <v>41585</v>
      </c>
      <c r="H168" s="28"/>
      <c r="N168" s="71"/>
    </row>
    <row r="169" spans="1:14" ht="15.75" customHeight="1">
      <c r="A169" s="2"/>
      <c r="D169" s="9">
        <v>2013100720</v>
      </c>
      <c r="E169" s="18" t="s">
        <v>115</v>
      </c>
      <c r="F169" s="54">
        <v>500</v>
      </c>
      <c r="G169" s="103">
        <v>41585</v>
      </c>
      <c r="H169" s="28"/>
      <c r="N169" s="71"/>
    </row>
    <row r="170" spans="1:14" ht="15.75" customHeight="1">
      <c r="A170" s="2"/>
      <c r="D170" s="9">
        <v>2013110421</v>
      </c>
      <c r="E170" s="18" t="s">
        <v>123</v>
      </c>
      <c r="F170" s="54">
        <v>1250</v>
      </c>
      <c r="G170" s="103">
        <v>41612</v>
      </c>
      <c r="H170" s="28"/>
      <c r="N170" s="71"/>
    </row>
    <row r="171" spans="1:14" ht="15.75" customHeight="1">
      <c r="A171" s="2"/>
      <c r="H171" s="28"/>
      <c r="N171" s="71"/>
    </row>
    <row r="172" spans="1:14" ht="15.75" customHeight="1">
      <c r="A172" s="2"/>
      <c r="H172" s="71"/>
      <c r="N172" s="71"/>
    </row>
    <row r="173" spans="1:14" ht="15.75" customHeight="1">
      <c r="A173" s="2"/>
      <c r="B173" s="11">
        <v>40814</v>
      </c>
      <c r="C173" s="58"/>
      <c r="D173" s="9">
        <v>2011092802</v>
      </c>
      <c r="E173" s="9" t="s">
        <v>82</v>
      </c>
      <c r="F173" s="53">
        <v>500</v>
      </c>
      <c r="G173" s="11">
        <v>40844</v>
      </c>
      <c r="N173" s="71"/>
    </row>
    <row r="174" spans="1:14" ht="15.75" customHeight="1">
      <c r="A174" s="2"/>
      <c r="B174" s="11"/>
      <c r="C174" s="58"/>
      <c r="D174" s="9">
        <v>2012030106</v>
      </c>
      <c r="E174" s="29" t="s">
        <v>83</v>
      </c>
      <c r="F174" s="50">
        <v>1000</v>
      </c>
      <c r="G174" s="11">
        <v>41000</v>
      </c>
      <c r="N174" s="71"/>
    </row>
    <row r="175" spans="1:14" ht="15.75" customHeight="1">
      <c r="A175" s="2"/>
      <c r="B175" s="11"/>
      <c r="C175" s="58"/>
      <c r="D175" s="9">
        <v>2012030109</v>
      </c>
      <c r="E175" s="9" t="s">
        <v>98</v>
      </c>
      <c r="F175" s="53">
        <v>750</v>
      </c>
      <c r="G175" s="11">
        <v>41000</v>
      </c>
      <c r="N175" s="71"/>
    </row>
    <row r="176" spans="1:14" ht="15.75" customHeight="1">
      <c r="A176" s="2"/>
      <c r="B176" s="11"/>
      <c r="C176" s="58"/>
      <c r="D176" s="9"/>
      <c r="E176" s="9"/>
      <c r="F176" s="53"/>
      <c r="G176" s="11"/>
      <c r="N176" s="71"/>
    </row>
    <row r="177" spans="1:14" ht="15.75" customHeight="1">
      <c r="A177" s="2"/>
      <c r="B177" s="11"/>
      <c r="C177" s="58"/>
      <c r="D177" s="9"/>
      <c r="E177" s="9"/>
      <c r="F177" s="53"/>
      <c r="G177" s="11"/>
      <c r="N177" s="71"/>
    </row>
    <row r="178" spans="1:14" ht="15.75" customHeight="1">
      <c r="A178" s="2"/>
      <c r="B178" s="11"/>
      <c r="C178" s="11"/>
      <c r="D178" s="9"/>
      <c r="E178" s="9"/>
      <c r="F178" s="53"/>
      <c r="G178" s="11"/>
      <c r="N178" s="71"/>
    </row>
    <row r="179" spans="1:14" ht="15.75" customHeight="1">
      <c r="A179" s="2"/>
      <c r="B179" s="11"/>
      <c r="C179" s="11"/>
      <c r="D179" s="9"/>
      <c r="E179" s="9"/>
      <c r="F179" s="53"/>
      <c r="G179" s="11"/>
      <c r="N179" s="71"/>
    </row>
    <row r="180" spans="1:14" ht="15.75" customHeight="1">
      <c r="A180" s="2" t="s">
        <v>26</v>
      </c>
      <c r="B180" s="11"/>
      <c r="C180" s="11"/>
      <c r="D180" s="9"/>
      <c r="E180" s="9"/>
      <c r="F180" s="53"/>
      <c r="G180" s="11"/>
      <c r="N180" s="71"/>
    </row>
    <row r="181" spans="1:13" ht="15.75" customHeight="1">
      <c r="A181" s="65">
        <v>33</v>
      </c>
      <c r="B181" s="61">
        <v>40263</v>
      </c>
      <c r="C181" s="61"/>
      <c r="D181" s="62">
        <v>2010032602</v>
      </c>
      <c r="E181" s="62" t="s">
        <v>11</v>
      </c>
      <c r="F181" s="63">
        <v>700</v>
      </c>
      <c r="G181" s="64">
        <v>40294</v>
      </c>
      <c r="H181" s="10" t="s">
        <v>34</v>
      </c>
      <c r="I181" s="10"/>
      <c r="J181" s="10"/>
      <c r="K181" s="10"/>
      <c r="L181" s="10"/>
      <c r="M181" s="12"/>
    </row>
    <row r="182" spans="1:14" ht="15.75" customHeight="1">
      <c r="A182" s="9" t="s">
        <v>48</v>
      </c>
      <c r="B182" s="11">
        <v>40344</v>
      </c>
      <c r="C182" s="11"/>
      <c r="D182" s="9">
        <v>2010061503</v>
      </c>
      <c r="E182" s="9" t="s">
        <v>11</v>
      </c>
      <c r="F182" s="53">
        <v>225</v>
      </c>
      <c r="G182" s="11">
        <v>40374</v>
      </c>
      <c r="N182" s="7"/>
    </row>
    <row r="185" spans="1:13" ht="15.75" customHeight="1">
      <c r="A185" s="9"/>
      <c r="B185" s="11"/>
      <c r="C185" s="11"/>
      <c r="D185" s="9"/>
      <c r="E185" s="9"/>
      <c r="F185" s="53"/>
      <c r="G185" s="11"/>
      <c r="H185" s="10"/>
      <c r="I185" s="10"/>
      <c r="J185" s="10"/>
      <c r="K185" s="10"/>
      <c r="L185" s="10"/>
      <c r="M185" s="12"/>
    </row>
    <row r="186" spans="1:14" ht="15.75" customHeight="1">
      <c r="A186" s="9">
        <v>56</v>
      </c>
      <c r="B186" s="11">
        <v>40601</v>
      </c>
      <c r="C186" s="11"/>
      <c r="D186" s="9">
        <v>2011022702</v>
      </c>
      <c r="E186" s="9" t="s">
        <v>11</v>
      </c>
      <c r="F186" s="53">
        <v>375</v>
      </c>
      <c r="G186" s="11">
        <v>40629</v>
      </c>
      <c r="H186" s="10"/>
      <c r="I186" s="10"/>
      <c r="J186" s="10"/>
      <c r="K186" s="10"/>
      <c r="L186" s="10"/>
      <c r="M186" s="12"/>
      <c r="N186" s="7"/>
    </row>
    <row r="187" spans="1:14" ht="15.75" customHeight="1">
      <c r="A187" s="9">
        <v>59</v>
      </c>
      <c r="B187" s="11">
        <v>40634</v>
      </c>
      <c r="C187" s="11"/>
      <c r="D187" s="9">
        <v>2011040101</v>
      </c>
      <c r="E187" s="9" t="s">
        <v>11</v>
      </c>
      <c r="F187" s="53">
        <v>900</v>
      </c>
      <c r="G187" s="11">
        <v>40664</v>
      </c>
      <c r="N187" s="7"/>
    </row>
    <row r="188" spans="1:13" ht="15.75" customHeight="1">
      <c r="A188" s="9">
        <v>61</v>
      </c>
      <c r="B188" s="11">
        <v>40634</v>
      </c>
      <c r="C188" s="11"/>
      <c r="D188" s="9">
        <v>2011040103</v>
      </c>
      <c r="E188" s="9" t="s">
        <v>11</v>
      </c>
      <c r="F188" s="53">
        <v>375</v>
      </c>
      <c r="G188" s="11">
        <v>40664</v>
      </c>
      <c r="H188" s="10"/>
      <c r="I188" s="10"/>
      <c r="J188" s="10"/>
      <c r="K188" s="10"/>
      <c r="L188" s="10"/>
      <c r="M188" s="12"/>
    </row>
    <row r="189" ht="15.75" customHeight="1">
      <c r="N189" s="7"/>
    </row>
    <row r="190" spans="2:13" ht="15.75" customHeight="1">
      <c r="B190" s="11">
        <v>40700</v>
      </c>
      <c r="C190" s="11"/>
      <c r="D190" s="9">
        <v>2011060602</v>
      </c>
      <c r="E190" s="9" t="s">
        <v>11</v>
      </c>
      <c r="F190" s="53">
        <v>750</v>
      </c>
      <c r="G190" s="11">
        <v>40730</v>
      </c>
      <c r="H190" s="10"/>
      <c r="I190" s="10"/>
      <c r="J190" s="10"/>
      <c r="K190" s="10"/>
      <c r="L190" s="10"/>
      <c r="M190" s="12"/>
    </row>
    <row r="191" spans="1:14" ht="15.75" customHeight="1">
      <c r="A191" s="9"/>
      <c r="B191" s="11"/>
      <c r="C191" s="11"/>
      <c r="D191" s="9"/>
      <c r="E191" s="9"/>
      <c r="F191" s="53"/>
      <c r="G191" s="11"/>
      <c r="H191" s="28"/>
      <c r="I191" s="28"/>
      <c r="J191" s="28"/>
      <c r="K191" s="10"/>
      <c r="L191" s="10"/>
      <c r="M191" s="12"/>
      <c r="N191" s="7"/>
    </row>
    <row r="192" spans="1:14" ht="15.75" customHeight="1">
      <c r="A192" s="13"/>
      <c r="B192" s="24"/>
      <c r="C192" s="24"/>
      <c r="D192" s="14"/>
      <c r="E192" s="14"/>
      <c r="F192" s="55"/>
      <c r="G192" s="14"/>
      <c r="H192" s="14"/>
      <c r="I192" s="13"/>
      <c r="J192" s="13"/>
      <c r="K192" s="13"/>
      <c r="L192" s="13"/>
      <c r="M192" s="13"/>
      <c r="N192" s="7"/>
    </row>
    <row r="193" spans="1:14" ht="15.75" customHeight="1">
      <c r="A193" s="9"/>
      <c r="B193" s="9"/>
      <c r="C193" s="11"/>
      <c r="D193" s="9"/>
      <c r="E193" s="9"/>
      <c r="F193" s="53"/>
      <c r="G193" s="9"/>
      <c r="H193" s="10"/>
      <c r="I193" s="9"/>
      <c r="J193" s="9"/>
      <c r="K193" s="9"/>
      <c r="L193" s="9"/>
      <c r="M193" s="9"/>
      <c r="N193" s="7"/>
    </row>
    <row r="194" spans="1:14" ht="15.75" customHeight="1">
      <c r="A194" s="8" t="s">
        <v>3</v>
      </c>
      <c r="B194" s="8"/>
      <c r="C194" s="41"/>
      <c r="D194" s="9"/>
      <c r="E194" s="9"/>
      <c r="F194" s="53"/>
      <c r="G194" s="9"/>
      <c r="H194" s="15"/>
      <c r="I194" s="17">
        <f>SUM(I3:I192)</f>
        <v>702534.5767924531</v>
      </c>
      <c r="J194" s="9"/>
      <c r="K194" s="9"/>
      <c r="L194" s="9"/>
      <c r="M194" s="9"/>
      <c r="N194" s="7"/>
    </row>
    <row r="195" spans="6:14" ht="15.75" customHeight="1">
      <c r="F195" s="57"/>
      <c r="H195" s="3"/>
      <c r="N195" s="7"/>
    </row>
    <row r="196" spans="2:9" ht="15.75" customHeight="1">
      <c r="B196" s="3"/>
      <c r="C196" s="105"/>
      <c r="D196" s="10"/>
      <c r="E196" s="10"/>
      <c r="F196" s="53"/>
      <c r="G196" s="10"/>
      <c r="I196" s="17"/>
    </row>
    <row r="197" spans="4:8" ht="15.75" customHeight="1">
      <c r="D197" s="10"/>
      <c r="E197" s="10"/>
      <c r="F197" s="53"/>
      <c r="G197" s="10"/>
      <c r="H197" s="3"/>
    </row>
    <row r="198" spans="4:7" ht="15.75" customHeight="1">
      <c r="D198" s="16"/>
      <c r="E198" s="16"/>
      <c r="F198" s="56"/>
      <c r="G198" s="16"/>
    </row>
    <row r="199" ht="15.75" customHeight="1">
      <c r="H199" s="3"/>
    </row>
    <row r="200" spans="2:8" ht="15.75" customHeight="1">
      <c r="B200" s="2"/>
      <c r="C200" s="106"/>
      <c r="H200" s="3"/>
    </row>
    <row r="201" ht="15.75" customHeight="1">
      <c r="I201" s="10"/>
    </row>
    <row r="202" ht="15.75" customHeight="1">
      <c r="I202" s="10"/>
    </row>
    <row r="203" ht="15.75" customHeight="1">
      <c r="I203" s="10"/>
    </row>
    <row r="204" ht="15.75" customHeight="1">
      <c r="I204" s="10"/>
    </row>
    <row r="205" ht="15.75" customHeight="1">
      <c r="I205" s="10"/>
    </row>
    <row r="206" ht="15.75" customHeight="1">
      <c r="I206" s="10"/>
    </row>
    <row r="207" ht="15.75" customHeight="1">
      <c r="I207" s="16"/>
    </row>
  </sheetData>
  <sheetProtection/>
  <printOptions/>
  <pageMargins left="0.75" right="0.61" top="1" bottom="1" header="0.5" footer="0.5"/>
  <pageSetup fitToHeight="7" fitToWidth="1" horizontalDpi="600" verticalDpi="600" orientation="landscape" paperSize="9" scale="4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Lantmäteriet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Jutterström</dc:creator>
  <cp:keywords/>
  <dc:description/>
  <cp:lastModifiedBy>Pernilla Brändström</cp:lastModifiedBy>
  <cp:lastPrinted>2011-04-03T16:13:10Z</cp:lastPrinted>
  <dcterms:created xsi:type="dcterms:W3CDTF">2009-02-09T16:27:17Z</dcterms:created>
  <dcterms:modified xsi:type="dcterms:W3CDTF">2013-11-04T08:58:23Z</dcterms:modified>
  <cp:category/>
  <cp:version/>
  <cp:contentType/>
  <cp:contentStatus/>
</cp:coreProperties>
</file>