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bookViews>
    <workbookView xWindow="0" yWindow="0" windowWidth="28800" windowHeight="11685"/>
  </bookViews>
  <sheets>
    <sheet name="Res C" sheetId="2" r:id="rId1"/>
    <sheet name="Res B" sheetId="3" r:id="rId2"/>
    <sheet name="Std" sheetId="4" r:id="rId3"/>
  </sheets>
  <calcPr calcId="171027"/>
</workbook>
</file>

<file path=xl/calcChain.xml><?xml version="1.0" encoding="utf-8"?>
<calcChain xmlns="http://schemas.openxmlformats.org/spreadsheetml/2006/main">
  <c r="AE85" i="4" l="1"/>
  <c r="AC85" i="4"/>
  <c r="AE78" i="4"/>
  <c r="AC78" i="4"/>
  <c r="AG77" i="4"/>
  <c r="AE77" i="4"/>
  <c r="AC77" i="4"/>
  <c r="AE75" i="4"/>
  <c r="AC75" i="4"/>
  <c r="AG74" i="4"/>
  <c r="AE74" i="4"/>
  <c r="AC74" i="4"/>
  <c r="AE42" i="4"/>
  <c r="AC42" i="4"/>
  <c r="AE91" i="4"/>
  <c r="AC91" i="4"/>
  <c r="AE88" i="4"/>
  <c r="AC88" i="4"/>
  <c r="AE68" i="4"/>
  <c r="AC68" i="4"/>
  <c r="AE54" i="4"/>
  <c r="AC54" i="4"/>
  <c r="AE38" i="4"/>
  <c r="AC38" i="4"/>
  <c r="AE87" i="4"/>
  <c r="AC87" i="4"/>
  <c r="AG82" i="4"/>
  <c r="AE82" i="4"/>
  <c r="AC82" i="4"/>
  <c r="AG81" i="4"/>
  <c r="AE81" i="4"/>
  <c r="AC81" i="4"/>
  <c r="AG62" i="4"/>
  <c r="AE62" i="4"/>
  <c r="AC62" i="4"/>
  <c r="AG60" i="4"/>
  <c r="AE60" i="4"/>
  <c r="AC60" i="4"/>
  <c r="AG58" i="4"/>
  <c r="AE58" i="4"/>
  <c r="AC58" i="4"/>
  <c r="AE50" i="4"/>
  <c r="AC50" i="4"/>
  <c r="AG48" i="4"/>
  <c r="AE48" i="4"/>
  <c r="AC48" i="4"/>
  <c r="AG35" i="4"/>
  <c r="AE35" i="4"/>
  <c r="AC35" i="4"/>
  <c r="AE31" i="4"/>
  <c r="AC31" i="4"/>
  <c r="AG19" i="4"/>
  <c r="AE19" i="4"/>
  <c r="AC19" i="4"/>
  <c r="AE13" i="4"/>
  <c r="AC13" i="4"/>
  <c r="AE89" i="4"/>
  <c r="AC89" i="4"/>
  <c r="AG84" i="4"/>
  <c r="AE84" i="4"/>
  <c r="AC84" i="4"/>
  <c r="AG80" i="4"/>
  <c r="AE80" i="4"/>
  <c r="AC80" i="4"/>
  <c r="AE76" i="4"/>
  <c r="AC76" i="4"/>
  <c r="AG72" i="4"/>
  <c r="AE72" i="4"/>
  <c r="AC72" i="4"/>
  <c r="AG69" i="4"/>
  <c r="AE69" i="4"/>
  <c r="AC69" i="4"/>
  <c r="AE64" i="4"/>
  <c r="AC64" i="4"/>
  <c r="AG56" i="4"/>
  <c r="AE56" i="4"/>
  <c r="AC56" i="4"/>
  <c r="AG52" i="4"/>
  <c r="AE52" i="4"/>
  <c r="AC52" i="4"/>
  <c r="AG36" i="4"/>
  <c r="AE36" i="4"/>
  <c r="AC36" i="4"/>
  <c r="AG34" i="4"/>
  <c r="AE34" i="4"/>
  <c r="AC34" i="4"/>
  <c r="AG32" i="4"/>
  <c r="AE32" i="4"/>
  <c r="AC32" i="4"/>
  <c r="AG27" i="4"/>
  <c r="AE27" i="4"/>
  <c r="AC27" i="4"/>
  <c r="AE92" i="4"/>
  <c r="AC92" i="4"/>
  <c r="AE90" i="4"/>
  <c r="AC90" i="4"/>
  <c r="AG86" i="4"/>
  <c r="AE86" i="4"/>
  <c r="AC86" i="4"/>
  <c r="AE79" i="4"/>
  <c r="AC79" i="4"/>
  <c r="AG71" i="4"/>
  <c r="AE71" i="4"/>
  <c r="AC71" i="4"/>
  <c r="AG66" i="4"/>
  <c r="AE66" i="4"/>
  <c r="AC66" i="4"/>
  <c r="AG65" i="4"/>
  <c r="AE65" i="4"/>
  <c r="AC65" i="4"/>
  <c r="AE61" i="4"/>
  <c r="AC61" i="4"/>
  <c r="AG46" i="4"/>
  <c r="AE46" i="4"/>
  <c r="AC46" i="4"/>
  <c r="AG40" i="4"/>
  <c r="AE40" i="4"/>
  <c r="AC40" i="4"/>
  <c r="AE14" i="4"/>
  <c r="AC14" i="4"/>
  <c r="AE7" i="4"/>
  <c r="AC7" i="4"/>
  <c r="AE83" i="4"/>
  <c r="AC83" i="4"/>
  <c r="AE70" i="4"/>
  <c r="AC70" i="4"/>
  <c r="AG63" i="4"/>
  <c r="AE63" i="4"/>
  <c r="AC63" i="4"/>
  <c r="AE55" i="4"/>
  <c r="AC55" i="4"/>
  <c r="AE49" i="4"/>
  <c r="AC49" i="4"/>
  <c r="AE47" i="4"/>
  <c r="AC47" i="4"/>
  <c r="AE44" i="4"/>
  <c r="AC44" i="4"/>
  <c r="AE39" i="4"/>
  <c r="AC39" i="4"/>
  <c r="AE30" i="4"/>
  <c r="AC30" i="4"/>
  <c r="AE23" i="4"/>
  <c r="AC23" i="4"/>
  <c r="AE21" i="4"/>
  <c r="AC21" i="4"/>
  <c r="AE73" i="4"/>
  <c r="AC73" i="4"/>
  <c r="AE67" i="4"/>
  <c r="AC67" i="4"/>
  <c r="AE59" i="4"/>
  <c r="AC59" i="4"/>
  <c r="AG57" i="4"/>
  <c r="AE57" i="4"/>
  <c r="AC57" i="4"/>
  <c r="AE53" i="4"/>
  <c r="AC53" i="4"/>
  <c r="AG51" i="4"/>
  <c r="AE51" i="4"/>
  <c r="AC51" i="4"/>
  <c r="AG45" i="4"/>
  <c r="AE45" i="4"/>
  <c r="AC45" i="4"/>
  <c r="AE43" i="4"/>
  <c r="AC43" i="4"/>
  <c r="AE41" i="4"/>
  <c r="AC41" i="4"/>
  <c r="AE37" i="4"/>
  <c r="AC37" i="4"/>
  <c r="AE33" i="4"/>
  <c r="AC33" i="4"/>
  <c r="AE29" i="4"/>
  <c r="AC29" i="4"/>
  <c r="AE28" i="4"/>
  <c r="AC28" i="4"/>
  <c r="AE26" i="4"/>
  <c r="AC26" i="4"/>
  <c r="AE25" i="4"/>
  <c r="AC25" i="4"/>
  <c r="AE24" i="4"/>
  <c r="AC24" i="4"/>
  <c r="AE22" i="4"/>
  <c r="AC22" i="4"/>
  <c r="AG20" i="4"/>
  <c r="AE20" i="4"/>
  <c r="AC20" i="4"/>
  <c r="AE18" i="4"/>
  <c r="AC18" i="4"/>
  <c r="AE17" i="4"/>
  <c r="AC17" i="4"/>
  <c r="AG16" i="4"/>
  <c r="AE16" i="4"/>
  <c r="AC16" i="4"/>
  <c r="AE15" i="4"/>
  <c r="AC15" i="4"/>
  <c r="AG12" i="4"/>
  <c r="AE12" i="4"/>
  <c r="AC12" i="4"/>
  <c r="AE11" i="4"/>
  <c r="AC11" i="4"/>
  <c r="AE10" i="4"/>
  <c r="AC10" i="4"/>
  <c r="AE9" i="4"/>
  <c r="AC9" i="4"/>
  <c r="AG8" i="4"/>
  <c r="AE8" i="4"/>
  <c r="AC8" i="4"/>
  <c r="AE6" i="4"/>
  <c r="AC6" i="4"/>
  <c r="AG27" i="3"/>
  <c r="AG24" i="3"/>
  <c r="AG19" i="3"/>
  <c r="AE19" i="3"/>
  <c r="AC19" i="3"/>
  <c r="AG74" i="2"/>
  <c r="AG29" i="3"/>
  <c r="AG16" i="3"/>
  <c r="AG26" i="3"/>
  <c r="AG23" i="3"/>
  <c r="AG13" i="3"/>
  <c r="AG34" i="3"/>
  <c r="AG75" i="2"/>
  <c r="AG73" i="2"/>
  <c r="AG52" i="2"/>
  <c r="AG115" i="2"/>
  <c r="AG80" i="2"/>
  <c r="AG22" i="3"/>
  <c r="AG37" i="3"/>
  <c r="AG36" i="3"/>
  <c r="AG32" i="3"/>
  <c r="AG64" i="2"/>
  <c r="AG67" i="2"/>
  <c r="AG61" i="2"/>
  <c r="AG95" i="2"/>
  <c r="AG76" i="2"/>
  <c r="AG84" i="2"/>
  <c r="AG90" i="2"/>
  <c r="AG96" i="2"/>
  <c r="AG99" i="2"/>
  <c r="AG92" i="2"/>
  <c r="AG97" i="2"/>
  <c r="AG77" i="2"/>
  <c r="AG78" i="2"/>
  <c r="AG83" i="2"/>
  <c r="AG81" i="2"/>
  <c r="AG98" i="2"/>
  <c r="AG65" i="2"/>
  <c r="AG20" i="2"/>
  <c r="AG21" i="3"/>
  <c r="AG20" i="3"/>
  <c r="AG31" i="3"/>
  <c r="AG17" i="3"/>
  <c r="AG23" i="2"/>
  <c r="AG18" i="2"/>
  <c r="AG35" i="2"/>
  <c r="AG60" i="2"/>
  <c r="AG14" i="3"/>
  <c r="AG42" i="3"/>
  <c r="AG25" i="3"/>
  <c r="AG14" i="2"/>
  <c r="AG37" i="2"/>
  <c r="AG63" i="2"/>
  <c r="AG93" i="2"/>
  <c r="AC93" i="2"/>
  <c r="AG113" i="2"/>
  <c r="AG34" i="2"/>
  <c r="AG30" i="3"/>
  <c r="AG41" i="3"/>
  <c r="AG49" i="3"/>
  <c r="AG35" i="3"/>
  <c r="AC32" i="2"/>
  <c r="AE32" i="2"/>
  <c r="AC27" i="2"/>
  <c r="AE27" i="2"/>
  <c r="AC17" i="2"/>
  <c r="AE17" i="2"/>
  <c r="AC45" i="2"/>
  <c r="AE45" i="2"/>
  <c r="AC89" i="2"/>
  <c r="AE89" i="2"/>
  <c r="AC50" i="2"/>
  <c r="AE50" i="2"/>
  <c r="AC24" i="3"/>
  <c r="AE24" i="3"/>
  <c r="AC39" i="2"/>
  <c r="AE39" i="2"/>
  <c r="AF43" i="4" l="1"/>
  <c r="AF53" i="4"/>
  <c r="AF14" i="4"/>
  <c r="AF90" i="4"/>
  <c r="AF80" i="4"/>
  <c r="AF81" i="4"/>
  <c r="AF38" i="4"/>
  <c r="AF78" i="4"/>
  <c r="AF22" i="4"/>
  <c r="AF25" i="4"/>
  <c r="AF28" i="4"/>
  <c r="AF41" i="4"/>
  <c r="AF7" i="4"/>
  <c r="AF92" i="4"/>
  <c r="AF34" i="4"/>
  <c r="AF64" i="4"/>
  <c r="AF89" i="4"/>
  <c r="AF19" i="4"/>
  <c r="AF60" i="4"/>
  <c r="AF87" i="4"/>
  <c r="AF54" i="4"/>
  <c r="AF88" i="4"/>
  <c r="AF85" i="4"/>
  <c r="AF26" i="4"/>
  <c r="AF12" i="4"/>
  <c r="AF17" i="4"/>
  <c r="AF20" i="4"/>
  <c r="AF61" i="4"/>
  <c r="AF55" i="4"/>
  <c r="AF86" i="4"/>
  <c r="AF77" i="4"/>
  <c r="AF50" i="4"/>
  <c r="AF11" i="4"/>
  <c r="AF6" i="4"/>
  <c r="AF29" i="4"/>
  <c r="AF57" i="4"/>
  <c r="AF67" i="4"/>
  <c r="AF21" i="4"/>
  <c r="AF30" i="4"/>
  <c r="AF49" i="4"/>
  <c r="AF84" i="4"/>
  <c r="AF58" i="4"/>
  <c r="AF82" i="4"/>
  <c r="AF18" i="4"/>
  <c r="AF10" i="4"/>
  <c r="AF66" i="4"/>
  <c r="AF72" i="4"/>
  <c r="AF9" i="4"/>
  <c r="AF16" i="4"/>
  <c r="AF59" i="4"/>
  <c r="AF23" i="4"/>
  <c r="AF39" i="4"/>
  <c r="AF65" i="4"/>
  <c r="AF36" i="4"/>
  <c r="AF69" i="4"/>
  <c r="AF62" i="4"/>
  <c r="AF91" i="4"/>
  <c r="AF15" i="4"/>
  <c r="AF24" i="4"/>
  <c r="AF45" i="4"/>
  <c r="AF73" i="4"/>
  <c r="AF63" i="4"/>
  <c r="AF40" i="4"/>
  <c r="AF27" i="4"/>
  <c r="AF52" i="4"/>
  <c r="AF31" i="4"/>
  <c r="AF42" i="4"/>
  <c r="AF37" i="4"/>
  <c r="AF47" i="4"/>
  <c r="AF83" i="4"/>
  <c r="AF79" i="4"/>
  <c r="AF48" i="4"/>
  <c r="AF68" i="4"/>
  <c r="AF75" i="4"/>
  <c r="AF8" i="4"/>
  <c r="AF33" i="4"/>
  <c r="AF51" i="4"/>
  <c r="AF44" i="4"/>
  <c r="AF70" i="4"/>
  <c r="AF46" i="4"/>
  <c r="AF71" i="4"/>
  <c r="AF32" i="4"/>
  <c r="AF56" i="4"/>
  <c r="AF76" i="4"/>
  <c r="AF13" i="4"/>
  <c r="AF35" i="4"/>
  <c r="AF74" i="4"/>
  <c r="AF19" i="3"/>
  <c r="AF24" i="3"/>
  <c r="AF32" i="2"/>
  <c r="AF27" i="2"/>
  <c r="AF17" i="2"/>
  <c r="AF39" i="2"/>
  <c r="AF89" i="2"/>
  <c r="AF50" i="2"/>
  <c r="AC54" i="2"/>
  <c r="AE54" i="2"/>
  <c r="AC52" i="2"/>
  <c r="AE52" i="2"/>
  <c r="AC75" i="2"/>
  <c r="AE75" i="2"/>
  <c r="AF52" i="2" l="1"/>
  <c r="AF54" i="2"/>
  <c r="AF75" i="2"/>
  <c r="AC82" i="2"/>
  <c r="AE82" i="2"/>
  <c r="AC81" i="2"/>
  <c r="AE81" i="2"/>
  <c r="AC77" i="2"/>
  <c r="AE77" i="2"/>
  <c r="AC79" i="2"/>
  <c r="AE79" i="2"/>
  <c r="AC78" i="2"/>
  <c r="AE78" i="2"/>
  <c r="AC116" i="2"/>
  <c r="AE116" i="2"/>
  <c r="AC114" i="2"/>
  <c r="AE114" i="2"/>
  <c r="AC112" i="2"/>
  <c r="AE112" i="2"/>
  <c r="AF81" i="2" l="1"/>
  <c r="AF77" i="2"/>
  <c r="AF82" i="2"/>
  <c r="AF116" i="2"/>
  <c r="AF79" i="2"/>
  <c r="AF112" i="2"/>
  <c r="AF114" i="2"/>
  <c r="AF78" i="2"/>
  <c r="AE49" i="3"/>
  <c r="AC49" i="3"/>
  <c r="AE43" i="3"/>
  <c r="AC43" i="3"/>
  <c r="AE41" i="3"/>
  <c r="AC41" i="3"/>
  <c r="AE45" i="3"/>
  <c r="AC45" i="3"/>
  <c r="AE42" i="3"/>
  <c r="AC42" i="3"/>
  <c r="AE44" i="3"/>
  <c r="AC44" i="3"/>
  <c r="AE23" i="3"/>
  <c r="AC23" i="3"/>
  <c r="AE30" i="3"/>
  <c r="AC30" i="3"/>
  <c r="AE28" i="3"/>
  <c r="AC28" i="3"/>
  <c r="AE25" i="3"/>
  <c r="AC25" i="3"/>
  <c r="AE31" i="3"/>
  <c r="AC31" i="3"/>
  <c r="AE26" i="3"/>
  <c r="AC26" i="3"/>
  <c r="AE20" i="3"/>
  <c r="AC20" i="3"/>
  <c r="AE35" i="3"/>
  <c r="AC35" i="3"/>
  <c r="AE32" i="3"/>
  <c r="AC32" i="3"/>
  <c r="AE14" i="3"/>
  <c r="AC14" i="3"/>
  <c r="AE22" i="3"/>
  <c r="AC22" i="3"/>
  <c r="AE16" i="3"/>
  <c r="AC16" i="3"/>
  <c r="AE18" i="3"/>
  <c r="AC18" i="3"/>
  <c r="AE36" i="3"/>
  <c r="AC36" i="3"/>
  <c r="AE17" i="3"/>
  <c r="AC17" i="3"/>
  <c r="AE33" i="3"/>
  <c r="AC33" i="3"/>
  <c r="AE13" i="3"/>
  <c r="AC13" i="3"/>
  <c r="AE34" i="3"/>
  <c r="AC34" i="3"/>
  <c r="AE29" i="3"/>
  <c r="AC29" i="3"/>
  <c r="AE21" i="3"/>
  <c r="AC21" i="3"/>
  <c r="AE15" i="3"/>
  <c r="AC15" i="3"/>
  <c r="AE37" i="3"/>
  <c r="AC37" i="3"/>
  <c r="AE27" i="3"/>
  <c r="AC27" i="3"/>
  <c r="AC107" i="2"/>
  <c r="AE107" i="2"/>
  <c r="AC113" i="2"/>
  <c r="AE113" i="2"/>
  <c r="AC115" i="2"/>
  <c r="AE115" i="2"/>
  <c r="AC108" i="2"/>
  <c r="AE108" i="2"/>
  <c r="AC105" i="2"/>
  <c r="AE105" i="2"/>
  <c r="AC104" i="2"/>
  <c r="AE104" i="2"/>
  <c r="AE117" i="2"/>
  <c r="AC117" i="2"/>
  <c r="AE106" i="2"/>
  <c r="AC106" i="2"/>
  <c r="AC58" i="2"/>
  <c r="AE58" i="2"/>
  <c r="AC66" i="2"/>
  <c r="AE66" i="2"/>
  <c r="AC69" i="2"/>
  <c r="AE69" i="2"/>
  <c r="AC65" i="2"/>
  <c r="AE65" i="2"/>
  <c r="AC59" i="2"/>
  <c r="AE59" i="2"/>
  <c r="AC68" i="2"/>
  <c r="AE68" i="2"/>
  <c r="AC60" i="2"/>
  <c r="AE60" i="2"/>
  <c r="AC67" i="2"/>
  <c r="AE67" i="2"/>
  <c r="AC62" i="2"/>
  <c r="AE62" i="2"/>
  <c r="AC61" i="2"/>
  <c r="AE61" i="2"/>
  <c r="AC64" i="2"/>
  <c r="AE64" i="2"/>
  <c r="AC63" i="2"/>
  <c r="AE63" i="2"/>
  <c r="AC51" i="2"/>
  <c r="AE51" i="2"/>
  <c r="AC46" i="2"/>
  <c r="AE46" i="2"/>
  <c r="AC48" i="2"/>
  <c r="AE48" i="2"/>
  <c r="AC47" i="2"/>
  <c r="AE47" i="2"/>
  <c r="AC49" i="2"/>
  <c r="AE49" i="2"/>
  <c r="AC53" i="2"/>
  <c r="AE53" i="2"/>
  <c r="AC44" i="2"/>
  <c r="AE44" i="2"/>
  <c r="AC38" i="2"/>
  <c r="AE38" i="2"/>
  <c r="AC33" i="2"/>
  <c r="AE33" i="2"/>
  <c r="AC20" i="2"/>
  <c r="AE20" i="2"/>
  <c r="AC29" i="2"/>
  <c r="AE29" i="2"/>
  <c r="AC37" i="2"/>
  <c r="AE37" i="2"/>
  <c r="AC31" i="2"/>
  <c r="AE31" i="2"/>
  <c r="AC35" i="2"/>
  <c r="AE35" i="2"/>
  <c r="AC22" i="2"/>
  <c r="AE22" i="2"/>
  <c r="AC18" i="2"/>
  <c r="AE18" i="2"/>
  <c r="AE93" i="2"/>
  <c r="AE92" i="2"/>
  <c r="AC92" i="2"/>
  <c r="AE91" i="2"/>
  <c r="AC91" i="2"/>
  <c r="AE94" i="2"/>
  <c r="AC94" i="2"/>
  <c r="AE97" i="2"/>
  <c r="AC97" i="2"/>
  <c r="AE99" i="2"/>
  <c r="AC99" i="2"/>
  <c r="AE95" i="2"/>
  <c r="AC95" i="2"/>
  <c r="AE96" i="2"/>
  <c r="AC96" i="2"/>
  <c r="AE90" i="2"/>
  <c r="AC90" i="2"/>
  <c r="AE100" i="2"/>
  <c r="AC100" i="2"/>
  <c r="AE98" i="2"/>
  <c r="AC98" i="2"/>
  <c r="AE76" i="2"/>
  <c r="AC76" i="2"/>
  <c r="AE84" i="2"/>
  <c r="AC84" i="2"/>
  <c r="AE83" i="2"/>
  <c r="AC83" i="2"/>
  <c r="AE74" i="2"/>
  <c r="AC74" i="2"/>
  <c r="AE73" i="2"/>
  <c r="AC73" i="2"/>
  <c r="AE85" i="2"/>
  <c r="AC85" i="2"/>
  <c r="AE80" i="2"/>
  <c r="AC80" i="2"/>
  <c r="AE36" i="2"/>
  <c r="AC36" i="2"/>
  <c r="AE16" i="2"/>
  <c r="AC16" i="2"/>
  <c r="AE21" i="2"/>
  <c r="AC21" i="2"/>
  <c r="AE26" i="2"/>
  <c r="AC26" i="2"/>
  <c r="AE19" i="2"/>
  <c r="AC19" i="2"/>
  <c r="AE28" i="2"/>
  <c r="AC28" i="2"/>
  <c r="AE25" i="2"/>
  <c r="AC25" i="2"/>
  <c r="AE14" i="2"/>
  <c r="AC14" i="2"/>
  <c r="AE15" i="2"/>
  <c r="AC15" i="2"/>
  <c r="AE30" i="2"/>
  <c r="AC30" i="2"/>
  <c r="AE13" i="2"/>
  <c r="AC13" i="2"/>
  <c r="AE34" i="2"/>
  <c r="AC34" i="2"/>
  <c r="AE23" i="2"/>
  <c r="AC23" i="2"/>
  <c r="AE40" i="2"/>
  <c r="AC40" i="2"/>
  <c r="AE24" i="2"/>
  <c r="AC24" i="2"/>
  <c r="AF24" i="2" l="1"/>
  <c r="AF22" i="3"/>
  <c r="AF20" i="3"/>
  <c r="AF37" i="3"/>
  <c r="AF33" i="3"/>
  <c r="AF36" i="3"/>
  <c r="AF16" i="3"/>
  <c r="AF14" i="3"/>
  <c r="AF35" i="3"/>
  <c r="AF26" i="3"/>
  <c r="AF30" i="3"/>
  <c r="AF41" i="3"/>
  <c r="AF23" i="3"/>
  <c r="AF45" i="3"/>
  <c r="AF27" i="3"/>
  <c r="AF31" i="3"/>
  <c r="AF34" i="3"/>
  <c r="AF15" i="3"/>
  <c r="AF13" i="3"/>
  <c r="AF32" i="3"/>
  <c r="AF43" i="3"/>
  <c r="AF29" i="3"/>
  <c r="AF28" i="3"/>
  <c r="AF42" i="3"/>
  <c r="AF21" i="3"/>
  <c r="AF17" i="3"/>
  <c r="AF18" i="3"/>
  <c r="AF25" i="3"/>
  <c r="AF44" i="3"/>
  <c r="AF49" i="3"/>
  <c r="AF64" i="2"/>
  <c r="AF60" i="2"/>
  <c r="AF65" i="2"/>
  <c r="AF105" i="2"/>
  <c r="AF107" i="2"/>
  <c r="AF61" i="2"/>
  <c r="AF69" i="2"/>
  <c r="AF85" i="2"/>
  <c r="AF73" i="2"/>
  <c r="AF83" i="2"/>
  <c r="AF68" i="2"/>
  <c r="AF106" i="2"/>
  <c r="AF104" i="2"/>
  <c r="AF108" i="2"/>
  <c r="AF113" i="2"/>
  <c r="AF44" i="2"/>
  <c r="AF67" i="2"/>
  <c r="AF58" i="2"/>
  <c r="AF115" i="2"/>
  <c r="AF63" i="2"/>
  <c r="AF62" i="2"/>
  <c r="AF59" i="2"/>
  <c r="AF66" i="2"/>
  <c r="AF117" i="2"/>
  <c r="AF49" i="2"/>
  <c r="AF46" i="2"/>
  <c r="AF48" i="2"/>
  <c r="AF51" i="2"/>
  <c r="AF53" i="2"/>
  <c r="AF35" i="2"/>
  <c r="AF47" i="2"/>
  <c r="AF45" i="2"/>
  <c r="AF22" i="2"/>
  <c r="AF84" i="2"/>
  <c r="AF98" i="2"/>
  <c r="AF90" i="2"/>
  <c r="AF96" i="2"/>
  <c r="AF99" i="2"/>
  <c r="AF95" i="2"/>
  <c r="AF97" i="2"/>
  <c r="AF91" i="2"/>
  <c r="AF93" i="2"/>
  <c r="AF80" i="2"/>
  <c r="AF74" i="2"/>
  <c r="AF76" i="2"/>
  <c r="AF100" i="2"/>
  <c r="AF94" i="2"/>
  <c r="AF92" i="2"/>
  <c r="AF14" i="2"/>
  <c r="AF28" i="2"/>
  <c r="AF26" i="2"/>
  <c r="AF21" i="2"/>
  <c r="AF20" i="2"/>
  <c r="AF31" i="2"/>
  <c r="AF29" i="2"/>
  <c r="AF23" i="2"/>
  <c r="AF13" i="2"/>
  <c r="AF18" i="2"/>
  <c r="AF33" i="2"/>
  <c r="AF15" i="2"/>
  <c r="AF25" i="2"/>
  <c r="AF19" i="2"/>
  <c r="AF16" i="2"/>
  <c r="AF37" i="2"/>
  <c r="AF40" i="2"/>
  <c r="AF34" i="2"/>
  <c r="AF36" i="2"/>
  <c r="AF38" i="2"/>
  <c r="AF30" i="2"/>
</calcChain>
</file>

<file path=xl/sharedStrings.xml><?xml version="1.0" encoding="utf-8"?>
<sst xmlns="http://schemas.openxmlformats.org/spreadsheetml/2006/main" count="2466" uniqueCount="139">
  <si>
    <t>Saab</t>
  </si>
  <si>
    <t>Namn</t>
  </si>
  <si>
    <t>Klubb</t>
  </si>
  <si>
    <t>Preliminär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</si>
  <si>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</si>
  <si>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</si>
  <si>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</si>
  <si>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</si>
  <si>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</si>
  <si>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</si>
  <si>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</si>
  <si>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</si>
  <si>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</si>
  <si>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</si>
  <si>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</si>
  <si>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</si>
  <si>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/</t>
  </si>
  <si>
    <t>Klass VY</t>
  </si>
  <si>
    <t>Klass VÄ</t>
  </si>
  <si>
    <t>Ensboträffen</t>
  </si>
  <si>
    <t>Poängfält</t>
  </si>
  <si>
    <t>Klass 3</t>
  </si>
  <si>
    <t>Std.m.</t>
  </si>
  <si>
    <t>Pris</t>
  </si>
  <si>
    <t>Klass 2</t>
  </si>
  <si>
    <t>Klass 1</t>
  </si>
  <si>
    <t>Vapengrupp C</t>
  </si>
  <si>
    <t>20170325</t>
  </si>
  <si>
    <t>Klass Dam 2</t>
  </si>
  <si>
    <t>Klass Dam 1</t>
  </si>
  <si>
    <t>Res B</t>
  </si>
  <si>
    <t>Vapengrupp B</t>
  </si>
  <si>
    <t>Curt Ögren</t>
  </si>
  <si>
    <t>B</t>
  </si>
  <si>
    <t>Johan Molid</t>
  </si>
  <si>
    <t>Ingela Johansson</t>
  </si>
  <si>
    <t>Ingemar Schelin</t>
  </si>
  <si>
    <t>Max Johansson</t>
  </si>
  <si>
    <t>Claes Johansson</t>
  </si>
  <si>
    <t>Gustav Cristalli</t>
  </si>
  <si>
    <t>Cissi Härdstedt</t>
  </si>
  <si>
    <t>Kjeld Nielsen</t>
  </si>
  <si>
    <t>Stefan Schaadt</t>
  </si>
  <si>
    <t>Torbjörn Nordell</t>
  </si>
  <si>
    <t>Conny Loch</t>
  </si>
  <si>
    <t>Guido Cristalli</t>
  </si>
  <si>
    <t>Peter Sundqvist</t>
  </si>
  <si>
    <t>Bertil Svärd</t>
  </si>
  <si>
    <t>Bo Svensson</t>
  </si>
  <si>
    <t>Stefan Broman</t>
  </si>
  <si>
    <t>Caroline Allmér</t>
  </si>
  <si>
    <t>Kjell Svanberg</t>
  </si>
  <si>
    <t>Björn Larsson</t>
  </si>
  <si>
    <t>Olof Larsson</t>
  </si>
  <si>
    <t>Eskil Nyholm</t>
  </si>
  <si>
    <t>Sven Bogg</t>
  </si>
  <si>
    <t>Hugo Alt</t>
  </si>
  <si>
    <t>Marco Gustafsson</t>
  </si>
  <si>
    <t>Mjölby</t>
  </si>
  <si>
    <t>Thomas Persson</t>
  </si>
  <si>
    <t>Lskf</t>
  </si>
  <si>
    <t>Mattias Borgström</t>
  </si>
  <si>
    <t>Anita Anderberg</t>
  </si>
  <si>
    <t>Emanuel Eriksson</t>
  </si>
  <si>
    <t>Johnny Nilsson</t>
  </si>
  <si>
    <t>Rikard Höijertz</t>
  </si>
  <si>
    <t>Tony Borén</t>
  </si>
  <si>
    <t>Åby Sk</t>
  </si>
  <si>
    <t>Peter Fasth</t>
  </si>
  <si>
    <t>Stefan Friberg</t>
  </si>
  <si>
    <t>Fpk</t>
  </si>
  <si>
    <t>Susanna Friberg</t>
  </si>
  <si>
    <t>Thomas Friberg</t>
  </si>
  <si>
    <t>Fredrik Hallgren</t>
  </si>
  <si>
    <t>Lina Franzén</t>
  </si>
  <si>
    <t>Christer Kjellberg</t>
  </si>
  <si>
    <t>Claes Ekström</t>
  </si>
  <si>
    <t>Motala</t>
  </si>
  <si>
    <t>Richard Hallin</t>
  </si>
  <si>
    <t>Joachim Törnfeldt</t>
  </si>
  <si>
    <t>Gunther Wohlfarth</t>
  </si>
  <si>
    <t>Thomas Almgren</t>
  </si>
  <si>
    <t>Joakim Broberg</t>
  </si>
  <si>
    <t>Johan Hallberg</t>
  </si>
  <si>
    <t>Vidar Fransson</t>
  </si>
  <si>
    <t>Npk</t>
  </si>
  <si>
    <t>Linda Grufman</t>
  </si>
  <si>
    <t>Steve Tarander</t>
  </si>
  <si>
    <t>Mikael Nilsson</t>
  </si>
  <si>
    <t>Börje Johansson</t>
  </si>
  <si>
    <t>Benny Pettersson</t>
  </si>
  <si>
    <t>Mike Hörnqvist</t>
  </si>
  <si>
    <t>Linda Brink</t>
  </si>
  <si>
    <t>Andreas Enblom</t>
  </si>
  <si>
    <t>Andreas Berg</t>
  </si>
  <si>
    <t>Inger Liliegård</t>
  </si>
  <si>
    <t>Elmer Jansson</t>
  </si>
  <si>
    <t>A1 Skf</t>
  </si>
  <si>
    <t>Peter Carlsson</t>
  </si>
  <si>
    <t>Rebecca Cheung</t>
  </si>
  <si>
    <t>Kenneth Arvidsson</t>
  </si>
  <si>
    <t>Björn Elenfors</t>
  </si>
  <si>
    <t>Jörgen Eklöf</t>
  </si>
  <si>
    <t>Andreas Lindqvist</t>
  </si>
  <si>
    <t>Pernilla Liliegård</t>
  </si>
  <si>
    <t>Johannes Markström</t>
  </si>
  <si>
    <t>Gunnar Hansson</t>
  </si>
  <si>
    <t>Mikael Pettersson</t>
  </si>
  <si>
    <t>Alexander Johansson</t>
  </si>
  <si>
    <t>Göran Johansson</t>
  </si>
  <si>
    <t>Anders Lönnström</t>
  </si>
  <si>
    <t>Rune Dunér</t>
  </si>
  <si>
    <t>Nils Knutsson</t>
  </si>
  <si>
    <t>Rolf Carlsson</t>
  </si>
  <si>
    <t>Ingrid Ljungström</t>
  </si>
  <si>
    <t>Maja Schimmell</t>
  </si>
  <si>
    <t>Nils Bäckström</t>
  </si>
  <si>
    <t>Sten Ellis</t>
  </si>
  <si>
    <t>Michael Elkström</t>
  </si>
  <si>
    <t>Erik Danielsson</t>
  </si>
  <si>
    <t>Patrik Söderlund</t>
  </si>
  <si>
    <t>Mattias  Borgström</t>
  </si>
  <si>
    <t>Nils Bäcksröm</t>
  </si>
  <si>
    <t>Fredrik Halllgren</t>
  </si>
  <si>
    <t>Rickhard Hallin</t>
  </si>
  <si>
    <t>Magnus Weidery</t>
  </si>
  <si>
    <t>Denise Zhan</t>
  </si>
  <si>
    <t xml:space="preserve">Lennart Andersson </t>
  </si>
  <si>
    <t>Jörgen Antón</t>
  </si>
  <si>
    <t xml:space="preserve">Thomas Persson </t>
  </si>
  <si>
    <t>Mikael Leo</t>
  </si>
  <si>
    <t>Magnus Wiberg</t>
  </si>
  <si>
    <t>Åtvid</t>
  </si>
  <si>
    <t>Peter Gustafsson</t>
  </si>
  <si>
    <t xml:space="preserve">Peter Fasth </t>
  </si>
  <si>
    <t>Brutit</t>
  </si>
  <si>
    <t>Standardmedaljer</t>
  </si>
  <si>
    <t>S</t>
  </si>
  <si>
    <t xml:space="preserve">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</si>
</sst>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b/>
      <u/>
      <sz val="10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0" tint="-0.249977111117893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Border="1" applyAlignment="1" applyProtection="1">
      <alignment horizontal="center" vertical="top"/>
    </xf>
    <xf numFmtId="1" fontId="3" fillId="2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5" fillId="0" borderId="0" xfId="0" applyFont="1" applyBorder="1"/>
    <xf numFmtId="0" fontId="10" fillId="0" borderId="0" xfId="0" applyFont="1" applyBorder="1"/>
    <xf numFmtId="1" fontId="10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1" fontId="14" fillId="0" borderId="1" xfId="0" applyNumberFormat="1" applyFont="1" applyFill="1" applyBorder="1" applyAlignment="1" applyProtection="1">
      <alignment horizontal="center"/>
    </xf>
    <xf numFmtId="1" fontId="11" fillId="0" borderId="1" xfId="0" applyNumberFormat="1" applyFont="1" applyFill="1" applyBorder="1" applyAlignment="1" applyProtection="1">
      <alignment horizontal="center"/>
    </xf>
    <xf numFmtId="1" fontId="15" fillId="2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 applyProtection="1">
      <alignment horizontal="center"/>
      <protection locked="0"/>
    </xf>
    <xf numFmtId="1" fontId="3" fillId="2" borderId="0" xfId="0" applyNumberFormat="1" applyFont="1" applyFill="1" applyAlignment="1" applyProtection="1">
      <alignment horizontal="center"/>
      <protection locked="0"/>
    </xf>
    <xf numFmtId="1" fontId="15" fillId="2" borderId="1" xfId="0" applyNumberFormat="1" applyFont="1" applyFill="1" applyBorder="1" applyAlignment="1" applyProtection="1">
      <alignment horizontal="center"/>
    </xf>
    <xf numFmtId="0" fontId="15" fillId="0" borderId="2" xfId="0" applyFont="1" applyBorder="1"/>
    <xf numFmtId="0" fontId="15" fillId="0" borderId="0" xfId="0" applyFont="1" applyFill="1"/>
    <xf numFmtId="0" fontId="16" fillId="0" borderId="0" xfId="0" applyFont="1"/>
    <xf numFmtId="1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vertical="top"/>
    </xf>
    <xf numFmtId="1" fontId="17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2" fillId="0" borderId="0" xfId="0" applyFont="1"/>
    <xf numFmtId="0" fontId="19" fillId="0" borderId="0" xfId="0" applyFont="1"/>
    <xf numFmtId="0" fontId="2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22" fillId="0" borderId="0" xfId="0" applyFont="1" applyAlignment="1"/>
    <xf numFmtId="0" fontId="21" fillId="0" borderId="0" xfId="0" applyFont="1" applyBorder="1" applyAlignment="1"/>
    <xf numFmtId="0" fontId="2" fillId="0" borderId="0" xfId="0" applyFont="1" applyBorder="1" applyAlignment="1"/>
    <xf numFmtId="0" fontId="19" fillId="0" borderId="0" xfId="0" applyFont="1" applyAlignment="1"/>
    <xf numFmtId="0" fontId="8" fillId="0" borderId="0" xfId="0" applyFont="1" applyBorder="1" applyAlignment="1"/>
    <xf numFmtId="0" fontId="23" fillId="0" borderId="0" xfId="0" applyFont="1" applyAlignment="1"/>
    <xf numFmtId="0" fontId="23" fillId="0" borderId="0" xfId="0" applyFont="1" applyBorder="1" applyAlignment="1"/>
    <xf numFmtId="0" fontId="1" fillId="0" borderId="0" xfId="0" applyFont="1" applyBorder="1" applyAlignment="1"/>
    <xf numFmtId="0" fontId="23" fillId="0" borderId="0" xfId="0" applyFont="1" applyBorder="1"/>
    <xf numFmtId="49" fontId="5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24" fillId="0" borderId="0" xfId="0" applyFont="1"/>
    <xf numFmtId="49" fontId="7" fillId="0" borderId="0" xfId="0" applyNumberFormat="1" applyFont="1" applyBorder="1" applyAlignment="1">
      <alignment horizontal="center"/>
    </xf>
    <xf numFmtId="0" fontId="24" fillId="0" borderId="0" xfId="0" applyFont="1" applyBorder="1"/>
    <xf numFmtId="49" fontId="7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left"/>
    </xf>
    <xf numFmtId="49" fontId="26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0" fontId="27" fillId="0" borderId="0" xfId="0" applyFont="1"/>
    <xf numFmtId="0" fontId="23" fillId="0" borderId="0" xfId="0" applyFont="1"/>
    <xf numFmtId="0" fontId="3" fillId="3" borderId="0" xfId="0" applyFont="1" applyFill="1"/>
    <xf numFmtId="1" fontId="3" fillId="3" borderId="0" xfId="0" applyNumberFormat="1" applyFont="1" applyFill="1" applyBorder="1" applyAlignment="1" applyProtection="1">
      <alignment horizontal="center"/>
    </xf>
    <xf numFmtId="1" fontId="3" fillId="3" borderId="0" xfId="0" applyNumberFormat="1" applyFont="1" applyFill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 vertical="top"/>
    </xf>
    <xf numFmtId="1" fontId="14" fillId="3" borderId="0" xfId="0" applyNumberFormat="1" applyFont="1" applyFill="1" applyBorder="1" applyAlignment="1" applyProtection="1">
      <alignment horizontal="center"/>
    </xf>
    <xf numFmtId="1" fontId="11" fillId="3" borderId="0" xfId="0" applyNumberFormat="1" applyFont="1" applyFill="1" applyBorder="1" applyAlignment="1" applyProtection="1">
      <alignment horizontal="center"/>
    </xf>
    <xf numFmtId="1" fontId="15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/>
    <xf numFmtId="0" fontId="1" fillId="0" borderId="0" xfId="0" applyFont="1" applyBorder="1"/>
    <xf numFmtId="0" fontId="15" fillId="0" borderId="2" xfId="0" applyFont="1" applyFill="1" applyBorder="1"/>
    <xf numFmtId="0" fontId="0" fillId="0" borderId="1" xfId="0" applyBorder="1"/>
    <xf numFmtId="1" fontId="15" fillId="0" borderId="1" xfId="0" applyNumberFormat="1" applyFont="1" applyFill="1" applyBorder="1" applyAlignment="1" applyProtection="1">
      <alignment horizontal="center"/>
    </xf>
    <xf numFmtId="0" fontId="28" fillId="0" borderId="0" xfId="0" applyFont="1"/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1" fontId="15" fillId="3" borderId="1" xfId="0" applyNumberFormat="1" applyFont="1" applyFill="1" applyBorder="1" applyAlignment="1" applyProtection="1">
      <alignment horizontal="center"/>
    </xf>
    <xf numFmtId="0" fontId="29" fillId="0" borderId="0" xfId="0" applyFont="1" applyBorder="1"/>
    <xf numFmtId="0" fontId="3" fillId="4" borderId="0" xfId="0" applyFont="1" applyFill="1" applyBorder="1"/>
    <xf numFmtId="0" fontId="1" fillId="4" borderId="0" xfId="0" applyFont="1" applyFill="1"/>
    <xf numFmtId="0" fontId="0" fillId="4" borderId="0" xfId="0" applyFill="1" applyBorder="1"/>
    <xf numFmtId="1" fontId="3" fillId="4" borderId="0" xfId="0" applyNumberFormat="1" applyFont="1" applyFill="1" applyBorder="1" applyAlignment="1" applyProtection="1">
      <alignment horizontal="center"/>
    </xf>
    <xf numFmtId="1" fontId="3" fillId="4" borderId="0" xfId="0" applyNumberFormat="1" applyFont="1" applyFill="1" applyBorder="1" applyAlignment="1" applyProtection="1">
      <alignment horizontal="center"/>
      <protection locked="0"/>
    </xf>
    <xf numFmtId="1" fontId="3" fillId="4" borderId="0" xfId="0" applyNumberFormat="1" applyFont="1" applyFill="1" applyBorder="1" applyAlignment="1" applyProtection="1">
      <alignment horizontal="center" vertical="top"/>
    </xf>
    <xf numFmtId="1" fontId="14" fillId="4" borderId="0" xfId="0" applyNumberFormat="1" applyFont="1" applyFill="1" applyBorder="1" applyAlignment="1" applyProtection="1">
      <alignment horizontal="center"/>
    </xf>
    <xf numFmtId="1" fontId="11" fillId="4" borderId="0" xfId="0" applyNumberFormat="1" applyFont="1" applyFill="1" applyBorder="1" applyAlignment="1" applyProtection="1">
      <alignment horizontal="center"/>
    </xf>
    <xf numFmtId="1" fontId="15" fillId="4" borderId="0" xfId="0" applyNumberFormat="1" applyFont="1" applyFill="1" applyBorder="1" applyAlignment="1" applyProtection="1">
      <alignment horizontal="center"/>
    </xf>
    <xf numFmtId="0" fontId="15" fillId="4" borderId="0" xfId="0" applyFont="1" applyFill="1" applyBorder="1"/>
    <xf numFmtId="0" fontId="29" fillId="4" borderId="0" xfId="0" applyFont="1" applyFill="1" applyBorder="1"/>
    <xf numFmtId="0" fontId="15" fillId="4" borderId="0" xfId="0" applyFont="1" applyFill="1"/>
    <xf numFmtId="0" fontId="3" fillId="4" borderId="0" xfId="0" applyFont="1" applyFill="1"/>
    <xf numFmtId="1" fontId="3" fillId="4" borderId="0" xfId="0" applyNumberFormat="1" applyFont="1" applyFill="1" applyAlignment="1" applyProtection="1">
      <alignment horizontal="center"/>
      <protection locked="0"/>
    </xf>
    <xf numFmtId="1" fontId="14" fillId="4" borderId="1" xfId="0" applyNumberFormat="1" applyFont="1" applyFill="1" applyBorder="1" applyAlignment="1" applyProtection="1">
      <alignment horizontal="center"/>
    </xf>
    <xf numFmtId="1" fontId="11" fillId="4" borderId="1" xfId="0" applyNumberFormat="1" applyFont="1" applyFill="1" applyBorder="1" applyAlignment="1" applyProtection="1">
      <alignment horizontal="center"/>
    </xf>
    <xf numFmtId="1" fontId="15" fillId="4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114300</xdr:rowOff>
    </xdr:from>
    <xdr:to>
      <xdr:col>2</xdr:col>
      <xdr:colOff>152400</xdr:colOff>
      <xdr:row>6</xdr:row>
      <xdr:rowOff>10304</xdr:rowOff>
    </xdr:to>
    <xdr:pic>
      <xdr:nvPicPr>
        <xdr:cNvPr id="2" name="Picture 25" descr="Untitled-1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14300"/>
          <a:ext cx="1504951" cy="1381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171450</xdr:rowOff>
    </xdr:from>
    <xdr:to>
      <xdr:col>1</xdr:col>
      <xdr:colOff>1200150</xdr:colOff>
      <xdr:row>5</xdr:row>
      <xdr:rowOff>400050</xdr:rowOff>
    </xdr:to>
    <xdr:pic>
      <xdr:nvPicPr>
        <xdr:cNvPr id="2" name="Picture 25" descr="Untitled-1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361950"/>
          <a:ext cx="1200151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"/>
  <sheetViews>
    <sheetView tabSelected="1" topLeftCell="A7" workbookViewId="0">
      <selection activeCell="A107" sqref="A107:AG107"/>
    </sheetView>
  </sheetViews>
  <sheetFormatPr defaultRowHeight="15" x14ac:dyDescent="0.25"/>
  <cols>
    <col min="1" max="1" width="3.28515625" customWidth="1"/>
    <col min="2" max="2" width="20.28515625" customWidth="1"/>
    <col min="3" max="3" width="9.28515625" customWidth="1"/>
    <col min="4" max="4" width="2.140625" customWidth="1"/>
    <col min="5" max="5" width="2" customWidth="1"/>
    <col min="6" max="6" width="1.5703125" customWidth="1"/>
    <col min="7" max="7" width="2" customWidth="1"/>
    <col min="8" max="8" width="1.85546875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6" width="2" customWidth="1"/>
    <col min="17" max="17" width="1.85546875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6" width="2" customWidth="1"/>
    <col min="27" max="27" width="1.5703125" customWidth="1"/>
    <col min="28" max="28" width="1.85546875" customWidth="1"/>
    <col min="29" max="29" width="3.85546875" style="48" customWidth="1"/>
    <col min="30" max="30" width="1.5703125" style="48" customWidth="1"/>
    <col min="31" max="31" width="3.7109375" style="48" customWidth="1"/>
    <col min="32" max="32" width="4.5703125" customWidth="1"/>
    <col min="33" max="33" width="4.85546875" customWidth="1"/>
    <col min="34" max="34" width="6.140625" customWidth="1"/>
    <col min="35" max="35" width="6.140625" style="4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2"/>
      <c r="AG1" s="2"/>
      <c r="AH1" s="2"/>
    </row>
    <row r="2" spans="1:3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2"/>
      <c r="AG2" s="2"/>
      <c r="AH2" s="2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2"/>
      <c r="AG3" s="2"/>
      <c r="AH3" s="2"/>
    </row>
    <row r="4" spans="1:35" ht="23.25" x14ac:dyDescent="0.35">
      <c r="A4" s="2"/>
      <c r="B4" s="5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6"/>
      <c r="X4" s="66"/>
      <c r="Y4" s="66"/>
      <c r="Z4" s="66"/>
      <c r="AA4" s="66"/>
      <c r="AB4" s="66"/>
      <c r="AC4" s="3"/>
      <c r="AD4" s="3"/>
      <c r="AE4" s="3"/>
      <c r="AF4" s="2"/>
      <c r="AG4" s="2"/>
      <c r="AH4" s="2"/>
    </row>
    <row r="5" spans="1:35" x14ac:dyDescent="0.25">
      <c r="A5" s="2"/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2"/>
      <c r="AG5" s="2"/>
      <c r="AH5" s="2"/>
    </row>
    <row r="6" spans="1:35" ht="33.75" x14ac:dyDescent="0.5">
      <c r="A6" s="2"/>
      <c r="B6" s="2"/>
      <c r="I6" s="67"/>
      <c r="J6" s="67"/>
      <c r="K6" s="67"/>
      <c r="L6" s="67"/>
      <c r="M6" s="51"/>
      <c r="N6" s="68" t="s">
        <v>19</v>
      </c>
      <c r="O6" s="68"/>
      <c r="P6" s="68"/>
      <c r="Q6" s="68"/>
      <c r="R6" s="68"/>
      <c r="S6" s="68"/>
      <c r="T6" s="69"/>
      <c r="U6" s="69"/>
      <c r="V6" s="2"/>
      <c r="X6" s="2"/>
      <c r="Y6" s="2"/>
      <c r="Z6" s="2"/>
      <c r="AA6" s="2"/>
      <c r="AB6" s="2"/>
      <c r="AC6" s="3"/>
      <c r="AD6" s="3"/>
      <c r="AE6" s="3"/>
      <c r="AF6" s="2"/>
      <c r="AG6" s="2"/>
      <c r="AH6" s="2"/>
    </row>
    <row r="7" spans="1:35" ht="33.75" x14ac:dyDescent="0.5">
      <c r="A7" s="7"/>
      <c r="B7" s="52"/>
      <c r="C7" s="70"/>
      <c r="D7" s="71"/>
      <c r="E7" s="71"/>
      <c r="F7" s="71"/>
      <c r="G7" s="76"/>
      <c r="H7" s="76"/>
      <c r="I7" s="77" t="s">
        <v>27</v>
      </c>
      <c r="J7" s="77"/>
      <c r="K7" s="77"/>
      <c r="L7" s="78"/>
      <c r="M7" s="78"/>
      <c r="N7" s="78"/>
      <c r="O7" s="78"/>
      <c r="P7" s="78"/>
      <c r="Q7" s="78"/>
      <c r="R7" s="78"/>
      <c r="S7" s="78"/>
      <c r="T7" s="78"/>
      <c r="U7" s="78"/>
      <c r="V7" s="75"/>
      <c r="W7" s="72"/>
      <c r="X7" s="72"/>
      <c r="Y7" s="72"/>
      <c r="Z7" s="72"/>
      <c r="AA7" s="72"/>
      <c r="AB7" s="72"/>
      <c r="AC7" s="73"/>
      <c r="AD7" s="74"/>
      <c r="AE7" s="74"/>
      <c r="AF7" s="2"/>
      <c r="AG7" s="2"/>
      <c r="AH7" s="2"/>
    </row>
    <row r="8" spans="1:35" ht="18.75" x14ac:dyDescent="0.3">
      <c r="A8" s="7"/>
      <c r="B8" s="53"/>
      <c r="C8" s="53"/>
      <c r="D8" s="53"/>
      <c r="E8" s="53"/>
      <c r="F8" s="53"/>
      <c r="G8" s="57"/>
      <c r="K8" s="1"/>
      <c r="L8" s="59" t="s">
        <v>20</v>
      </c>
      <c r="M8" s="60"/>
      <c r="N8" s="58"/>
      <c r="O8" s="60"/>
      <c r="P8" s="60"/>
      <c r="Q8" s="59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56"/>
      <c r="AD8" s="56"/>
      <c r="AE8" s="56"/>
      <c r="AF8" s="2"/>
      <c r="AG8" s="2"/>
      <c r="AH8" s="2"/>
    </row>
    <row r="9" spans="1:35" ht="31.5" x14ac:dyDescent="0.5">
      <c r="A9" s="7"/>
      <c r="B9" s="53"/>
      <c r="C9" s="53"/>
      <c r="D9" s="53"/>
      <c r="E9" s="53"/>
      <c r="F9" s="54"/>
      <c r="G9" s="54"/>
      <c r="H9" s="54" t="s">
        <v>26</v>
      </c>
      <c r="I9" s="50"/>
      <c r="J9" s="55"/>
      <c r="K9" s="50"/>
      <c r="L9" s="50"/>
      <c r="M9" s="54"/>
      <c r="N9" s="50"/>
      <c r="O9" s="50"/>
      <c r="P9" s="50"/>
      <c r="Q9" s="5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6"/>
      <c r="AD9" s="56"/>
      <c r="AE9" s="56"/>
      <c r="AF9" s="6"/>
      <c r="AG9" s="2"/>
      <c r="AH9" s="2"/>
    </row>
    <row r="10" spans="1:35" ht="18.75" x14ac:dyDescent="0.3">
      <c r="A10" s="7"/>
      <c r="B10" s="9"/>
      <c r="D10" s="10"/>
      <c r="E10" s="7"/>
      <c r="L10" s="58" t="s">
        <v>3</v>
      </c>
      <c r="M10" s="8"/>
      <c r="N10" s="8"/>
      <c r="O10" s="8"/>
      <c r="P10" s="8"/>
      <c r="Q10" s="8"/>
      <c r="R10" s="62"/>
      <c r="S10" s="2"/>
      <c r="T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2"/>
      <c r="AG10" s="2"/>
      <c r="AH10" s="2"/>
    </row>
    <row r="11" spans="1:35" ht="18.75" x14ac:dyDescent="0.3">
      <c r="A11" s="79" t="s">
        <v>21</v>
      </c>
      <c r="B11" s="49"/>
      <c r="D11" s="10"/>
      <c r="E11" s="7"/>
      <c r="F11" s="10"/>
      <c r="G11" s="8"/>
      <c r="H11" s="8"/>
      <c r="I11" s="8"/>
      <c r="J11" s="8"/>
      <c r="K11" s="8"/>
      <c r="L11" s="8"/>
      <c r="M11" s="8"/>
      <c r="N11" s="8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2"/>
      <c r="AG11" s="2"/>
      <c r="AH11" s="2"/>
    </row>
    <row r="12" spans="1:35" x14ac:dyDescent="0.25">
      <c r="A12" s="7"/>
      <c r="B12" s="81" t="s">
        <v>1</v>
      </c>
      <c r="C12" s="81" t="s">
        <v>2</v>
      </c>
      <c r="D12" s="31"/>
      <c r="E12" s="31" t="s">
        <v>4</v>
      </c>
      <c r="F12" s="31"/>
      <c r="G12" s="31"/>
      <c r="H12" s="32" t="s">
        <v>5</v>
      </c>
      <c r="I12" s="32"/>
      <c r="J12" s="32"/>
      <c r="K12" s="31" t="s">
        <v>6</v>
      </c>
      <c r="L12" s="31"/>
      <c r="M12" s="31"/>
      <c r="N12" s="32" t="s">
        <v>7</v>
      </c>
      <c r="O12" s="32"/>
      <c r="P12" s="32"/>
      <c r="Q12" s="31" t="s">
        <v>8</v>
      </c>
      <c r="R12" s="31"/>
      <c r="S12" s="31"/>
      <c r="T12" s="32" t="s">
        <v>9</v>
      </c>
      <c r="U12" s="32"/>
      <c r="V12" s="32"/>
      <c r="W12" s="31" t="s">
        <v>10</v>
      </c>
      <c r="X12" s="31"/>
      <c r="Y12" s="31"/>
      <c r="Z12" s="32" t="s">
        <v>11</v>
      </c>
      <c r="AA12" s="32"/>
      <c r="AB12" s="32"/>
      <c r="AC12" s="33" t="s">
        <v>12</v>
      </c>
      <c r="AD12" s="33"/>
      <c r="AE12" s="33" t="s">
        <v>13</v>
      </c>
      <c r="AF12" s="32" t="s">
        <v>14</v>
      </c>
      <c r="AG12" s="31" t="s">
        <v>15</v>
      </c>
      <c r="AH12" s="11" t="s">
        <v>22</v>
      </c>
      <c r="AI12" s="4" t="s">
        <v>23</v>
      </c>
    </row>
    <row r="13" spans="1:35" x14ac:dyDescent="0.25">
      <c r="A13" s="14">
        <v>1</v>
      </c>
      <c r="B13" s="1" t="s">
        <v>37</v>
      </c>
      <c r="C13" s="1" t="s">
        <v>0</v>
      </c>
      <c r="D13" s="2"/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6</v>
      </c>
      <c r="AA13" s="19" t="s">
        <v>16</v>
      </c>
      <c r="AB13" s="17">
        <v>6</v>
      </c>
      <c r="AC13" s="20">
        <f t="shared" ref="AC13:AC40" si="0">E13+H13+K13+N13+Q13+T13+W13+Z13</f>
        <v>48</v>
      </c>
      <c r="AD13" s="21" t="s">
        <v>16</v>
      </c>
      <c r="AE13" s="20">
        <f t="shared" ref="AE13:AE40" si="1">G13+J13+M13+P13+S13+V13+Y13+AB13</f>
        <v>33</v>
      </c>
      <c r="AF13" s="22">
        <f t="shared" ref="AF13:AF40" si="2">AC13+AE13</f>
        <v>81</v>
      </c>
      <c r="AG13" s="25">
        <v>61</v>
      </c>
      <c r="AH13" s="25" t="s">
        <v>138</v>
      </c>
    </row>
    <row r="14" spans="1:35" x14ac:dyDescent="0.25">
      <c r="A14" s="14">
        <v>2</v>
      </c>
      <c r="B14" s="14" t="s">
        <v>124</v>
      </c>
      <c r="C14" s="14" t="s">
        <v>77</v>
      </c>
      <c r="D14" s="2"/>
      <c r="E14" s="14">
        <v>6</v>
      </c>
      <c r="F14" s="15" t="s">
        <v>16</v>
      </c>
      <c r="G14" s="16">
        <v>3</v>
      </c>
      <c r="H14" s="17">
        <v>6</v>
      </c>
      <c r="I14" s="18" t="s">
        <v>16</v>
      </c>
      <c r="J14" s="17">
        <v>6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5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47</v>
      </c>
      <c r="AD14" s="21" t="s">
        <v>16</v>
      </c>
      <c r="AE14" s="20">
        <f t="shared" si="1"/>
        <v>33</v>
      </c>
      <c r="AF14" s="22">
        <f t="shared" si="2"/>
        <v>80</v>
      </c>
      <c r="AG14" s="25">
        <f>17+7+7+9+15+7</f>
        <v>62</v>
      </c>
      <c r="AH14" s="25" t="s">
        <v>138</v>
      </c>
    </row>
    <row r="15" spans="1:35" x14ac:dyDescent="0.25">
      <c r="A15" s="14">
        <v>3</v>
      </c>
      <c r="B15" s="1" t="s">
        <v>134</v>
      </c>
      <c r="C15" s="1" t="s">
        <v>58</v>
      </c>
      <c r="D15" s="2"/>
      <c r="E15" s="14">
        <v>6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6</v>
      </c>
      <c r="O15" s="19" t="s">
        <v>16</v>
      </c>
      <c r="P15" s="17">
        <v>5</v>
      </c>
      <c r="Q15" s="16">
        <v>5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47</v>
      </c>
      <c r="AD15" s="21" t="s">
        <v>16</v>
      </c>
      <c r="AE15" s="20">
        <f t="shared" si="1"/>
        <v>33</v>
      </c>
      <c r="AF15" s="22">
        <f t="shared" si="2"/>
        <v>80</v>
      </c>
      <c r="AG15" s="25">
        <v>54</v>
      </c>
      <c r="AH15" s="25" t="s">
        <v>138</v>
      </c>
    </row>
    <row r="16" spans="1:35" x14ac:dyDescent="0.25">
      <c r="A16" s="14">
        <v>4</v>
      </c>
      <c r="B16" s="1" t="s">
        <v>66</v>
      </c>
      <c r="C16" s="1" t="s">
        <v>67</v>
      </c>
      <c r="D16" s="2"/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6</v>
      </c>
      <c r="O16" s="19" t="s">
        <v>16</v>
      </c>
      <c r="P16" s="17">
        <v>5</v>
      </c>
      <c r="Q16" s="16">
        <v>6</v>
      </c>
      <c r="R16" s="15" t="s">
        <v>16</v>
      </c>
      <c r="S16" s="16">
        <v>4</v>
      </c>
      <c r="T16" s="17">
        <v>5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47</v>
      </c>
      <c r="AD16" s="21" t="s">
        <v>16</v>
      </c>
      <c r="AE16" s="20">
        <f t="shared" si="1"/>
        <v>33</v>
      </c>
      <c r="AF16" s="22">
        <f t="shared" si="2"/>
        <v>80</v>
      </c>
      <c r="AG16" s="25">
        <v>37</v>
      </c>
      <c r="AH16" s="25" t="s">
        <v>138</v>
      </c>
    </row>
    <row r="17" spans="1:35" x14ac:dyDescent="0.25">
      <c r="A17" s="14">
        <v>5</v>
      </c>
      <c r="B17" s="1" t="s">
        <v>91</v>
      </c>
      <c r="C17" s="1" t="s">
        <v>60</v>
      </c>
      <c r="D17" s="2"/>
      <c r="E17" s="14">
        <v>6</v>
      </c>
      <c r="F17" s="15" t="s">
        <v>16</v>
      </c>
      <c r="G17" s="16">
        <v>3</v>
      </c>
      <c r="H17" s="17">
        <v>6</v>
      </c>
      <c r="I17" s="18" t="s">
        <v>16</v>
      </c>
      <c r="J17" s="17">
        <v>6</v>
      </c>
      <c r="K17" s="16">
        <v>6</v>
      </c>
      <c r="L17" s="15" t="s">
        <v>16</v>
      </c>
      <c r="M17" s="16">
        <v>2</v>
      </c>
      <c r="N17" s="17">
        <v>6</v>
      </c>
      <c r="O17" s="19" t="s">
        <v>16</v>
      </c>
      <c r="P17" s="17">
        <v>5</v>
      </c>
      <c r="Q17" s="16">
        <v>5</v>
      </c>
      <c r="R17" s="15" t="s">
        <v>16</v>
      </c>
      <c r="S17" s="16">
        <v>3</v>
      </c>
      <c r="T17" s="17">
        <v>6</v>
      </c>
      <c r="U17" s="19" t="s">
        <v>16</v>
      </c>
      <c r="V17" s="17">
        <v>2</v>
      </c>
      <c r="W17" s="16">
        <v>6</v>
      </c>
      <c r="X17" s="15" t="s">
        <v>16</v>
      </c>
      <c r="Y17" s="16">
        <v>5</v>
      </c>
      <c r="Z17" s="17">
        <v>6</v>
      </c>
      <c r="AA17" s="19" t="s">
        <v>16</v>
      </c>
      <c r="AB17" s="17">
        <v>6</v>
      </c>
      <c r="AC17" s="20">
        <f t="shared" si="0"/>
        <v>47</v>
      </c>
      <c r="AD17" s="21" t="s">
        <v>16</v>
      </c>
      <c r="AE17" s="20">
        <f t="shared" si="1"/>
        <v>32</v>
      </c>
      <c r="AF17" s="22">
        <f t="shared" si="2"/>
        <v>79</v>
      </c>
      <c r="AG17" s="25">
        <v>66</v>
      </c>
      <c r="AH17" s="25" t="s">
        <v>138</v>
      </c>
    </row>
    <row r="18" spans="1:35" x14ac:dyDescent="0.25">
      <c r="A18" s="14">
        <v>6</v>
      </c>
      <c r="B18" s="14" t="s">
        <v>79</v>
      </c>
      <c r="C18" s="14" t="s">
        <v>77</v>
      </c>
      <c r="E18" s="14">
        <v>6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4</v>
      </c>
      <c r="L18" s="15" t="s">
        <v>16</v>
      </c>
      <c r="M18" s="16">
        <v>2</v>
      </c>
      <c r="N18" s="17">
        <v>6</v>
      </c>
      <c r="O18" s="19" t="s">
        <v>16</v>
      </c>
      <c r="P18" s="17">
        <v>5</v>
      </c>
      <c r="Q18" s="16">
        <v>6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6</v>
      </c>
      <c r="AA18" s="19" t="s">
        <v>16</v>
      </c>
      <c r="AB18" s="17">
        <v>6</v>
      </c>
      <c r="AC18" s="20">
        <f t="shared" si="0"/>
        <v>46</v>
      </c>
      <c r="AD18" s="2"/>
      <c r="AE18" s="20">
        <f t="shared" si="1"/>
        <v>33</v>
      </c>
      <c r="AF18" s="22">
        <f t="shared" si="2"/>
        <v>79</v>
      </c>
      <c r="AG18" s="25">
        <f>8+14+10+17+7</f>
        <v>56</v>
      </c>
      <c r="AH18" s="25" t="s">
        <v>138</v>
      </c>
    </row>
    <row r="19" spans="1:35" x14ac:dyDescent="0.25">
      <c r="A19" s="14">
        <v>7</v>
      </c>
      <c r="B19" s="11" t="s">
        <v>117</v>
      </c>
      <c r="C19" s="11" t="s">
        <v>67</v>
      </c>
      <c r="D19" s="2"/>
      <c r="E19" s="14">
        <v>6</v>
      </c>
      <c r="F19" s="15" t="s">
        <v>16</v>
      </c>
      <c r="G19" s="16">
        <v>3</v>
      </c>
      <c r="H19" s="17">
        <v>6</v>
      </c>
      <c r="I19" s="18" t="s">
        <v>16</v>
      </c>
      <c r="J19" s="17">
        <v>6</v>
      </c>
      <c r="K19" s="16">
        <v>6</v>
      </c>
      <c r="L19" s="15" t="s">
        <v>16</v>
      </c>
      <c r="M19" s="16">
        <v>2</v>
      </c>
      <c r="N19" s="17">
        <v>5</v>
      </c>
      <c r="O19" s="19" t="s">
        <v>16</v>
      </c>
      <c r="P19" s="17">
        <v>5</v>
      </c>
      <c r="Q19" s="16">
        <v>5</v>
      </c>
      <c r="R19" s="15" t="s">
        <v>16</v>
      </c>
      <c r="S19" s="16">
        <v>4</v>
      </c>
      <c r="T19" s="17">
        <v>6</v>
      </c>
      <c r="U19" s="19" t="s">
        <v>16</v>
      </c>
      <c r="V19" s="17">
        <v>2</v>
      </c>
      <c r="W19" s="16">
        <v>6</v>
      </c>
      <c r="X19" s="15" t="s">
        <v>16</v>
      </c>
      <c r="Y19" s="16">
        <v>5</v>
      </c>
      <c r="Z19" s="17">
        <v>6</v>
      </c>
      <c r="AA19" s="19" t="s">
        <v>16</v>
      </c>
      <c r="AB19" s="17">
        <v>6</v>
      </c>
      <c r="AC19" s="20">
        <f t="shared" si="0"/>
        <v>46</v>
      </c>
      <c r="AD19" s="21" t="s">
        <v>16</v>
      </c>
      <c r="AE19" s="20">
        <f t="shared" si="1"/>
        <v>33</v>
      </c>
      <c r="AF19" s="22">
        <f t="shared" si="2"/>
        <v>79</v>
      </c>
      <c r="AG19" s="25">
        <v>30</v>
      </c>
      <c r="AH19" s="25" t="s">
        <v>138</v>
      </c>
    </row>
    <row r="20" spans="1:35" x14ac:dyDescent="0.25">
      <c r="A20" s="14">
        <v>8</v>
      </c>
      <c r="B20" s="14" t="s">
        <v>52</v>
      </c>
      <c r="C20" s="14" t="s">
        <v>0</v>
      </c>
      <c r="E20" s="14">
        <v>6</v>
      </c>
      <c r="F20" s="15" t="s">
        <v>16</v>
      </c>
      <c r="G20" s="16">
        <v>3</v>
      </c>
      <c r="H20" s="17">
        <v>6</v>
      </c>
      <c r="I20" s="18" t="s">
        <v>16</v>
      </c>
      <c r="J20" s="17">
        <v>6</v>
      </c>
      <c r="K20" s="16">
        <v>6</v>
      </c>
      <c r="L20" s="15" t="s">
        <v>16</v>
      </c>
      <c r="M20" s="16">
        <v>2</v>
      </c>
      <c r="N20" s="17">
        <v>5</v>
      </c>
      <c r="O20" s="19" t="s">
        <v>16</v>
      </c>
      <c r="P20" s="17">
        <v>4</v>
      </c>
      <c r="Q20" s="16">
        <v>5</v>
      </c>
      <c r="R20" s="15" t="s">
        <v>16</v>
      </c>
      <c r="S20" s="16">
        <v>4</v>
      </c>
      <c r="T20" s="17">
        <v>6</v>
      </c>
      <c r="U20" s="19" t="s">
        <v>16</v>
      </c>
      <c r="V20" s="17">
        <v>2</v>
      </c>
      <c r="W20" s="16">
        <v>6</v>
      </c>
      <c r="X20" s="15" t="s">
        <v>16</v>
      </c>
      <c r="Y20" s="16">
        <v>5</v>
      </c>
      <c r="Z20" s="17">
        <v>6</v>
      </c>
      <c r="AA20" s="19" t="s">
        <v>16</v>
      </c>
      <c r="AB20" s="17">
        <v>6</v>
      </c>
      <c r="AC20" s="20">
        <f t="shared" si="0"/>
        <v>46</v>
      </c>
      <c r="AD20" s="2"/>
      <c r="AE20" s="20">
        <f t="shared" si="1"/>
        <v>32</v>
      </c>
      <c r="AF20" s="22">
        <f t="shared" si="2"/>
        <v>78</v>
      </c>
      <c r="AG20" s="25">
        <f>8+8+6+7+15+6</f>
        <v>50</v>
      </c>
      <c r="AH20" s="99" t="s">
        <v>33</v>
      </c>
    </row>
    <row r="21" spans="1:35" x14ac:dyDescent="0.25">
      <c r="A21" s="100">
        <v>9</v>
      </c>
      <c r="B21" s="101" t="s">
        <v>72</v>
      </c>
      <c r="C21" s="101" t="s">
        <v>70</v>
      </c>
      <c r="D21" s="102"/>
      <c r="E21" s="100">
        <v>6</v>
      </c>
      <c r="F21" s="103" t="s">
        <v>16</v>
      </c>
      <c r="G21" s="104">
        <v>3</v>
      </c>
      <c r="H21" s="104">
        <v>6</v>
      </c>
      <c r="I21" s="105" t="s">
        <v>16</v>
      </c>
      <c r="J21" s="104">
        <v>6</v>
      </c>
      <c r="K21" s="104">
        <v>5</v>
      </c>
      <c r="L21" s="103" t="s">
        <v>16</v>
      </c>
      <c r="M21" s="104">
        <v>2</v>
      </c>
      <c r="N21" s="104">
        <v>5</v>
      </c>
      <c r="O21" s="103" t="s">
        <v>16</v>
      </c>
      <c r="P21" s="104">
        <v>4</v>
      </c>
      <c r="Q21" s="104">
        <v>6</v>
      </c>
      <c r="R21" s="103" t="s">
        <v>16</v>
      </c>
      <c r="S21" s="104">
        <v>4</v>
      </c>
      <c r="T21" s="104">
        <v>6</v>
      </c>
      <c r="U21" s="103" t="s">
        <v>16</v>
      </c>
      <c r="V21" s="104">
        <v>2</v>
      </c>
      <c r="W21" s="104">
        <v>6</v>
      </c>
      <c r="X21" s="103" t="s">
        <v>16</v>
      </c>
      <c r="Y21" s="104">
        <v>5</v>
      </c>
      <c r="Z21" s="104">
        <v>6</v>
      </c>
      <c r="AA21" s="103" t="s">
        <v>16</v>
      </c>
      <c r="AB21" s="104">
        <v>6</v>
      </c>
      <c r="AC21" s="106">
        <f t="shared" si="0"/>
        <v>46</v>
      </c>
      <c r="AD21" s="107" t="s">
        <v>16</v>
      </c>
      <c r="AE21" s="106">
        <f t="shared" si="1"/>
        <v>32</v>
      </c>
      <c r="AF21" s="108">
        <f t="shared" si="2"/>
        <v>78</v>
      </c>
      <c r="AG21" s="109">
        <v>43</v>
      </c>
      <c r="AH21" s="110" t="s">
        <v>33</v>
      </c>
    </row>
    <row r="22" spans="1:35" x14ac:dyDescent="0.25">
      <c r="A22" s="14">
        <v>10</v>
      </c>
      <c r="B22" s="14" t="s">
        <v>109</v>
      </c>
      <c r="C22" s="14" t="s">
        <v>58</v>
      </c>
      <c r="E22" s="14">
        <v>5</v>
      </c>
      <c r="F22" s="15" t="s">
        <v>16</v>
      </c>
      <c r="G22" s="16">
        <v>3</v>
      </c>
      <c r="H22" s="17">
        <v>6</v>
      </c>
      <c r="I22" s="18" t="s">
        <v>16</v>
      </c>
      <c r="J22" s="17">
        <v>6</v>
      </c>
      <c r="K22" s="16">
        <v>6</v>
      </c>
      <c r="L22" s="15" t="s">
        <v>16</v>
      </c>
      <c r="M22" s="16">
        <v>2</v>
      </c>
      <c r="N22" s="17">
        <v>6</v>
      </c>
      <c r="O22" s="19" t="s">
        <v>16</v>
      </c>
      <c r="P22" s="17">
        <v>5</v>
      </c>
      <c r="Q22" s="16">
        <v>6</v>
      </c>
      <c r="R22" s="15" t="s">
        <v>16</v>
      </c>
      <c r="S22" s="16">
        <v>4</v>
      </c>
      <c r="T22" s="17">
        <v>6</v>
      </c>
      <c r="U22" s="19" t="s">
        <v>16</v>
      </c>
      <c r="V22" s="17">
        <v>2</v>
      </c>
      <c r="W22" s="16">
        <v>6</v>
      </c>
      <c r="X22" s="15" t="s">
        <v>16</v>
      </c>
      <c r="Y22" s="16">
        <v>5</v>
      </c>
      <c r="Z22" s="17">
        <v>5</v>
      </c>
      <c r="AA22" s="19" t="s">
        <v>16</v>
      </c>
      <c r="AB22" s="17">
        <v>5</v>
      </c>
      <c r="AC22" s="20">
        <f t="shared" si="0"/>
        <v>46</v>
      </c>
      <c r="AD22" s="2"/>
      <c r="AE22" s="20">
        <f t="shared" si="1"/>
        <v>32</v>
      </c>
      <c r="AF22" s="22">
        <f t="shared" si="2"/>
        <v>78</v>
      </c>
      <c r="AG22" s="25">
        <v>37</v>
      </c>
      <c r="AH22" s="99" t="s">
        <v>33</v>
      </c>
    </row>
    <row r="23" spans="1:35" x14ac:dyDescent="0.25">
      <c r="A23" s="14">
        <v>11</v>
      </c>
      <c r="B23" s="14" t="s">
        <v>125</v>
      </c>
      <c r="C23" s="14" t="s">
        <v>77</v>
      </c>
      <c r="D23" s="2"/>
      <c r="E23" s="14">
        <v>6</v>
      </c>
      <c r="F23" s="15" t="s">
        <v>16</v>
      </c>
      <c r="G23" s="16">
        <v>3</v>
      </c>
      <c r="H23" s="17">
        <v>5</v>
      </c>
      <c r="I23" s="18" t="s">
        <v>16</v>
      </c>
      <c r="J23" s="17">
        <v>5</v>
      </c>
      <c r="K23" s="16">
        <v>5</v>
      </c>
      <c r="L23" s="15" t="s">
        <v>16</v>
      </c>
      <c r="M23" s="16">
        <v>2</v>
      </c>
      <c r="N23" s="17">
        <v>5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6</v>
      </c>
      <c r="X23" s="15" t="s">
        <v>16</v>
      </c>
      <c r="Y23" s="16">
        <v>5</v>
      </c>
      <c r="Z23" s="17">
        <v>6</v>
      </c>
      <c r="AA23" s="19" t="s">
        <v>16</v>
      </c>
      <c r="AB23" s="17">
        <v>6</v>
      </c>
      <c r="AC23" s="20">
        <f t="shared" si="0"/>
        <v>45</v>
      </c>
      <c r="AD23" s="21" t="s">
        <v>16</v>
      </c>
      <c r="AE23" s="20">
        <f t="shared" si="1"/>
        <v>32</v>
      </c>
      <c r="AF23" s="22">
        <f t="shared" si="2"/>
        <v>77</v>
      </c>
      <c r="AG23" s="25">
        <f>3+10+6+11+6</f>
        <v>36</v>
      </c>
      <c r="AH23" s="99" t="s">
        <v>33</v>
      </c>
    </row>
    <row r="24" spans="1:35" x14ac:dyDescent="0.25">
      <c r="A24" s="14">
        <v>12</v>
      </c>
      <c r="B24" s="1" t="s">
        <v>34</v>
      </c>
      <c r="C24" s="1" t="s">
        <v>0</v>
      </c>
      <c r="D24" s="2"/>
      <c r="E24" s="14">
        <v>6</v>
      </c>
      <c r="F24" s="15" t="s">
        <v>16</v>
      </c>
      <c r="G24" s="16">
        <v>3</v>
      </c>
      <c r="H24" s="17">
        <v>6</v>
      </c>
      <c r="I24" s="18" t="s">
        <v>16</v>
      </c>
      <c r="J24" s="17">
        <v>6</v>
      </c>
      <c r="K24" s="16">
        <v>6</v>
      </c>
      <c r="L24" s="15" t="s">
        <v>16</v>
      </c>
      <c r="M24" s="16">
        <v>6</v>
      </c>
      <c r="N24" s="17">
        <v>5</v>
      </c>
      <c r="O24" s="19" t="s">
        <v>16</v>
      </c>
      <c r="P24" s="17">
        <v>4</v>
      </c>
      <c r="Q24" s="16">
        <v>5</v>
      </c>
      <c r="R24" s="15" t="s">
        <v>16</v>
      </c>
      <c r="S24" s="16">
        <v>3</v>
      </c>
      <c r="T24" s="17">
        <v>4</v>
      </c>
      <c r="U24" s="19" t="s">
        <v>16</v>
      </c>
      <c r="V24" s="17">
        <v>1</v>
      </c>
      <c r="W24" s="16">
        <v>6</v>
      </c>
      <c r="X24" s="15" t="s">
        <v>16</v>
      </c>
      <c r="Y24" s="16">
        <v>5</v>
      </c>
      <c r="Z24" s="17">
        <v>5</v>
      </c>
      <c r="AA24" s="19" t="s">
        <v>16</v>
      </c>
      <c r="AB24" s="17">
        <v>5</v>
      </c>
      <c r="AC24" s="20">
        <f t="shared" si="0"/>
        <v>43</v>
      </c>
      <c r="AD24" s="2"/>
      <c r="AE24" s="20">
        <f t="shared" si="1"/>
        <v>33</v>
      </c>
      <c r="AF24" s="22">
        <f t="shared" si="2"/>
        <v>76</v>
      </c>
      <c r="AG24" s="25">
        <v>49</v>
      </c>
      <c r="AH24" s="99" t="s">
        <v>33</v>
      </c>
    </row>
    <row r="25" spans="1:35" s="2" customFormat="1" x14ac:dyDescent="0.25">
      <c r="A25" s="14">
        <v>13</v>
      </c>
      <c r="B25" s="1" t="s">
        <v>65</v>
      </c>
      <c r="C25" s="1" t="s">
        <v>60</v>
      </c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6</v>
      </c>
      <c r="L25" s="15" t="s">
        <v>16</v>
      </c>
      <c r="M25" s="16">
        <v>2</v>
      </c>
      <c r="N25" s="17">
        <v>5</v>
      </c>
      <c r="O25" s="19" t="s">
        <v>16</v>
      </c>
      <c r="P25" s="17">
        <v>4</v>
      </c>
      <c r="Q25" s="16">
        <v>5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6</v>
      </c>
      <c r="X25" s="15" t="s">
        <v>16</v>
      </c>
      <c r="Y25" s="16">
        <v>5</v>
      </c>
      <c r="Z25" s="17">
        <v>6</v>
      </c>
      <c r="AA25" s="19" t="s">
        <v>16</v>
      </c>
      <c r="AB25" s="17">
        <v>6</v>
      </c>
      <c r="AC25" s="20">
        <f t="shared" si="0"/>
        <v>45</v>
      </c>
      <c r="AD25" s="21" t="s">
        <v>16</v>
      </c>
      <c r="AE25" s="20">
        <f t="shared" si="1"/>
        <v>31</v>
      </c>
      <c r="AF25" s="22">
        <f t="shared" si="2"/>
        <v>76</v>
      </c>
      <c r="AG25" s="25">
        <v>30</v>
      </c>
      <c r="AH25" s="99" t="s">
        <v>33</v>
      </c>
      <c r="AI25" s="4"/>
    </row>
    <row r="26" spans="1:35" s="2" customFormat="1" x14ac:dyDescent="0.25">
      <c r="A26" s="14">
        <v>14</v>
      </c>
      <c r="B26" s="14" t="s">
        <v>87</v>
      </c>
      <c r="C26" s="14" t="s">
        <v>85</v>
      </c>
      <c r="E26" s="14">
        <v>6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6</v>
      </c>
      <c r="L26" s="15" t="s">
        <v>16</v>
      </c>
      <c r="M26" s="16">
        <v>2</v>
      </c>
      <c r="N26" s="17">
        <v>4</v>
      </c>
      <c r="O26" s="19" t="s">
        <v>16</v>
      </c>
      <c r="P26" s="17">
        <v>3</v>
      </c>
      <c r="Q26" s="16">
        <v>6</v>
      </c>
      <c r="R26" s="15" t="s">
        <v>16</v>
      </c>
      <c r="S26" s="16">
        <v>4</v>
      </c>
      <c r="T26" s="17">
        <v>6</v>
      </c>
      <c r="U26" s="19" t="s">
        <v>16</v>
      </c>
      <c r="V26" s="17">
        <v>2</v>
      </c>
      <c r="W26" s="16">
        <v>6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6</v>
      </c>
      <c r="AC26" s="20">
        <f t="shared" si="0"/>
        <v>45</v>
      </c>
      <c r="AD26" s="21" t="s">
        <v>16</v>
      </c>
      <c r="AE26" s="20">
        <f t="shared" si="1"/>
        <v>30</v>
      </c>
      <c r="AF26" s="22">
        <f t="shared" si="2"/>
        <v>75</v>
      </c>
      <c r="AG26" s="25">
        <v>58</v>
      </c>
      <c r="AH26" s="99" t="s">
        <v>33</v>
      </c>
      <c r="AI26" s="4"/>
    </row>
    <row r="27" spans="1:35" s="2" customFormat="1" x14ac:dyDescent="0.25">
      <c r="A27" s="14">
        <v>15</v>
      </c>
      <c r="B27" s="14" t="s">
        <v>90</v>
      </c>
      <c r="C27" s="14" t="s">
        <v>60</v>
      </c>
      <c r="D27"/>
      <c r="E27" s="14">
        <v>6</v>
      </c>
      <c r="F27" s="15" t="s">
        <v>16</v>
      </c>
      <c r="G27" s="16">
        <v>3</v>
      </c>
      <c r="H27" s="17">
        <v>5</v>
      </c>
      <c r="I27" s="18" t="s">
        <v>16</v>
      </c>
      <c r="J27" s="17">
        <v>5</v>
      </c>
      <c r="K27" s="16">
        <v>6</v>
      </c>
      <c r="L27" s="15" t="s">
        <v>16</v>
      </c>
      <c r="M27" s="16">
        <v>2</v>
      </c>
      <c r="N27" s="17">
        <v>6</v>
      </c>
      <c r="O27" s="19" t="s">
        <v>16</v>
      </c>
      <c r="P27" s="17">
        <v>5</v>
      </c>
      <c r="Q27" s="16">
        <v>5</v>
      </c>
      <c r="R27" s="15" t="s">
        <v>16</v>
      </c>
      <c r="S27" s="16">
        <v>3</v>
      </c>
      <c r="T27" s="17">
        <v>6</v>
      </c>
      <c r="U27" s="19" t="s">
        <v>16</v>
      </c>
      <c r="V27" s="17">
        <v>2</v>
      </c>
      <c r="W27" s="16">
        <v>5</v>
      </c>
      <c r="X27" s="15" t="s">
        <v>16</v>
      </c>
      <c r="Y27" s="16">
        <v>5</v>
      </c>
      <c r="Z27" s="17">
        <v>6</v>
      </c>
      <c r="AA27" s="19" t="s">
        <v>16</v>
      </c>
      <c r="AB27" s="17">
        <v>5</v>
      </c>
      <c r="AC27" s="20">
        <f t="shared" si="0"/>
        <v>45</v>
      </c>
      <c r="AE27" s="20">
        <f t="shared" si="1"/>
        <v>30</v>
      </c>
      <c r="AF27" s="22">
        <f t="shared" si="2"/>
        <v>75</v>
      </c>
      <c r="AG27" s="25">
        <v>49</v>
      </c>
      <c r="AH27" s="99" t="s">
        <v>33</v>
      </c>
      <c r="AI27" s="4"/>
    </row>
    <row r="28" spans="1:35" s="2" customFormat="1" x14ac:dyDescent="0.25">
      <c r="A28" s="100">
        <v>16</v>
      </c>
      <c r="B28" s="101" t="s">
        <v>69</v>
      </c>
      <c r="C28" s="101" t="s">
        <v>70</v>
      </c>
      <c r="D28" s="100"/>
      <c r="E28" s="100">
        <v>6</v>
      </c>
      <c r="F28" s="103" t="s">
        <v>16</v>
      </c>
      <c r="G28" s="104">
        <v>3</v>
      </c>
      <c r="H28" s="104">
        <v>5</v>
      </c>
      <c r="I28" s="105" t="s">
        <v>16</v>
      </c>
      <c r="J28" s="104">
        <v>5</v>
      </c>
      <c r="K28" s="104">
        <v>6</v>
      </c>
      <c r="L28" s="103" t="s">
        <v>16</v>
      </c>
      <c r="M28" s="104">
        <v>2</v>
      </c>
      <c r="N28" s="104">
        <v>6</v>
      </c>
      <c r="O28" s="103" t="s">
        <v>16</v>
      </c>
      <c r="P28" s="104">
        <v>5</v>
      </c>
      <c r="Q28" s="104">
        <v>5</v>
      </c>
      <c r="R28" s="103" t="s">
        <v>16</v>
      </c>
      <c r="S28" s="104">
        <v>4</v>
      </c>
      <c r="T28" s="104">
        <v>3</v>
      </c>
      <c r="U28" s="103" t="s">
        <v>16</v>
      </c>
      <c r="V28" s="104">
        <v>2</v>
      </c>
      <c r="W28" s="104">
        <v>6</v>
      </c>
      <c r="X28" s="103" t="s">
        <v>16</v>
      </c>
      <c r="Y28" s="104">
        <v>5</v>
      </c>
      <c r="Z28" s="104">
        <v>6</v>
      </c>
      <c r="AA28" s="103" t="s">
        <v>16</v>
      </c>
      <c r="AB28" s="104">
        <v>6</v>
      </c>
      <c r="AC28" s="106">
        <f t="shared" si="0"/>
        <v>43</v>
      </c>
      <c r="AD28" s="102"/>
      <c r="AE28" s="106">
        <f t="shared" si="1"/>
        <v>32</v>
      </c>
      <c r="AF28" s="108">
        <f t="shared" si="2"/>
        <v>75</v>
      </c>
      <c r="AG28" s="109">
        <v>24</v>
      </c>
      <c r="AH28" s="110" t="s">
        <v>33</v>
      </c>
      <c r="AI28" s="4"/>
    </row>
    <row r="29" spans="1:35" s="2" customFormat="1" ht="14.25" customHeight="1" x14ac:dyDescent="0.25">
      <c r="A29" s="14">
        <v>17</v>
      </c>
      <c r="B29" s="14" t="s">
        <v>75</v>
      </c>
      <c r="C29" s="14" t="s">
        <v>60</v>
      </c>
      <c r="D29"/>
      <c r="E29" s="14">
        <v>6</v>
      </c>
      <c r="F29" s="15" t="s">
        <v>16</v>
      </c>
      <c r="G29" s="16">
        <v>3</v>
      </c>
      <c r="H29" s="17">
        <v>5</v>
      </c>
      <c r="I29" s="18" t="s">
        <v>16</v>
      </c>
      <c r="J29" s="17">
        <v>5</v>
      </c>
      <c r="K29" s="16">
        <v>6</v>
      </c>
      <c r="L29" s="15" t="s">
        <v>16</v>
      </c>
      <c r="M29" s="16">
        <v>2</v>
      </c>
      <c r="N29" s="17">
        <v>5</v>
      </c>
      <c r="O29" s="19" t="s">
        <v>16</v>
      </c>
      <c r="P29" s="17">
        <v>4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5</v>
      </c>
      <c r="X29" s="15" t="s">
        <v>16</v>
      </c>
      <c r="Y29" s="16">
        <v>5</v>
      </c>
      <c r="Z29" s="17">
        <v>6</v>
      </c>
      <c r="AA29" s="19" t="s">
        <v>16</v>
      </c>
      <c r="AB29" s="17">
        <v>5</v>
      </c>
      <c r="AC29" s="20">
        <f t="shared" si="0"/>
        <v>45</v>
      </c>
      <c r="AE29" s="20">
        <f t="shared" si="1"/>
        <v>30</v>
      </c>
      <c r="AF29" s="22">
        <f t="shared" si="2"/>
        <v>75</v>
      </c>
      <c r="AG29" s="25">
        <v>23</v>
      </c>
      <c r="AH29" s="99" t="s">
        <v>33</v>
      </c>
      <c r="AI29" s="4"/>
    </row>
    <row r="30" spans="1:35" s="2" customFormat="1" ht="14.25" customHeight="1" x14ac:dyDescent="0.25">
      <c r="A30" s="14">
        <v>18</v>
      </c>
      <c r="B30" s="14" t="s">
        <v>88</v>
      </c>
      <c r="C30" s="14" t="s">
        <v>60</v>
      </c>
      <c r="E30" s="14">
        <v>6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5</v>
      </c>
      <c r="L30" s="15" t="s">
        <v>16</v>
      </c>
      <c r="M30" s="16">
        <v>2</v>
      </c>
      <c r="N30" s="17">
        <v>6</v>
      </c>
      <c r="O30" s="19" t="s">
        <v>16</v>
      </c>
      <c r="P30" s="17">
        <v>5</v>
      </c>
      <c r="Q30" s="16">
        <v>6</v>
      </c>
      <c r="R30" s="15" t="s">
        <v>16</v>
      </c>
      <c r="S30" s="16">
        <v>4</v>
      </c>
      <c r="T30" s="17">
        <v>5</v>
      </c>
      <c r="U30" s="19" t="s">
        <v>16</v>
      </c>
      <c r="V30" s="17">
        <v>1</v>
      </c>
      <c r="W30" s="16">
        <v>6</v>
      </c>
      <c r="X30" s="15" t="s">
        <v>16</v>
      </c>
      <c r="Y30" s="16">
        <v>5</v>
      </c>
      <c r="Z30" s="17">
        <v>4</v>
      </c>
      <c r="AA30" s="19" t="s">
        <v>16</v>
      </c>
      <c r="AB30" s="17">
        <v>4</v>
      </c>
      <c r="AC30" s="20">
        <f t="shared" si="0"/>
        <v>44</v>
      </c>
      <c r="AE30" s="20">
        <f t="shared" si="1"/>
        <v>30</v>
      </c>
      <c r="AF30" s="22">
        <f t="shared" si="2"/>
        <v>74</v>
      </c>
      <c r="AG30" s="25">
        <v>41</v>
      </c>
      <c r="AH30" s="99" t="s">
        <v>33</v>
      </c>
      <c r="AI30" s="4"/>
    </row>
    <row r="31" spans="1:35" s="2" customFormat="1" x14ac:dyDescent="0.25">
      <c r="A31" s="14">
        <v>19</v>
      </c>
      <c r="B31" s="1" t="s">
        <v>123</v>
      </c>
      <c r="C31" s="1" t="s">
        <v>67</v>
      </c>
      <c r="D31"/>
      <c r="E31" s="14">
        <v>6</v>
      </c>
      <c r="F31" s="15" t="s">
        <v>16</v>
      </c>
      <c r="G31" s="16">
        <v>3</v>
      </c>
      <c r="H31" s="17">
        <v>3</v>
      </c>
      <c r="I31" s="18" t="s">
        <v>16</v>
      </c>
      <c r="J31" s="17">
        <v>3</v>
      </c>
      <c r="K31" s="16">
        <v>6</v>
      </c>
      <c r="L31" s="15" t="s">
        <v>16</v>
      </c>
      <c r="M31" s="16">
        <v>2</v>
      </c>
      <c r="N31" s="17">
        <v>6</v>
      </c>
      <c r="O31" s="19" t="s">
        <v>16</v>
      </c>
      <c r="P31" s="17">
        <v>5</v>
      </c>
      <c r="Q31" s="16">
        <v>6</v>
      </c>
      <c r="R31" s="15" t="s">
        <v>16</v>
      </c>
      <c r="S31" s="16">
        <v>4</v>
      </c>
      <c r="T31" s="17">
        <v>6</v>
      </c>
      <c r="U31" s="19" t="s">
        <v>16</v>
      </c>
      <c r="V31" s="17">
        <v>2</v>
      </c>
      <c r="W31" s="16">
        <v>5</v>
      </c>
      <c r="X31" s="15" t="s">
        <v>16</v>
      </c>
      <c r="Y31" s="16">
        <v>5</v>
      </c>
      <c r="Z31" s="17">
        <v>6</v>
      </c>
      <c r="AA31" s="19" t="s">
        <v>16</v>
      </c>
      <c r="AB31" s="17">
        <v>6</v>
      </c>
      <c r="AC31" s="20">
        <f t="shared" si="0"/>
        <v>44</v>
      </c>
      <c r="AE31" s="20">
        <f t="shared" si="1"/>
        <v>30</v>
      </c>
      <c r="AF31" s="22">
        <f t="shared" si="2"/>
        <v>74</v>
      </c>
      <c r="AG31" s="25">
        <v>17</v>
      </c>
      <c r="AH31" s="99" t="s">
        <v>33</v>
      </c>
      <c r="AI31" s="4"/>
    </row>
    <row r="32" spans="1:35" x14ac:dyDescent="0.25">
      <c r="A32" s="14">
        <v>20</v>
      </c>
      <c r="B32" s="1" t="s">
        <v>107</v>
      </c>
      <c r="C32" s="1" t="s">
        <v>85</v>
      </c>
      <c r="D32" s="2"/>
      <c r="E32" s="14">
        <v>6</v>
      </c>
      <c r="F32" s="15" t="s">
        <v>16</v>
      </c>
      <c r="G32" s="16">
        <v>3</v>
      </c>
      <c r="H32" s="17">
        <v>6</v>
      </c>
      <c r="I32" s="18" t="s">
        <v>16</v>
      </c>
      <c r="J32" s="17">
        <v>6</v>
      </c>
      <c r="K32" s="16">
        <v>5</v>
      </c>
      <c r="L32" s="15" t="s">
        <v>16</v>
      </c>
      <c r="M32" s="16">
        <v>2</v>
      </c>
      <c r="N32" s="17">
        <v>6</v>
      </c>
      <c r="O32" s="19" t="s">
        <v>16</v>
      </c>
      <c r="P32" s="17">
        <v>5</v>
      </c>
      <c r="Q32" s="16">
        <v>6</v>
      </c>
      <c r="R32" s="15" t="s">
        <v>16</v>
      </c>
      <c r="S32" s="16">
        <v>4</v>
      </c>
      <c r="T32" s="17">
        <v>6</v>
      </c>
      <c r="U32" s="19" t="s">
        <v>16</v>
      </c>
      <c r="V32" s="17">
        <v>2</v>
      </c>
      <c r="W32" s="16">
        <v>2</v>
      </c>
      <c r="X32" s="15" t="s">
        <v>16</v>
      </c>
      <c r="Y32" s="16">
        <v>1</v>
      </c>
      <c r="Z32" s="17">
        <v>6</v>
      </c>
      <c r="AA32" s="19" t="s">
        <v>16</v>
      </c>
      <c r="AB32" s="17">
        <v>6</v>
      </c>
      <c r="AC32" s="20">
        <f t="shared" si="0"/>
        <v>43</v>
      </c>
      <c r="AD32" s="21" t="s">
        <v>16</v>
      </c>
      <c r="AE32" s="20">
        <f t="shared" si="1"/>
        <v>29</v>
      </c>
      <c r="AF32" s="22">
        <f t="shared" si="2"/>
        <v>72</v>
      </c>
      <c r="AG32" s="25">
        <v>55</v>
      </c>
      <c r="AH32" s="11"/>
    </row>
    <row r="33" spans="1:35" s="2" customFormat="1" x14ac:dyDescent="0.25">
      <c r="A33" s="14">
        <v>21</v>
      </c>
      <c r="B33" s="14" t="s">
        <v>93</v>
      </c>
      <c r="C33" s="14" t="s">
        <v>60</v>
      </c>
      <c r="D33"/>
      <c r="E33" s="14">
        <v>6</v>
      </c>
      <c r="F33" s="15" t="s">
        <v>16</v>
      </c>
      <c r="G33" s="16">
        <v>3</v>
      </c>
      <c r="H33" s="17">
        <v>4</v>
      </c>
      <c r="I33" s="18" t="s">
        <v>16</v>
      </c>
      <c r="J33" s="17">
        <v>4</v>
      </c>
      <c r="K33" s="16">
        <v>4</v>
      </c>
      <c r="L33" s="15" t="s">
        <v>16</v>
      </c>
      <c r="M33" s="16">
        <v>2</v>
      </c>
      <c r="N33" s="17">
        <v>5</v>
      </c>
      <c r="O33" s="19" t="s">
        <v>16</v>
      </c>
      <c r="P33" s="17">
        <v>4</v>
      </c>
      <c r="Q33" s="16">
        <v>6</v>
      </c>
      <c r="R33" s="15" t="s">
        <v>16</v>
      </c>
      <c r="S33" s="16">
        <v>4</v>
      </c>
      <c r="T33" s="17">
        <v>6</v>
      </c>
      <c r="U33" s="19" t="s">
        <v>16</v>
      </c>
      <c r="V33" s="17">
        <v>2</v>
      </c>
      <c r="W33" s="16">
        <v>6</v>
      </c>
      <c r="X33" s="15" t="s">
        <v>16</v>
      </c>
      <c r="Y33" s="16">
        <v>4</v>
      </c>
      <c r="Z33" s="17">
        <v>6</v>
      </c>
      <c r="AA33" s="19" t="s">
        <v>16</v>
      </c>
      <c r="AB33" s="17">
        <v>6</v>
      </c>
      <c r="AC33" s="20">
        <f t="shared" si="0"/>
        <v>43</v>
      </c>
      <c r="AE33" s="20">
        <f t="shared" si="1"/>
        <v>29</v>
      </c>
      <c r="AF33" s="22">
        <f t="shared" si="2"/>
        <v>72</v>
      </c>
      <c r="AG33" s="25">
        <v>42</v>
      </c>
      <c r="AH33" s="11"/>
      <c r="AI33" s="4"/>
    </row>
    <row r="34" spans="1:35" s="2" customFormat="1" x14ac:dyDescent="0.25">
      <c r="A34" s="14">
        <v>22</v>
      </c>
      <c r="B34" s="14" t="s">
        <v>57</v>
      </c>
      <c r="C34" s="14" t="s">
        <v>58</v>
      </c>
      <c r="E34" s="14">
        <v>5</v>
      </c>
      <c r="F34" s="15" t="s">
        <v>16</v>
      </c>
      <c r="G34" s="16">
        <v>3</v>
      </c>
      <c r="H34" s="17">
        <v>5</v>
      </c>
      <c r="I34" s="18" t="s">
        <v>16</v>
      </c>
      <c r="J34" s="17">
        <v>5</v>
      </c>
      <c r="K34" s="16">
        <v>4</v>
      </c>
      <c r="L34" s="15" t="s">
        <v>16</v>
      </c>
      <c r="M34" s="16">
        <v>2</v>
      </c>
      <c r="N34" s="17">
        <v>4</v>
      </c>
      <c r="O34" s="19" t="s">
        <v>16</v>
      </c>
      <c r="P34" s="17">
        <v>4</v>
      </c>
      <c r="Q34" s="16">
        <v>5</v>
      </c>
      <c r="R34" s="15" t="s">
        <v>16</v>
      </c>
      <c r="S34" s="16">
        <v>4</v>
      </c>
      <c r="T34" s="17">
        <v>6</v>
      </c>
      <c r="U34" s="19" t="s">
        <v>16</v>
      </c>
      <c r="V34" s="17">
        <v>2</v>
      </c>
      <c r="W34" s="16">
        <v>6</v>
      </c>
      <c r="X34" s="15" t="s">
        <v>16</v>
      </c>
      <c r="Y34" s="16">
        <v>5</v>
      </c>
      <c r="Z34" s="17">
        <v>6</v>
      </c>
      <c r="AA34" s="19" t="s">
        <v>16</v>
      </c>
      <c r="AB34" s="17">
        <v>6</v>
      </c>
      <c r="AC34" s="20">
        <f t="shared" si="0"/>
        <v>41</v>
      </c>
      <c r="AE34" s="20">
        <f t="shared" si="1"/>
        <v>31</v>
      </c>
      <c r="AF34" s="22">
        <f t="shared" si="2"/>
        <v>72</v>
      </c>
      <c r="AG34" s="23">
        <f>2+4+3+3+14+5</f>
        <v>31</v>
      </c>
      <c r="AH34" s="11"/>
      <c r="AI34" s="4"/>
    </row>
    <row r="35" spans="1:35" s="2" customFormat="1" x14ac:dyDescent="0.25">
      <c r="A35" s="14">
        <v>23</v>
      </c>
      <c r="B35" s="14" t="s">
        <v>80</v>
      </c>
      <c r="C35" s="14" t="s">
        <v>77</v>
      </c>
      <c r="D35"/>
      <c r="E35" s="14">
        <v>6</v>
      </c>
      <c r="F35" s="15" t="s">
        <v>16</v>
      </c>
      <c r="G35" s="16">
        <v>3</v>
      </c>
      <c r="H35" s="17">
        <v>4</v>
      </c>
      <c r="I35" s="18" t="s">
        <v>16</v>
      </c>
      <c r="J35" s="17">
        <v>4</v>
      </c>
      <c r="K35" s="16">
        <v>6</v>
      </c>
      <c r="L35" s="15" t="s">
        <v>16</v>
      </c>
      <c r="M35" s="16">
        <v>2</v>
      </c>
      <c r="N35" s="17">
        <v>6</v>
      </c>
      <c r="O35" s="19" t="s">
        <v>16</v>
      </c>
      <c r="P35" s="17">
        <v>5</v>
      </c>
      <c r="Q35" s="16">
        <v>6</v>
      </c>
      <c r="R35" s="15" t="s">
        <v>16</v>
      </c>
      <c r="S35" s="16">
        <v>4</v>
      </c>
      <c r="T35" s="17">
        <v>4</v>
      </c>
      <c r="U35" s="19" t="s">
        <v>16</v>
      </c>
      <c r="V35" s="17">
        <v>1</v>
      </c>
      <c r="W35" s="16">
        <v>6</v>
      </c>
      <c r="X35" s="15" t="s">
        <v>16</v>
      </c>
      <c r="Y35" s="16">
        <v>5</v>
      </c>
      <c r="Z35" s="17">
        <v>4</v>
      </c>
      <c r="AA35" s="19" t="s">
        <v>16</v>
      </c>
      <c r="AB35" s="17">
        <v>4</v>
      </c>
      <c r="AC35" s="20">
        <f t="shared" si="0"/>
        <v>42</v>
      </c>
      <c r="AE35" s="20">
        <f t="shared" si="1"/>
        <v>28</v>
      </c>
      <c r="AF35" s="22">
        <f t="shared" si="2"/>
        <v>70</v>
      </c>
      <c r="AG35" s="25">
        <f>4+13+1+7+4</f>
        <v>29</v>
      </c>
      <c r="AH35" s="24"/>
      <c r="AI35" s="4"/>
    </row>
    <row r="36" spans="1:35" s="2" customFormat="1" x14ac:dyDescent="0.25">
      <c r="A36" s="14">
        <v>24</v>
      </c>
      <c r="B36" s="1" t="s">
        <v>43</v>
      </c>
      <c r="C36" s="1" t="s">
        <v>0</v>
      </c>
      <c r="E36" s="14">
        <v>5</v>
      </c>
      <c r="F36" s="15" t="s">
        <v>16</v>
      </c>
      <c r="G36" s="16">
        <v>3</v>
      </c>
      <c r="H36" s="17">
        <v>3</v>
      </c>
      <c r="I36" s="18" t="s">
        <v>16</v>
      </c>
      <c r="J36" s="17">
        <v>3</v>
      </c>
      <c r="K36" s="16">
        <v>6</v>
      </c>
      <c r="L36" s="15" t="s">
        <v>16</v>
      </c>
      <c r="M36" s="16">
        <v>2</v>
      </c>
      <c r="N36" s="17">
        <v>5</v>
      </c>
      <c r="O36" s="19" t="s">
        <v>16</v>
      </c>
      <c r="P36" s="17">
        <v>5</v>
      </c>
      <c r="Q36" s="16">
        <v>4</v>
      </c>
      <c r="R36" s="15" t="s">
        <v>16</v>
      </c>
      <c r="S36" s="16">
        <v>3</v>
      </c>
      <c r="T36" s="17">
        <v>5</v>
      </c>
      <c r="U36" s="19" t="s">
        <v>16</v>
      </c>
      <c r="V36" s="17">
        <v>2</v>
      </c>
      <c r="W36" s="16">
        <v>6</v>
      </c>
      <c r="X36" s="15" t="s">
        <v>16</v>
      </c>
      <c r="Y36" s="16">
        <v>5</v>
      </c>
      <c r="Z36" s="17">
        <v>6</v>
      </c>
      <c r="AA36" s="19" t="s">
        <v>16</v>
      </c>
      <c r="AB36" s="17">
        <v>6</v>
      </c>
      <c r="AC36" s="20">
        <f t="shared" si="0"/>
        <v>40</v>
      </c>
      <c r="AD36" s="21" t="s">
        <v>16</v>
      </c>
      <c r="AE36" s="20">
        <f t="shared" si="1"/>
        <v>29</v>
      </c>
      <c r="AF36" s="22">
        <f t="shared" si="2"/>
        <v>69</v>
      </c>
      <c r="AG36" s="25">
        <v>46</v>
      </c>
      <c r="AH36" s="11"/>
      <c r="AI36" s="4"/>
    </row>
    <row r="37" spans="1:35" s="2" customFormat="1" x14ac:dyDescent="0.25">
      <c r="A37" s="14">
        <v>25</v>
      </c>
      <c r="B37" s="11" t="s">
        <v>76</v>
      </c>
      <c r="C37" s="11" t="s">
        <v>77</v>
      </c>
      <c r="D37"/>
      <c r="E37" s="14">
        <v>6</v>
      </c>
      <c r="F37" s="15" t="s">
        <v>16</v>
      </c>
      <c r="G37" s="16">
        <v>3</v>
      </c>
      <c r="H37" s="17">
        <v>4</v>
      </c>
      <c r="I37" s="18" t="s">
        <v>16</v>
      </c>
      <c r="J37" s="17">
        <v>4</v>
      </c>
      <c r="K37" s="16">
        <v>6</v>
      </c>
      <c r="L37" s="15" t="s">
        <v>16</v>
      </c>
      <c r="M37" s="16">
        <v>2</v>
      </c>
      <c r="N37" s="17">
        <v>6</v>
      </c>
      <c r="O37" s="19" t="s">
        <v>16</v>
      </c>
      <c r="P37" s="17">
        <v>5</v>
      </c>
      <c r="Q37" s="16">
        <v>5</v>
      </c>
      <c r="R37" s="15" t="s">
        <v>16</v>
      </c>
      <c r="S37" s="16">
        <v>3</v>
      </c>
      <c r="T37" s="17">
        <v>5</v>
      </c>
      <c r="U37" s="19" t="s">
        <v>16</v>
      </c>
      <c r="V37" s="17">
        <v>2</v>
      </c>
      <c r="W37" s="16">
        <v>4</v>
      </c>
      <c r="X37" s="15" t="s">
        <v>16</v>
      </c>
      <c r="Y37" s="16">
        <v>3</v>
      </c>
      <c r="Z37" s="17">
        <v>4</v>
      </c>
      <c r="AA37" s="19" t="s">
        <v>16</v>
      </c>
      <c r="AB37" s="17">
        <v>4</v>
      </c>
      <c r="AC37" s="20">
        <f t="shared" si="0"/>
        <v>40</v>
      </c>
      <c r="AE37" s="20">
        <f t="shared" si="1"/>
        <v>26</v>
      </c>
      <c r="AF37" s="22">
        <f t="shared" si="2"/>
        <v>66</v>
      </c>
      <c r="AG37" s="25">
        <f>7+3+7+10+11+1</f>
        <v>39</v>
      </c>
      <c r="AH37" s="11"/>
      <c r="AI37" s="4"/>
    </row>
    <row r="38" spans="1:35" s="2" customFormat="1" x14ac:dyDescent="0.25">
      <c r="A38" s="14">
        <v>26</v>
      </c>
      <c r="B38" s="14" t="s">
        <v>108</v>
      </c>
      <c r="C38" s="14" t="s">
        <v>58</v>
      </c>
      <c r="D38"/>
      <c r="E38" s="14">
        <v>6</v>
      </c>
      <c r="F38" s="15" t="s">
        <v>16</v>
      </c>
      <c r="G38" s="16">
        <v>3</v>
      </c>
      <c r="H38" s="17">
        <v>3</v>
      </c>
      <c r="I38" s="18" t="s">
        <v>16</v>
      </c>
      <c r="J38" s="17">
        <v>3</v>
      </c>
      <c r="K38" s="16">
        <v>5</v>
      </c>
      <c r="L38" s="15" t="s">
        <v>16</v>
      </c>
      <c r="M38" s="16">
        <v>2</v>
      </c>
      <c r="N38" s="17">
        <v>5</v>
      </c>
      <c r="O38" s="19" t="s">
        <v>16</v>
      </c>
      <c r="P38" s="17">
        <v>4</v>
      </c>
      <c r="Q38" s="16">
        <v>6</v>
      </c>
      <c r="R38" s="15" t="s">
        <v>16</v>
      </c>
      <c r="S38" s="16">
        <v>4</v>
      </c>
      <c r="T38" s="17">
        <v>3</v>
      </c>
      <c r="U38" s="19" t="s">
        <v>16</v>
      </c>
      <c r="V38" s="17">
        <v>2</v>
      </c>
      <c r="W38" s="16">
        <v>5</v>
      </c>
      <c r="X38" s="15" t="s">
        <v>16</v>
      </c>
      <c r="Y38" s="16">
        <v>4</v>
      </c>
      <c r="Z38" s="17">
        <v>5</v>
      </c>
      <c r="AA38" s="19" t="s">
        <v>16</v>
      </c>
      <c r="AB38" s="17">
        <v>5</v>
      </c>
      <c r="AC38" s="20">
        <f t="shared" si="0"/>
        <v>38</v>
      </c>
      <c r="AE38" s="20">
        <f t="shared" si="1"/>
        <v>27</v>
      </c>
      <c r="AF38" s="22">
        <f t="shared" si="2"/>
        <v>65</v>
      </c>
      <c r="AG38" s="25">
        <v>32</v>
      </c>
      <c r="AH38" s="11"/>
      <c r="AI38" s="4"/>
    </row>
    <row r="39" spans="1:35" s="2" customFormat="1" x14ac:dyDescent="0.25">
      <c r="A39" s="14">
        <v>27</v>
      </c>
      <c r="B39" s="11" t="s">
        <v>44</v>
      </c>
      <c r="C39" s="11" t="s">
        <v>0</v>
      </c>
      <c r="D39"/>
      <c r="E39" s="14">
        <v>6</v>
      </c>
      <c r="F39" s="15" t="s">
        <v>16</v>
      </c>
      <c r="G39" s="16">
        <v>3</v>
      </c>
      <c r="H39" s="17">
        <v>3</v>
      </c>
      <c r="I39" s="18" t="s">
        <v>16</v>
      </c>
      <c r="J39" s="17">
        <v>3</v>
      </c>
      <c r="K39" s="16">
        <v>5</v>
      </c>
      <c r="L39" s="15" t="s">
        <v>16</v>
      </c>
      <c r="M39" s="16">
        <v>2</v>
      </c>
      <c r="N39" s="17">
        <v>3</v>
      </c>
      <c r="O39" s="19" t="s">
        <v>16</v>
      </c>
      <c r="P39" s="17">
        <v>3</v>
      </c>
      <c r="Q39" s="16">
        <v>4</v>
      </c>
      <c r="R39" s="15" t="s">
        <v>16</v>
      </c>
      <c r="S39" s="16">
        <v>4</v>
      </c>
      <c r="T39" s="17">
        <v>4</v>
      </c>
      <c r="U39" s="19" t="s">
        <v>16</v>
      </c>
      <c r="V39" s="17">
        <v>2</v>
      </c>
      <c r="W39" s="16">
        <v>5</v>
      </c>
      <c r="X39" s="15" t="s">
        <v>16</v>
      </c>
      <c r="Y39" s="16">
        <v>5</v>
      </c>
      <c r="Z39" s="17">
        <v>5</v>
      </c>
      <c r="AA39" s="19" t="s">
        <v>16</v>
      </c>
      <c r="AB39" s="17">
        <v>5</v>
      </c>
      <c r="AC39" s="20">
        <f t="shared" si="0"/>
        <v>35</v>
      </c>
      <c r="AE39" s="20">
        <f t="shared" si="1"/>
        <v>27</v>
      </c>
      <c r="AF39" s="22">
        <f t="shared" si="2"/>
        <v>62</v>
      </c>
      <c r="AG39" s="25">
        <v>22</v>
      </c>
      <c r="AH39" s="11"/>
      <c r="AI39" s="11"/>
    </row>
    <row r="40" spans="1:35" s="2" customFormat="1" x14ac:dyDescent="0.25">
      <c r="A40" s="14">
        <v>28</v>
      </c>
      <c r="B40" s="14" t="s">
        <v>74</v>
      </c>
      <c r="C40" s="14" t="s">
        <v>67</v>
      </c>
      <c r="D40" s="11"/>
      <c r="E40" s="14">
        <v>6</v>
      </c>
      <c r="F40" s="15" t="s">
        <v>16</v>
      </c>
      <c r="G40" s="16">
        <v>3</v>
      </c>
      <c r="H40" s="17">
        <v>4</v>
      </c>
      <c r="I40" s="18" t="s">
        <v>16</v>
      </c>
      <c r="J40" s="17">
        <v>4</v>
      </c>
      <c r="K40" s="16">
        <v>5</v>
      </c>
      <c r="L40" s="15" t="s">
        <v>16</v>
      </c>
      <c r="M40" s="16">
        <v>1</v>
      </c>
      <c r="N40" s="17">
        <v>5</v>
      </c>
      <c r="O40" s="19" t="s">
        <v>16</v>
      </c>
      <c r="P40" s="17">
        <v>5</v>
      </c>
      <c r="Q40" s="16">
        <v>5</v>
      </c>
      <c r="R40" s="15" t="s">
        <v>16</v>
      </c>
      <c r="S40" s="16">
        <v>4</v>
      </c>
      <c r="T40" s="17">
        <v>6</v>
      </c>
      <c r="U40" s="19" t="s">
        <v>16</v>
      </c>
      <c r="V40" s="17">
        <v>2</v>
      </c>
      <c r="W40" s="16">
        <v>6</v>
      </c>
      <c r="X40" s="15" t="s">
        <v>16</v>
      </c>
      <c r="Y40" s="16">
        <v>5</v>
      </c>
      <c r="Z40" s="17">
        <v>0</v>
      </c>
      <c r="AA40" s="19" t="s">
        <v>16</v>
      </c>
      <c r="AB40" s="17">
        <v>0</v>
      </c>
      <c r="AC40" s="20">
        <f t="shared" si="0"/>
        <v>37</v>
      </c>
      <c r="AD40" s="21" t="s">
        <v>16</v>
      </c>
      <c r="AE40" s="20">
        <f t="shared" si="1"/>
        <v>24</v>
      </c>
      <c r="AF40" s="22">
        <f t="shared" si="2"/>
        <v>61</v>
      </c>
      <c r="AG40" s="23">
        <v>11</v>
      </c>
      <c r="AH40" s="11"/>
      <c r="AI40" s="11"/>
    </row>
    <row r="41" spans="1:35" s="2" customFormat="1" x14ac:dyDescent="0.25">
      <c r="A41" s="11"/>
      <c r="B41" s="14"/>
      <c r="C41" s="14"/>
      <c r="D41" s="11"/>
      <c r="E41" s="14"/>
      <c r="F41" s="15"/>
      <c r="G41" s="16"/>
      <c r="H41" s="17"/>
      <c r="I41" s="18"/>
      <c r="J41" s="17"/>
      <c r="K41" s="16"/>
      <c r="L41" s="15"/>
      <c r="M41" s="16"/>
      <c r="N41" s="17"/>
      <c r="O41" s="19"/>
      <c r="P41" s="17"/>
      <c r="Q41" s="16"/>
      <c r="R41" s="15"/>
      <c r="S41" s="16"/>
      <c r="T41" s="17"/>
      <c r="U41" s="19"/>
      <c r="V41" s="17"/>
      <c r="W41" s="16"/>
      <c r="X41" s="15"/>
      <c r="Y41" s="16"/>
      <c r="Z41" s="17"/>
      <c r="AA41" s="19"/>
      <c r="AB41" s="17"/>
      <c r="AC41" s="20"/>
      <c r="AD41" s="21"/>
      <c r="AE41" s="20"/>
      <c r="AF41" s="22"/>
      <c r="AG41" s="23"/>
      <c r="AH41" s="11"/>
      <c r="AI41" s="11"/>
    </row>
    <row r="42" spans="1:35" ht="18.75" x14ac:dyDescent="0.3">
      <c r="A42" s="80" t="s">
        <v>24</v>
      </c>
      <c r="B42" s="49"/>
      <c r="C42" s="14"/>
      <c r="D42" s="2"/>
      <c r="E42" s="14"/>
      <c r="F42" s="15"/>
      <c r="G42" s="16"/>
      <c r="H42" s="17"/>
      <c r="I42" s="18"/>
      <c r="J42" s="17"/>
      <c r="K42" s="16"/>
      <c r="L42" s="15"/>
      <c r="M42" s="16"/>
      <c r="N42" s="17"/>
      <c r="O42" s="19"/>
      <c r="P42" s="17"/>
      <c r="Q42" s="16"/>
      <c r="R42" s="15"/>
      <c r="S42" s="16"/>
      <c r="T42" s="17"/>
      <c r="U42" s="19"/>
      <c r="V42" s="17"/>
      <c r="W42" s="16"/>
      <c r="X42" s="15"/>
      <c r="Y42" s="16"/>
      <c r="Z42" s="17"/>
      <c r="AA42" s="19"/>
      <c r="AB42" s="17"/>
      <c r="AC42" s="20"/>
      <c r="AD42" s="21"/>
      <c r="AE42" s="20"/>
      <c r="AF42" s="22"/>
      <c r="AG42" s="25"/>
      <c r="AH42" s="4"/>
    </row>
    <row r="43" spans="1:35" x14ac:dyDescent="0.25">
      <c r="B43" s="81" t="s">
        <v>1</v>
      </c>
      <c r="C43" s="81" t="s">
        <v>2</v>
      </c>
      <c r="D43" s="31"/>
      <c r="E43" s="31" t="s">
        <v>4</v>
      </c>
      <c r="F43" s="31"/>
      <c r="G43" s="31"/>
      <c r="H43" s="32" t="s">
        <v>5</v>
      </c>
      <c r="I43" s="32"/>
      <c r="J43" s="32"/>
      <c r="K43" s="31" t="s">
        <v>6</v>
      </c>
      <c r="L43" s="31"/>
      <c r="M43" s="31"/>
      <c r="N43" s="32" t="s">
        <v>7</v>
      </c>
      <c r="O43" s="32"/>
      <c r="P43" s="32"/>
      <c r="Q43" s="31" t="s">
        <v>8</v>
      </c>
      <c r="R43" s="31"/>
      <c r="S43" s="31"/>
      <c r="T43" s="32" t="s">
        <v>9</v>
      </c>
      <c r="U43" s="32"/>
      <c r="V43" s="32"/>
      <c r="W43" s="31" t="s">
        <v>10</v>
      </c>
      <c r="X43" s="31"/>
      <c r="Y43" s="31"/>
      <c r="Z43" s="32" t="s">
        <v>11</v>
      </c>
      <c r="AA43" s="32"/>
      <c r="AB43" s="32"/>
      <c r="AC43" s="33" t="s">
        <v>12</v>
      </c>
      <c r="AD43" s="33"/>
      <c r="AE43" s="33" t="s">
        <v>13</v>
      </c>
      <c r="AF43" s="32" t="s">
        <v>14</v>
      </c>
      <c r="AG43" s="31" t="s">
        <v>15</v>
      </c>
      <c r="AH43" s="11" t="s">
        <v>22</v>
      </c>
      <c r="AI43" s="4" t="s">
        <v>23</v>
      </c>
    </row>
    <row r="44" spans="1:35" x14ac:dyDescent="0.25">
      <c r="A44" s="14">
        <v>1</v>
      </c>
      <c r="B44" s="14" t="s">
        <v>42</v>
      </c>
      <c r="C44" s="14" t="s">
        <v>0</v>
      </c>
      <c r="D44" s="2"/>
      <c r="E44" s="14">
        <v>6</v>
      </c>
      <c r="F44" s="15" t="s">
        <v>16</v>
      </c>
      <c r="G44" s="16">
        <v>3</v>
      </c>
      <c r="H44" s="17">
        <v>6</v>
      </c>
      <c r="I44" s="18" t="s">
        <v>16</v>
      </c>
      <c r="J44" s="17">
        <v>6</v>
      </c>
      <c r="K44" s="16">
        <v>6</v>
      </c>
      <c r="L44" s="15" t="s">
        <v>16</v>
      </c>
      <c r="M44" s="16">
        <v>2</v>
      </c>
      <c r="N44" s="17">
        <v>6</v>
      </c>
      <c r="O44" s="19" t="s">
        <v>16</v>
      </c>
      <c r="P44" s="17">
        <v>5</v>
      </c>
      <c r="Q44" s="16">
        <v>4</v>
      </c>
      <c r="R44" s="15" t="s">
        <v>16</v>
      </c>
      <c r="S44" s="16">
        <v>3</v>
      </c>
      <c r="T44" s="17">
        <v>6</v>
      </c>
      <c r="U44" s="19" t="s">
        <v>16</v>
      </c>
      <c r="V44" s="17">
        <v>2</v>
      </c>
      <c r="W44" s="16">
        <v>6</v>
      </c>
      <c r="X44" s="15" t="s">
        <v>16</v>
      </c>
      <c r="Y44" s="16">
        <v>5</v>
      </c>
      <c r="Z44" s="17">
        <v>5</v>
      </c>
      <c r="AA44" s="19" t="s">
        <v>16</v>
      </c>
      <c r="AB44" s="17">
        <v>5</v>
      </c>
      <c r="AC44" s="20">
        <f t="shared" ref="AC44:AC54" si="3">E44+H44+K44+N44+Q44+T44+W44+Z44</f>
        <v>45</v>
      </c>
      <c r="AD44" s="21" t="s">
        <v>16</v>
      </c>
      <c r="AE44" s="20">
        <f t="shared" ref="AE44:AE54" si="4">G44+J44+M44+P44+S44+V44+Y44+AB44</f>
        <v>31</v>
      </c>
      <c r="AF44" s="22">
        <f t="shared" ref="AF44:AF54" si="5">AC44+AE44</f>
        <v>76</v>
      </c>
      <c r="AG44" s="25">
        <v>65</v>
      </c>
      <c r="AH44" s="4" t="s">
        <v>33</v>
      </c>
    </row>
    <row r="45" spans="1:35" x14ac:dyDescent="0.25">
      <c r="A45" s="14">
        <v>2</v>
      </c>
      <c r="B45" s="14" t="s">
        <v>61</v>
      </c>
      <c r="C45" s="14" t="s">
        <v>60</v>
      </c>
      <c r="D45" s="2"/>
      <c r="E45" s="14">
        <v>5</v>
      </c>
      <c r="F45" s="15" t="s">
        <v>16</v>
      </c>
      <c r="G45" s="16">
        <v>3</v>
      </c>
      <c r="H45" s="17">
        <v>5</v>
      </c>
      <c r="I45" s="18" t="s">
        <v>16</v>
      </c>
      <c r="J45" s="17">
        <v>5</v>
      </c>
      <c r="K45" s="16">
        <v>6</v>
      </c>
      <c r="L45" s="15" t="s">
        <v>16</v>
      </c>
      <c r="M45" s="16">
        <v>2</v>
      </c>
      <c r="N45" s="17">
        <v>6</v>
      </c>
      <c r="O45" s="19" t="s">
        <v>16</v>
      </c>
      <c r="P45" s="17">
        <v>5</v>
      </c>
      <c r="Q45" s="16">
        <v>6</v>
      </c>
      <c r="R45" s="15" t="s">
        <v>16</v>
      </c>
      <c r="S45" s="16">
        <v>4</v>
      </c>
      <c r="T45" s="17">
        <v>6</v>
      </c>
      <c r="U45" s="19" t="s">
        <v>16</v>
      </c>
      <c r="V45" s="17">
        <v>2</v>
      </c>
      <c r="W45" s="16">
        <v>5</v>
      </c>
      <c r="X45" s="15" t="s">
        <v>16</v>
      </c>
      <c r="Y45" s="16">
        <v>4</v>
      </c>
      <c r="Z45" s="17">
        <v>6</v>
      </c>
      <c r="AA45" s="19" t="s">
        <v>16</v>
      </c>
      <c r="AB45" s="17">
        <v>6</v>
      </c>
      <c r="AC45" s="20">
        <f t="shared" si="3"/>
        <v>45</v>
      </c>
      <c r="AD45" s="21" t="s">
        <v>16</v>
      </c>
      <c r="AE45" s="20">
        <f t="shared" si="4"/>
        <v>31</v>
      </c>
      <c r="AF45" s="22">
        <f t="shared" si="5"/>
        <v>76</v>
      </c>
      <c r="AG45" s="25">
        <v>47</v>
      </c>
      <c r="AH45" s="4" t="s">
        <v>33</v>
      </c>
    </row>
    <row r="46" spans="1:35" x14ac:dyDescent="0.25">
      <c r="A46" s="14">
        <v>3</v>
      </c>
      <c r="B46" s="14" t="s">
        <v>105</v>
      </c>
      <c r="C46" s="14" t="s">
        <v>97</v>
      </c>
      <c r="D46" s="2"/>
      <c r="E46" s="14">
        <v>5</v>
      </c>
      <c r="F46" s="15" t="s">
        <v>16</v>
      </c>
      <c r="G46" s="16">
        <v>3</v>
      </c>
      <c r="H46" s="17">
        <v>6</v>
      </c>
      <c r="I46" s="18" t="s">
        <v>16</v>
      </c>
      <c r="J46" s="17">
        <v>6</v>
      </c>
      <c r="K46" s="16">
        <v>4</v>
      </c>
      <c r="L46" s="15" t="s">
        <v>16</v>
      </c>
      <c r="M46" s="16">
        <v>2</v>
      </c>
      <c r="N46" s="17">
        <v>6</v>
      </c>
      <c r="O46" s="19" t="s">
        <v>16</v>
      </c>
      <c r="P46" s="17">
        <v>5</v>
      </c>
      <c r="Q46" s="16">
        <v>6</v>
      </c>
      <c r="R46" s="15" t="s">
        <v>16</v>
      </c>
      <c r="S46" s="16">
        <v>4</v>
      </c>
      <c r="T46" s="17">
        <v>6</v>
      </c>
      <c r="U46" s="19" t="s">
        <v>16</v>
      </c>
      <c r="V46" s="17">
        <v>2</v>
      </c>
      <c r="W46" s="16">
        <v>6</v>
      </c>
      <c r="X46" s="15" t="s">
        <v>16</v>
      </c>
      <c r="Y46" s="16">
        <v>5</v>
      </c>
      <c r="Z46" s="17">
        <v>4</v>
      </c>
      <c r="AA46" s="19" t="s">
        <v>16</v>
      </c>
      <c r="AB46" s="17">
        <v>4</v>
      </c>
      <c r="AC46" s="20">
        <f t="shared" si="3"/>
        <v>43</v>
      </c>
      <c r="AD46" s="21" t="s">
        <v>16</v>
      </c>
      <c r="AE46" s="20">
        <f t="shared" si="4"/>
        <v>31</v>
      </c>
      <c r="AF46" s="22">
        <f t="shared" si="5"/>
        <v>74</v>
      </c>
      <c r="AG46" s="25">
        <v>55</v>
      </c>
      <c r="AH46" s="4" t="s">
        <v>33</v>
      </c>
    </row>
    <row r="47" spans="1:35" x14ac:dyDescent="0.25">
      <c r="A47" s="14">
        <v>4</v>
      </c>
      <c r="B47" s="14" t="s">
        <v>120</v>
      </c>
      <c r="C47" s="14" t="s">
        <v>77</v>
      </c>
      <c r="D47" s="2"/>
      <c r="E47" s="14">
        <v>6</v>
      </c>
      <c r="F47" s="15" t="s">
        <v>16</v>
      </c>
      <c r="G47" s="16">
        <v>3</v>
      </c>
      <c r="H47" s="17">
        <v>4</v>
      </c>
      <c r="I47" s="18" t="s">
        <v>16</v>
      </c>
      <c r="J47" s="17">
        <v>4</v>
      </c>
      <c r="K47" s="16">
        <v>6</v>
      </c>
      <c r="L47" s="15" t="s">
        <v>16</v>
      </c>
      <c r="M47" s="16">
        <v>2</v>
      </c>
      <c r="N47" s="17">
        <v>5</v>
      </c>
      <c r="O47" s="19" t="s">
        <v>16</v>
      </c>
      <c r="P47" s="17">
        <v>4</v>
      </c>
      <c r="Q47" s="16">
        <v>5</v>
      </c>
      <c r="R47" s="15" t="s">
        <v>16</v>
      </c>
      <c r="S47" s="16">
        <v>4</v>
      </c>
      <c r="T47" s="17">
        <v>5</v>
      </c>
      <c r="U47" s="19" t="s">
        <v>16</v>
      </c>
      <c r="V47" s="17">
        <v>2</v>
      </c>
      <c r="W47" s="16">
        <v>6</v>
      </c>
      <c r="X47" s="15" t="s">
        <v>16</v>
      </c>
      <c r="Y47" s="16">
        <v>5</v>
      </c>
      <c r="Z47" s="17">
        <v>6</v>
      </c>
      <c r="AA47" s="19" t="s">
        <v>16</v>
      </c>
      <c r="AB47" s="17">
        <v>6</v>
      </c>
      <c r="AC47" s="20">
        <f t="shared" si="3"/>
        <v>43</v>
      </c>
      <c r="AD47" s="21" t="s">
        <v>16</v>
      </c>
      <c r="AE47" s="20">
        <f t="shared" si="4"/>
        <v>30</v>
      </c>
      <c r="AF47" s="22">
        <f t="shared" si="5"/>
        <v>73</v>
      </c>
      <c r="AG47" s="25">
        <v>39</v>
      </c>
      <c r="AH47" s="4"/>
    </row>
    <row r="48" spans="1:35" x14ac:dyDescent="0.25">
      <c r="A48" s="14">
        <v>5</v>
      </c>
      <c r="B48" s="14" t="s">
        <v>86</v>
      </c>
      <c r="C48" s="14" t="s">
        <v>85</v>
      </c>
      <c r="D48" s="2"/>
      <c r="E48" s="14">
        <v>6</v>
      </c>
      <c r="F48" s="15" t="s">
        <v>16</v>
      </c>
      <c r="G48" s="16">
        <v>3</v>
      </c>
      <c r="H48" s="17">
        <v>4</v>
      </c>
      <c r="I48" s="18" t="s">
        <v>16</v>
      </c>
      <c r="J48" s="17">
        <v>4</v>
      </c>
      <c r="K48" s="16">
        <v>6</v>
      </c>
      <c r="L48" s="15" t="s">
        <v>16</v>
      </c>
      <c r="M48" s="16">
        <v>2</v>
      </c>
      <c r="N48" s="17">
        <v>6</v>
      </c>
      <c r="O48" s="19" t="s">
        <v>16</v>
      </c>
      <c r="P48" s="17">
        <v>5</v>
      </c>
      <c r="Q48" s="16">
        <v>4</v>
      </c>
      <c r="R48" s="15" t="s">
        <v>16</v>
      </c>
      <c r="S48" s="16">
        <v>3</v>
      </c>
      <c r="T48" s="17">
        <v>6</v>
      </c>
      <c r="U48" s="19" t="s">
        <v>16</v>
      </c>
      <c r="V48" s="17">
        <v>2</v>
      </c>
      <c r="W48" s="16">
        <v>6</v>
      </c>
      <c r="X48" s="15" t="s">
        <v>16</v>
      </c>
      <c r="Y48" s="16">
        <v>5</v>
      </c>
      <c r="Z48" s="17">
        <v>5</v>
      </c>
      <c r="AA48" s="19" t="s">
        <v>16</v>
      </c>
      <c r="AB48" s="17">
        <v>5</v>
      </c>
      <c r="AC48" s="20">
        <f t="shared" si="3"/>
        <v>43</v>
      </c>
      <c r="AD48" s="21" t="s">
        <v>16</v>
      </c>
      <c r="AE48" s="20">
        <f t="shared" si="4"/>
        <v>29</v>
      </c>
      <c r="AF48" s="22">
        <f t="shared" si="5"/>
        <v>72</v>
      </c>
      <c r="AG48" s="25">
        <v>41</v>
      </c>
      <c r="AH48" s="4"/>
    </row>
    <row r="49" spans="1:35" x14ac:dyDescent="0.25">
      <c r="A49" s="14">
        <v>6</v>
      </c>
      <c r="B49" s="14" t="s">
        <v>111</v>
      </c>
      <c r="C49" s="14" t="s">
        <v>60</v>
      </c>
      <c r="D49" s="2"/>
      <c r="E49" s="14">
        <v>4</v>
      </c>
      <c r="F49" s="15" t="s">
        <v>16</v>
      </c>
      <c r="G49" s="16">
        <v>3</v>
      </c>
      <c r="H49" s="17">
        <v>6</v>
      </c>
      <c r="I49" s="18" t="s">
        <v>16</v>
      </c>
      <c r="J49" s="17">
        <v>6</v>
      </c>
      <c r="K49" s="16">
        <v>5</v>
      </c>
      <c r="L49" s="15" t="s">
        <v>16</v>
      </c>
      <c r="M49" s="16">
        <v>2</v>
      </c>
      <c r="N49" s="17">
        <v>4</v>
      </c>
      <c r="O49" s="19" t="s">
        <v>16</v>
      </c>
      <c r="P49" s="17">
        <v>4</v>
      </c>
      <c r="Q49" s="16">
        <v>4</v>
      </c>
      <c r="R49" s="15" t="s">
        <v>16</v>
      </c>
      <c r="S49" s="16">
        <v>3</v>
      </c>
      <c r="T49" s="17">
        <v>5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6</v>
      </c>
      <c r="AA49" s="19" t="s">
        <v>16</v>
      </c>
      <c r="AB49" s="17">
        <v>6</v>
      </c>
      <c r="AC49" s="20">
        <f t="shared" si="3"/>
        <v>40</v>
      </c>
      <c r="AD49" s="21" t="s">
        <v>16</v>
      </c>
      <c r="AE49" s="20">
        <f t="shared" si="4"/>
        <v>31</v>
      </c>
      <c r="AF49" s="22">
        <f t="shared" si="5"/>
        <v>71</v>
      </c>
      <c r="AG49" s="25">
        <v>33</v>
      </c>
      <c r="AH49" s="4"/>
    </row>
    <row r="50" spans="1:35" x14ac:dyDescent="0.25">
      <c r="A50" s="14">
        <v>7</v>
      </c>
      <c r="B50" s="14" t="s">
        <v>39</v>
      </c>
      <c r="C50" s="14" t="s">
        <v>0</v>
      </c>
      <c r="D50" s="2"/>
      <c r="E50" s="14">
        <v>6</v>
      </c>
      <c r="F50" s="15" t="s">
        <v>16</v>
      </c>
      <c r="G50" s="16">
        <v>3</v>
      </c>
      <c r="H50" s="17">
        <v>3</v>
      </c>
      <c r="I50" s="18" t="s">
        <v>16</v>
      </c>
      <c r="J50" s="17">
        <v>3</v>
      </c>
      <c r="K50" s="16">
        <v>5</v>
      </c>
      <c r="L50" s="15" t="s">
        <v>16</v>
      </c>
      <c r="M50" s="16">
        <v>2</v>
      </c>
      <c r="N50" s="17">
        <v>6</v>
      </c>
      <c r="O50" s="19" t="s">
        <v>16</v>
      </c>
      <c r="P50" s="17">
        <v>5</v>
      </c>
      <c r="Q50" s="16">
        <v>5</v>
      </c>
      <c r="R50" s="15" t="s">
        <v>16</v>
      </c>
      <c r="S50" s="16">
        <v>3</v>
      </c>
      <c r="T50" s="17">
        <v>6</v>
      </c>
      <c r="U50" s="19" t="s">
        <v>16</v>
      </c>
      <c r="V50" s="17">
        <v>2</v>
      </c>
      <c r="W50" s="16">
        <v>6</v>
      </c>
      <c r="X50" s="15" t="s">
        <v>16</v>
      </c>
      <c r="Y50" s="16">
        <v>5</v>
      </c>
      <c r="Z50" s="17">
        <v>5</v>
      </c>
      <c r="AA50" s="19" t="s">
        <v>16</v>
      </c>
      <c r="AB50" s="17">
        <v>5</v>
      </c>
      <c r="AC50" s="20">
        <f t="shared" si="3"/>
        <v>42</v>
      </c>
      <c r="AD50" s="21" t="s">
        <v>16</v>
      </c>
      <c r="AE50" s="20">
        <f t="shared" si="4"/>
        <v>28</v>
      </c>
      <c r="AF50" s="22">
        <f t="shared" si="5"/>
        <v>70</v>
      </c>
      <c r="AG50" s="25">
        <v>56</v>
      </c>
      <c r="AH50" s="4"/>
    </row>
    <row r="51" spans="1:35" x14ac:dyDescent="0.25">
      <c r="A51" s="14">
        <v>8</v>
      </c>
      <c r="B51" s="14" t="s">
        <v>54</v>
      </c>
      <c r="C51" s="14" t="s">
        <v>0</v>
      </c>
      <c r="D51" s="2"/>
      <c r="E51" s="14">
        <v>4</v>
      </c>
      <c r="F51" s="15" t="s">
        <v>16</v>
      </c>
      <c r="G51" s="16">
        <v>3</v>
      </c>
      <c r="H51" s="17">
        <v>4</v>
      </c>
      <c r="I51" s="18" t="s">
        <v>16</v>
      </c>
      <c r="J51" s="17">
        <v>4</v>
      </c>
      <c r="K51" s="16">
        <v>4</v>
      </c>
      <c r="L51" s="15" t="s">
        <v>16</v>
      </c>
      <c r="M51" s="16">
        <v>1</v>
      </c>
      <c r="N51" s="17">
        <v>6</v>
      </c>
      <c r="O51" s="19" t="s">
        <v>16</v>
      </c>
      <c r="P51" s="17">
        <v>5</v>
      </c>
      <c r="Q51" s="16">
        <v>5</v>
      </c>
      <c r="R51" s="15" t="s">
        <v>16</v>
      </c>
      <c r="S51" s="16">
        <v>4</v>
      </c>
      <c r="T51" s="17">
        <v>4</v>
      </c>
      <c r="U51" s="19" t="s">
        <v>16</v>
      </c>
      <c r="V51" s="17">
        <v>2</v>
      </c>
      <c r="W51" s="16">
        <v>5</v>
      </c>
      <c r="X51" s="15" t="s">
        <v>16</v>
      </c>
      <c r="Y51" s="16">
        <v>4</v>
      </c>
      <c r="Z51" s="17">
        <v>6</v>
      </c>
      <c r="AA51" s="19" t="s">
        <v>16</v>
      </c>
      <c r="AB51" s="17">
        <v>6</v>
      </c>
      <c r="AC51" s="20">
        <f t="shared" si="3"/>
        <v>38</v>
      </c>
      <c r="AD51" s="21" t="s">
        <v>16</v>
      </c>
      <c r="AE51" s="20">
        <f t="shared" si="4"/>
        <v>29</v>
      </c>
      <c r="AF51" s="22">
        <f t="shared" si="5"/>
        <v>67</v>
      </c>
      <c r="AG51" s="25">
        <v>31</v>
      </c>
      <c r="AH51" s="4"/>
    </row>
    <row r="52" spans="1:35" x14ac:dyDescent="0.25">
      <c r="A52" s="14">
        <v>9</v>
      </c>
      <c r="B52" s="14" t="s">
        <v>131</v>
      </c>
      <c r="C52" s="14" t="s">
        <v>132</v>
      </c>
      <c r="D52" s="2"/>
      <c r="E52" s="14">
        <v>6</v>
      </c>
      <c r="F52" s="15" t="s">
        <v>16</v>
      </c>
      <c r="G52" s="16">
        <v>3</v>
      </c>
      <c r="H52" s="17">
        <v>5</v>
      </c>
      <c r="I52" s="18" t="s">
        <v>16</v>
      </c>
      <c r="J52" s="17">
        <v>5</v>
      </c>
      <c r="K52" s="16">
        <v>6</v>
      </c>
      <c r="L52" s="15" t="s">
        <v>16</v>
      </c>
      <c r="M52" s="16">
        <v>1</v>
      </c>
      <c r="N52" s="17">
        <v>2</v>
      </c>
      <c r="O52" s="19" t="s">
        <v>16</v>
      </c>
      <c r="P52" s="17">
        <v>1</v>
      </c>
      <c r="Q52" s="16">
        <v>4</v>
      </c>
      <c r="R52" s="15" t="s">
        <v>16</v>
      </c>
      <c r="S52" s="16">
        <v>3</v>
      </c>
      <c r="T52" s="17">
        <v>5</v>
      </c>
      <c r="U52" s="19" t="s">
        <v>16</v>
      </c>
      <c r="V52" s="17">
        <v>1</v>
      </c>
      <c r="W52" s="16">
        <v>5</v>
      </c>
      <c r="X52" s="15" t="s">
        <v>16</v>
      </c>
      <c r="Y52" s="16">
        <v>4</v>
      </c>
      <c r="Z52" s="17">
        <v>6</v>
      </c>
      <c r="AA52" s="19" t="s">
        <v>16</v>
      </c>
      <c r="AB52" s="17">
        <v>6</v>
      </c>
      <c r="AC52" s="20">
        <f t="shared" si="3"/>
        <v>39</v>
      </c>
      <c r="AD52" s="21" t="s">
        <v>16</v>
      </c>
      <c r="AE52" s="20">
        <f t="shared" si="4"/>
        <v>24</v>
      </c>
      <c r="AF52" s="22">
        <f t="shared" si="5"/>
        <v>63</v>
      </c>
      <c r="AG52" s="25">
        <f>3+5+13+4</f>
        <v>25</v>
      </c>
      <c r="AH52" s="4"/>
    </row>
    <row r="53" spans="1:35" x14ac:dyDescent="0.25">
      <c r="A53" s="14">
        <v>10</v>
      </c>
      <c r="B53" s="14" t="s">
        <v>49</v>
      </c>
      <c r="C53" s="14" t="s">
        <v>0</v>
      </c>
      <c r="D53" s="2"/>
      <c r="E53" s="14">
        <v>6</v>
      </c>
      <c r="F53" s="15" t="s">
        <v>16</v>
      </c>
      <c r="G53" s="16">
        <v>3</v>
      </c>
      <c r="H53" s="17">
        <v>5</v>
      </c>
      <c r="I53" s="18" t="s">
        <v>16</v>
      </c>
      <c r="J53" s="17">
        <v>4</v>
      </c>
      <c r="K53" s="16">
        <v>4</v>
      </c>
      <c r="L53" s="15" t="s">
        <v>16</v>
      </c>
      <c r="M53" s="16">
        <v>1</v>
      </c>
      <c r="N53" s="17">
        <v>4</v>
      </c>
      <c r="O53" s="19" t="s">
        <v>16</v>
      </c>
      <c r="P53" s="17">
        <v>3</v>
      </c>
      <c r="Q53" s="16">
        <v>2</v>
      </c>
      <c r="R53" s="15" t="s">
        <v>16</v>
      </c>
      <c r="S53" s="16">
        <v>2</v>
      </c>
      <c r="T53" s="17">
        <v>6</v>
      </c>
      <c r="U53" s="19" t="s">
        <v>16</v>
      </c>
      <c r="V53" s="17">
        <v>2</v>
      </c>
      <c r="W53" s="16">
        <v>6</v>
      </c>
      <c r="X53" s="15" t="s">
        <v>16</v>
      </c>
      <c r="Y53" s="16">
        <v>5</v>
      </c>
      <c r="Z53" s="17">
        <v>4</v>
      </c>
      <c r="AA53" s="19" t="s">
        <v>16</v>
      </c>
      <c r="AB53" s="17">
        <v>4</v>
      </c>
      <c r="AC53" s="20">
        <f t="shared" si="3"/>
        <v>37</v>
      </c>
      <c r="AD53" s="21" t="s">
        <v>16</v>
      </c>
      <c r="AE53" s="20">
        <f t="shared" si="4"/>
        <v>24</v>
      </c>
      <c r="AF53" s="22">
        <f t="shared" si="5"/>
        <v>61</v>
      </c>
      <c r="AG53" s="25">
        <v>28</v>
      </c>
      <c r="AH53" s="4"/>
    </row>
    <row r="54" spans="1:35" x14ac:dyDescent="0.25">
      <c r="A54" s="14">
        <v>11</v>
      </c>
      <c r="B54" s="14" t="s">
        <v>130</v>
      </c>
      <c r="C54" s="14" t="s">
        <v>67</v>
      </c>
      <c r="D54" s="2"/>
      <c r="E54" s="14">
        <v>6</v>
      </c>
      <c r="F54" s="15" t="s">
        <v>16</v>
      </c>
      <c r="G54" s="16">
        <v>3</v>
      </c>
      <c r="H54" s="17">
        <v>3</v>
      </c>
      <c r="I54" s="18" t="s">
        <v>16</v>
      </c>
      <c r="J54" s="17">
        <v>3</v>
      </c>
      <c r="K54" s="16">
        <v>4</v>
      </c>
      <c r="L54" s="15" t="s">
        <v>16</v>
      </c>
      <c r="M54" s="16">
        <v>2</v>
      </c>
      <c r="N54" s="17">
        <v>2</v>
      </c>
      <c r="O54" s="19" t="s">
        <v>16</v>
      </c>
      <c r="P54" s="17">
        <v>2</v>
      </c>
      <c r="Q54" s="16">
        <v>1</v>
      </c>
      <c r="R54" s="15" t="s">
        <v>16</v>
      </c>
      <c r="S54" s="16">
        <v>1</v>
      </c>
      <c r="T54" s="17">
        <v>5</v>
      </c>
      <c r="U54" s="19" t="s">
        <v>16</v>
      </c>
      <c r="V54" s="17">
        <v>2</v>
      </c>
      <c r="W54" s="16">
        <v>5</v>
      </c>
      <c r="X54" s="15" t="s">
        <v>16</v>
      </c>
      <c r="Y54" s="16">
        <v>5</v>
      </c>
      <c r="Z54" s="17">
        <v>3</v>
      </c>
      <c r="AA54" s="19" t="s">
        <v>16</v>
      </c>
      <c r="AB54" s="17">
        <v>3</v>
      </c>
      <c r="AC54" s="20">
        <f t="shared" si="3"/>
        <v>29</v>
      </c>
      <c r="AD54" s="21" t="s">
        <v>16</v>
      </c>
      <c r="AE54" s="20">
        <f t="shared" si="4"/>
        <v>21</v>
      </c>
      <c r="AF54" s="22">
        <f t="shared" si="5"/>
        <v>50</v>
      </c>
      <c r="AG54" s="25">
        <v>22</v>
      </c>
      <c r="AH54" s="4"/>
    </row>
    <row r="55" spans="1:35" x14ac:dyDescent="0.25">
      <c r="A55" s="14"/>
      <c r="B55" s="14"/>
      <c r="C55" s="14"/>
      <c r="D55" s="2"/>
      <c r="E55" s="14"/>
      <c r="F55" s="15"/>
      <c r="G55" s="96"/>
      <c r="H55" s="96"/>
      <c r="I55" s="86"/>
      <c r="J55" s="96"/>
      <c r="K55" s="96"/>
      <c r="L55" s="84"/>
      <c r="M55" s="96"/>
      <c r="N55" s="96"/>
      <c r="O55" s="84"/>
      <c r="P55" s="96"/>
      <c r="Q55" s="96"/>
      <c r="R55" s="84"/>
      <c r="S55" s="96"/>
      <c r="T55" s="96"/>
      <c r="U55" s="84"/>
      <c r="V55" s="96"/>
      <c r="W55" s="96"/>
      <c r="X55" s="84"/>
      <c r="Y55" s="96"/>
      <c r="Z55" s="96"/>
      <c r="AA55" s="84"/>
      <c r="AB55" s="96"/>
      <c r="AC55" s="87"/>
      <c r="AD55" s="88"/>
      <c r="AE55" s="87"/>
      <c r="AF55" s="22"/>
      <c r="AG55" s="25"/>
      <c r="AH55" s="4"/>
    </row>
    <row r="56" spans="1:35" ht="18.75" x14ac:dyDescent="0.3">
      <c r="A56" s="80" t="s">
        <v>25</v>
      </c>
      <c r="B56" s="49"/>
      <c r="C56" s="14"/>
      <c r="D56" s="2"/>
      <c r="E56" s="14"/>
      <c r="F56" s="15"/>
      <c r="G56" s="97"/>
      <c r="H56" s="96"/>
      <c r="I56" s="86"/>
      <c r="J56" s="96"/>
      <c r="K56" s="96"/>
      <c r="L56" s="84"/>
      <c r="M56" s="96"/>
      <c r="N56" s="96"/>
      <c r="O56" s="84"/>
      <c r="P56" s="96"/>
      <c r="Q56" s="96"/>
      <c r="R56" s="84"/>
      <c r="S56" s="96"/>
      <c r="T56" s="96"/>
      <c r="U56" s="84"/>
      <c r="V56" s="96"/>
      <c r="W56" s="96"/>
      <c r="X56" s="84"/>
      <c r="Y56" s="96"/>
      <c r="Z56" s="96"/>
      <c r="AA56" s="84"/>
      <c r="AB56" s="96"/>
      <c r="AC56" s="87"/>
      <c r="AD56" s="88"/>
      <c r="AE56" s="87"/>
      <c r="AF56" s="22"/>
      <c r="AG56" s="25"/>
      <c r="AH56" s="4"/>
    </row>
    <row r="57" spans="1:35" x14ac:dyDescent="0.25">
      <c r="B57" s="81" t="s">
        <v>1</v>
      </c>
      <c r="C57" s="81" t="s">
        <v>2</v>
      </c>
      <c r="D57" s="31"/>
      <c r="E57" s="31" t="s">
        <v>4</v>
      </c>
      <c r="F57" s="31"/>
      <c r="G57" s="31"/>
      <c r="H57" s="32" t="s">
        <v>5</v>
      </c>
      <c r="I57" s="32"/>
      <c r="J57" s="32"/>
      <c r="K57" s="31" t="s">
        <v>6</v>
      </c>
      <c r="L57" s="31"/>
      <c r="M57" s="31"/>
      <c r="N57" s="32" t="s">
        <v>7</v>
      </c>
      <c r="O57" s="32"/>
      <c r="P57" s="32"/>
      <c r="Q57" s="31" t="s">
        <v>8</v>
      </c>
      <c r="R57" s="31"/>
      <c r="S57" s="31"/>
      <c r="T57" s="32" t="s">
        <v>9</v>
      </c>
      <c r="U57" s="32"/>
      <c r="V57" s="32"/>
      <c r="W57" s="31" t="s">
        <v>10</v>
      </c>
      <c r="X57" s="31"/>
      <c r="Y57" s="31"/>
      <c r="Z57" s="32" t="s">
        <v>11</v>
      </c>
      <c r="AA57" s="32"/>
      <c r="AB57" s="32"/>
      <c r="AC57" s="33" t="s">
        <v>12</v>
      </c>
      <c r="AD57" s="33"/>
      <c r="AE57" s="33" t="s">
        <v>13</v>
      </c>
      <c r="AF57" s="32" t="s">
        <v>14</v>
      </c>
      <c r="AG57" s="31" t="s">
        <v>15</v>
      </c>
      <c r="AH57" s="11" t="s">
        <v>22</v>
      </c>
      <c r="AI57" s="4" t="s">
        <v>23</v>
      </c>
    </row>
    <row r="58" spans="1:35" x14ac:dyDescent="0.25">
      <c r="A58" s="14">
        <v>1</v>
      </c>
      <c r="B58" s="14" t="s">
        <v>110</v>
      </c>
      <c r="C58" s="14" t="s">
        <v>58</v>
      </c>
      <c r="D58" s="2"/>
      <c r="E58" s="14">
        <v>6</v>
      </c>
      <c r="F58" s="15" t="s">
        <v>16</v>
      </c>
      <c r="G58" s="16">
        <v>3</v>
      </c>
      <c r="H58" s="17">
        <v>6</v>
      </c>
      <c r="I58" s="18" t="s">
        <v>16</v>
      </c>
      <c r="J58" s="17">
        <v>6</v>
      </c>
      <c r="K58" s="16">
        <v>6</v>
      </c>
      <c r="L58" s="15" t="s">
        <v>16</v>
      </c>
      <c r="M58" s="16">
        <v>2</v>
      </c>
      <c r="N58" s="17">
        <v>6</v>
      </c>
      <c r="O58" s="19" t="s">
        <v>16</v>
      </c>
      <c r="P58" s="17">
        <v>5</v>
      </c>
      <c r="Q58" s="16">
        <v>6</v>
      </c>
      <c r="R58" s="15" t="s">
        <v>16</v>
      </c>
      <c r="S58" s="16">
        <v>4</v>
      </c>
      <c r="T58" s="17">
        <v>6</v>
      </c>
      <c r="U58" s="19" t="s">
        <v>16</v>
      </c>
      <c r="V58" s="17">
        <v>2</v>
      </c>
      <c r="W58" s="16">
        <v>6</v>
      </c>
      <c r="X58" s="15" t="s">
        <v>16</v>
      </c>
      <c r="Y58" s="16">
        <v>5</v>
      </c>
      <c r="Z58" s="17">
        <v>6</v>
      </c>
      <c r="AA58" s="19" t="s">
        <v>16</v>
      </c>
      <c r="AB58" s="17">
        <v>6</v>
      </c>
      <c r="AC58" s="20">
        <f t="shared" ref="AC58:AC69" si="6">E58+H58+K58+N58+Q58+T58+W58+Z58</f>
        <v>48</v>
      </c>
      <c r="AD58" s="21" t="s">
        <v>16</v>
      </c>
      <c r="AE58" s="20">
        <f t="shared" ref="AE58:AE69" si="7">G58+J58+M58+P58+S58+V58+Y58+AB58</f>
        <v>33</v>
      </c>
      <c r="AF58" s="22">
        <f t="shared" ref="AF58:AF69" si="8">AC58+AE58</f>
        <v>81</v>
      </c>
      <c r="AG58" s="25">
        <v>56</v>
      </c>
      <c r="AH58" s="4" t="s">
        <v>138</v>
      </c>
    </row>
    <row r="59" spans="1:35" x14ac:dyDescent="0.25">
      <c r="A59" s="14">
        <v>2</v>
      </c>
      <c r="B59" s="14" t="s">
        <v>119</v>
      </c>
      <c r="C59" s="14" t="s">
        <v>60</v>
      </c>
      <c r="D59" s="2"/>
      <c r="E59" s="14">
        <v>6</v>
      </c>
      <c r="F59" s="15" t="s">
        <v>16</v>
      </c>
      <c r="G59" s="16">
        <v>3</v>
      </c>
      <c r="H59" s="17">
        <v>5</v>
      </c>
      <c r="I59" s="18" t="s">
        <v>16</v>
      </c>
      <c r="J59" s="17">
        <v>5</v>
      </c>
      <c r="K59" s="16">
        <v>6</v>
      </c>
      <c r="L59" s="15" t="s">
        <v>16</v>
      </c>
      <c r="M59" s="16">
        <v>2</v>
      </c>
      <c r="N59" s="17">
        <v>6</v>
      </c>
      <c r="O59" s="19" t="s">
        <v>16</v>
      </c>
      <c r="P59" s="17">
        <v>5</v>
      </c>
      <c r="Q59" s="16">
        <v>6</v>
      </c>
      <c r="R59" s="15" t="s">
        <v>16</v>
      </c>
      <c r="S59" s="16">
        <v>4</v>
      </c>
      <c r="T59" s="17">
        <v>6</v>
      </c>
      <c r="U59" s="19" t="s">
        <v>16</v>
      </c>
      <c r="V59" s="17">
        <v>2</v>
      </c>
      <c r="W59" s="16">
        <v>6</v>
      </c>
      <c r="X59" s="15" t="s">
        <v>16</v>
      </c>
      <c r="Y59" s="16">
        <v>5</v>
      </c>
      <c r="Z59" s="17">
        <v>6</v>
      </c>
      <c r="AA59" s="19" t="s">
        <v>16</v>
      </c>
      <c r="AB59" s="17">
        <v>6</v>
      </c>
      <c r="AC59" s="20">
        <f t="shared" si="6"/>
        <v>47</v>
      </c>
      <c r="AD59" s="21" t="s">
        <v>16</v>
      </c>
      <c r="AE59" s="20">
        <f t="shared" si="7"/>
        <v>32</v>
      </c>
      <c r="AF59" s="22">
        <f t="shared" si="8"/>
        <v>79</v>
      </c>
      <c r="AG59" s="25">
        <v>42</v>
      </c>
      <c r="AH59" s="4" t="s">
        <v>33</v>
      </c>
    </row>
    <row r="60" spans="1:35" x14ac:dyDescent="0.25">
      <c r="A60" s="14">
        <v>3</v>
      </c>
      <c r="B60" s="14" t="s">
        <v>83</v>
      </c>
      <c r="C60" s="14" t="s">
        <v>77</v>
      </c>
      <c r="D60" s="2"/>
      <c r="E60" s="14">
        <v>5</v>
      </c>
      <c r="F60" s="15" t="s">
        <v>16</v>
      </c>
      <c r="G60" s="16">
        <v>3</v>
      </c>
      <c r="H60" s="17">
        <v>6</v>
      </c>
      <c r="I60" s="18" t="s">
        <v>16</v>
      </c>
      <c r="J60" s="17">
        <v>6</v>
      </c>
      <c r="K60" s="16">
        <v>4</v>
      </c>
      <c r="L60" s="15" t="s">
        <v>16</v>
      </c>
      <c r="M60" s="16">
        <v>1</v>
      </c>
      <c r="N60" s="17">
        <v>6</v>
      </c>
      <c r="O60" s="19" t="s">
        <v>16</v>
      </c>
      <c r="P60" s="17">
        <v>5</v>
      </c>
      <c r="Q60" s="16">
        <v>6</v>
      </c>
      <c r="R60" s="15" t="s">
        <v>16</v>
      </c>
      <c r="S60" s="16">
        <v>4</v>
      </c>
      <c r="T60" s="17">
        <v>6</v>
      </c>
      <c r="U60" s="19" t="s">
        <v>16</v>
      </c>
      <c r="V60" s="17">
        <v>2</v>
      </c>
      <c r="W60" s="16">
        <v>6</v>
      </c>
      <c r="X60" s="15" t="s">
        <v>16</v>
      </c>
      <c r="Y60" s="16">
        <v>5</v>
      </c>
      <c r="Z60" s="17">
        <v>4</v>
      </c>
      <c r="AA60" s="19" t="s">
        <v>16</v>
      </c>
      <c r="AB60" s="17">
        <v>4</v>
      </c>
      <c r="AC60" s="20">
        <f t="shared" si="6"/>
        <v>43</v>
      </c>
      <c r="AD60" s="21" t="s">
        <v>16</v>
      </c>
      <c r="AE60" s="20">
        <f t="shared" si="7"/>
        <v>30</v>
      </c>
      <c r="AF60" s="22">
        <f t="shared" si="8"/>
        <v>73</v>
      </c>
      <c r="AG60" s="25">
        <f>16+4+11+7</f>
        <v>38</v>
      </c>
      <c r="AH60" s="4"/>
    </row>
    <row r="61" spans="1:35" x14ac:dyDescent="0.25">
      <c r="A61" s="14">
        <v>4</v>
      </c>
      <c r="B61" s="14" t="s">
        <v>53</v>
      </c>
      <c r="C61" s="14" t="s">
        <v>0</v>
      </c>
      <c r="D61" s="2"/>
      <c r="E61" s="14">
        <v>6</v>
      </c>
      <c r="F61" s="15" t="s">
        <v>16</v>
      </c>
      <c r="G61" s="16">
        <v>3</v>
      </c>
      <c r="H61" s="17">
        <v>5</v>
      </c>
      <c r="I61" s="18" t="s">
        <v>16</v>
      </c>
      <c r="J61" s="17">
        <v>5</v>
      </c>
      <c r="K61" s="16">
        <v>6</v>
      </c>
      <c r="L61" s="15" t="s">
        <v>16</v>
      </c>
      <c r="M61" s="16">
        <v>2</v>
      </c>
      <c r="N61" s="17">
        <v>6</v>
      </c>
      <c r="O61" s="19" t="s">
        <v>16</v>
      </c>
      <c r="P61" s="17">
        <v>5</v>
      </c>
      <c r="Q61" s="16">
        <v>5</v>
      </c>
      <c r="R61" s="15" t="s">
        <v>16</v>
      </c>
      <c r="S61" s="16">
        <v>4</v>
      </c>
      <c r="T61" s="17">
        <v>6</v>
      </c>
      <c r="U61" s="19" t="s">
        <v>16</v>
      </c>
      <c r="V61" s="17">
        <v>2</v>
      </c>
      <c r="W61" s="16">
        <v>6</v>
      </c>
      <c r="X61" s="15" t="s">
        <v>16</v>
      </c>
      <c r="Y61" s="16">
        <v>5</v>
      </c>
      <c r="Z61" s="17">
        <v>3</v>
      </c>
      <c r="AA61" s="19" t="s">
        <v>16</v>
      </c>
      <c r="AB61" s="17">
        <v>3</v>
      </c>
      <c r="AC61" s="20">
        <f t="shared" si="6"/>
        <v>43</v>
      </c>
      <c r="AD61" s="21" t="s">
        <v>16</v>
      </c>
      <c r="AE61" s="20">
        <f t="shared" si="7"/>
        <v>29</v>
      </c>
      <c r="AF61" s="22">
        <f t="shared" si="8"/>
        <v>72</v>
      </c>
      <c r="AG61" s="25">
        <f>3+9+6+6+7</f>
        <v>31</v>
      </c>
      <c r="AH61" s="4"/>
    </row>
    <row r="62" spans="1:35" x14ac:dyDescent="0.25">
      <c r="A62" s="14">
        <v>5</v>
      </c>
      <c r="B62" s="14" t="s">
        <v>118</v>
      </c>
      <c r="C62" s="14" t="s">
        <v>0</v>
      </c>
      <c r="D62" s="2"/>
      <c r="E62" s="14">
        <v>5</v>
      </c>
      <c r="F62" s="15" t="s">
        <v>16</v>
      </c>
      <c r="G62" s="16">
        <v>3</v>
      </c>
      <c r="H62" s="17">
        <v>6</v>
      </c>
      <c r="I62" s="18" t="s">
        <v>16</v>
      </c>
      <c r="J62" s="17">
        <v>6</v>
      </c>
      <c r="K62" s="16">
        <v>4</v>
      </c>
      <c r="L62" s="15" t="s">
        <v>16</v>
      </c>
      <c r="M62" s="16">
        <v>2</v>
      </c>
      <c r="N62" s="17">
        <v>4</v>
      </c>
      <c r="O62" s="19" t="s">
        <v>16</v>
      </c>
      <c r="P62" s="17">
        <v>4</v>
      </c>
      <c r="Q62" s="16">
        <v>6</v>
      </c>
      <c r="R62" s="15" t="s">
        <v>16</v>
      </c>
      <c r="S62" s="16">
        <v>4</v>
      </c>
      <c r="T62" s="17">
        <v>5</v>
      </c>
      <c r="U62" s="19" t="s">
        <v>16</v>
      </c>
      <c r="V62" s="17">
        <v>2</v>
      </c>
      <c r="W62" s="16">
        <v>4</v>
      </c>
      <c r="X62" s="15" t="s">
        <v>16</v>
      </c>
      <c r="Y62" s="16">
        <v>3</v>
      </c>
      <c r="Z62" s="17">
        <v>3</v>
      </c>
      <c r="AA62" s="19" t="s">
        <v>16</v>
      </c>
      <c r="AB62" s="17">
        <v>3</v>
      </c>
      <c r="AC62" s="20">
        <f t="shared" si="6"/>
        <v>37</v>
      </c>
      <c r="AD62" s="21" t="s">
        <v>16</v>
      </c>
      <c r="AE62" s="20">
        <f t="shared" si="7"/>
        <v>27</v>
      </c>
      <c r="AF62" s="22">
        <f t="shared" si="8"/>
        <v>64</v>
      </c>
      <c r="AG62" s="25">
        <v>33</v>
      </c>
      <c r="AH62" s="4"/>
    </row>
    <row r="63" spans="1:35" x14ac:dyDescent="0.25">
      <c r="A63" s="14">
        <v>6</v>
      </c>
      <c r="B63" s="14" t="s">
        <v>81</v>
      </c>
      <c r="C63" s="14" t="s">
        <v>77</v>
      </c>
      <c r="D63" s="2"/>
      <c r="E63" s="14">
        <v>6</v>
      </c>
      <c r="F63" s="15" t="s">
        <v>16</v>
      </c>
      <c r="G63" s="16">
        <v>3</v>
      </c>
      <c r="H63" s="17">
        <v>4</v>
      </c>
      <c r="I63" s="18" t="s">
        <v>16</v>
      </c>
      <c r="J63" s="17">
        <v>4</v>
      </c>
      <c r="K63" s="16">
        <v>6</v>
      </c>
      <c r="L63" s="15" t="s">
        <v>16</v>
      </c>
      <c r="M63" s="16">
        <v>2</v>
      </c>
      <c r="N63" s="17">
        <v>0</v>
      </c>
      <c r="O63" s="19" t="s">
        <v>16</v>
      </c>
      <c r="P63" s="17">
        <v>0</v>
      </c>
      <c r="Q63" s="16">
        <v>5</v>
      </c>
      <c r="R63" s="15" t="s">
        <v>16</v>
      </c>
      <c r="S63" s="16">
        <v>4</v>
      </c>
      <c r="T63" s="17">
        <v>4</v>
      </c>
      <c r="U63" s="19" t="s">
        <v>16</v>
      </c>
      <c r="V63" s="17">
        <v>1</v>
      </c>
      <c r="W63" s="16">
        <v>6</v>
      </c>
      <c r="X63" s="15" t="s">
        <v>16</v>
      </c>
      <c r="Y63" s="16">
        <v>5</v>
      </c>
      <c r="Z63" s="17">
        <v>6</v>
      </c>
      <c r="AA63" s="19" t="s">
        <v>16</v>
      </c>
      <c r="AB63" s="17">
        <v>6</v>
      </c>
      <c r="AC63" s="20">
        <f t="shared" si="6"/>
        <v>37</v>
      </c>
      <c r="AD63" s="21" t="s">
        <v>16</v>
      </c>
      <c r="AE63" s="20">
        <f t="shared" si="7"/>
        <v>25</v>
      </c>
      <c r="AF63" s="22">
        <f t="shared" si="8"/>
        <v>62</v>
      </c>
      <c r="AG63" s="25">
        <f>13+6+12+9</f>
        <v>40</v>
      </c>
      <c r="AH63" s="4"/>
    </row>
    <row r="64" spans="1:35" x14ac:dyDescent="0.25">
      <c r="A64" s="14">
        <v>7</v>
      </c>
      <c r="B64" s="14" t="s">
        <v>46</v>
      </c>
      <c r="C64" s="14" t="s">
        <v>0</v>
      </c>
      <c r="D64" s="2"/>
      <c r="E64" s="14">
        <v>3</v>
      </c>
      <c r="F64" s="15" t="s">
        <v>16</v>
      </c>
      <c r="G64" s="16">
        <v>3</v>
      </c>
      <c r="H64" s="17">
        <v>2</v>
      </c>
      <c r="I64" s="18" t="s">
        <v>16</v>
      </c>
      <c r="J64" s="17">
        <v>2</v>
      </c>
      <c r="K64" s="16">
        <v>4</v>
      </c>
      <c r="L64" s="15" t="s">
        <v>16</v>
      </c>
      <c r="M64" s="16">
        <v>2</v>
      </c>
      <c r="N64" s="17">
        <v>6</v>
      </c>
      <c r="O64" s="19" t="s">
        <v>16</v>
      </c>
      <c r="P64" s="17">
        <v>5</v>
      </c>
      <c r="Q64" s="16">
        <v>6</v>
      </c>
      <c r="R64" s="15" t="s">
        <v>16</v>
      </c>
      <c r="S64" s="16">
        <v>4</v>
      </c>
      <c r="T64" s="17">
        <v>2</v>
      </c>
      <c r="U64" s="19" t="s">
        <v>16</v>
      </c>
      <c r="V64" s="17">
        <v>1</v>
      </c>
      <c r="W64" s="16">
        <v>5</v>
      </c>
      <c r="X64" s="15" t="s">
        <v>16</v>
      </c>
      <c r="Y64" s="16">
        <v>5</v>
      </c>
      <c r="Z64" s="17">
        <v>6</v>
      </c>
      <c r="AA64" s="19" t="s">
        <v>16</v>
      </c>
      <c r="AB64" s="17">
        <v>6</v>
      </c>
      <c r="AC64" s="20">
        <f t="shared" si="6"/>
        <v>34</v>
      </c>
      <c r="AD64" s="21" t="s">
        <v>16</v>
      </c>
      <c r="AE64" s="20">
        <f t="shared" si="7"/>
        <v>28</v>
      </c>
      <c r="AF64" s="22">
        <f t="shared" si="8"/>
        <v>62</v>
      </c>
      <c r="AG64" s="25">
        <f>5+12+4+5+2</f>
        <v>28</v>
      </c>
      <c r="AH64" s="4"/>
    </row>
    <row r="65" spans="1:35" x14ac:dyDescent="0.25">
      <c r="A65" s="14">
        <v>8</v>
      </c>
      <c r="B65" s="14" t="s">
        <v>101</v>
      </c>
      <c r="C65" s="14" t="s">
        <v>97</v>
      </c>
      <c r="D65" s="2"/>
      <c r="E65" s="14">
        <v>5</v>
      </c>
      <c r="F65" s="15" t="s">
        <v>16</v>
      </c>
      <c r="G65" s="16">
        <v>3</v>
      </c>
      <c r="H65" s="17">
        <v>2</v>
      </c>
      <c r="I65" s="18" t="s">
        <v>16</v>
      </c>
      <c r="J65" s="17">
        <v>2</v>
      </c>
      <c r="K65" s="16">
        <v>4</v>
      </c>
      <c r="L65" s="15" t="s">
        <v>16</v>
      </c>
      <c r="M65" s="16">
        <v>1</v>
      </c>
      <c r="N65" s="17">
        <v>5</v>
      </c>
      <c r="O65" s="19" t="s">
        <v>16</v>
      </c>
      <c r="P65" s="17">
        <v>4</v>
      </c>
      <c r="Q65" s="16">
        <v>5</v>
      </c>
      <c r="R65" s="15" t="s">
        <v>16</v>
      </c>
      <c r="S65" s="16">
        <v>3</v>
      </c>
      <c r="T65" s="17">
        <v>6</v>
      </c>
      <c r="U65" s="19" t="s">
        <v>16</v>
      </c>
      <c r="V65" s="17">
        <v>2</v>
      </c>
      <c r="W65" s="16">
        <v>6</v>
      </c>
      <c r="X65" s="15" t="s">
        <v>16</v>
      </c>
      <c r="Y65" s="16">
        <v>5</v>
      </c>
      <c r="Z65" s="17">
        <v>4</v>
      </c>
      <c r="AA65" s="19" t="s">
        <v>16</v>
      </c>
      <c r="AB65" s="17">
        <v>4</v>
      </c>
      <c r="AC65" s="20">
        <f t="shared" si="6"/>
        <v>37</v>
      </c>
      <c r="AD65" s="21" t="s">
        <v>16</v>
      </c>
      <c r="AE65" s="20">
        <f t="shared" si="7"/>
        <v>24</v>
      </c>
      <c r="AF65" s="22">
        <f t="shared" si="8"/>
        <v>61</v>
      </c>
      <c r="AG65" s="25">
        <f>7+5+8+5</f>
        <v>25</v>
      </c>
      <c r="AH65" s="4"/>
    </row>
    <row r="66" spans="1:35" x14ac:dyDescent="0.25">
      <c r="A66" s="14">
        <v>9</v>
      </c>
      <c r="B66" s="14" t="s">
        <v>94</v>
      </c>
      <c r="C66" s="14" t="s">
        <v>0</v>
      </c>
      <c r="D66" s="2"/>
      <c r="E66" s="14">
        <v>5</v>
      </c>
      <c r="F66" s="15" t="s">
        <v>16</v>
      </c>
      <c r="G66" s="16">
        <v>3</v>
      </c>
      <c r="H66" s="17">
        <v>4</v>
      </c>
      <c r="I66" s="18" t="s">
        <v>16</v>
      </c>
      <c r="J66" s="17">
        <v>4</v>
      </c>
      <c r="K66" s="16">
        <v>2</v>
      </c>
      <c r="L66" s="15" t="s">
        <v>16</v>
      </c>
      <c r="M66" s="16">
        <v>1</v>
      </c>
      <c r="N66" s="17">
        <v>2</v>
      </c>
      <c r="O66" s="19" t="s">
        <v>16</v>
      </c>
      <c r="P66" s="17">
        <v>2</v>
      </c>
      <c r="Q66" s="16">
        <v>4</v>
      </c>
      <c r="R66" s="15" t="s">
        <v>16</v>
      </c>
      <c r="S66" s="16">
        <v>3</v>
      </c>
      <c r="T66" s="17">
        <v>5</v>
      </c>
      <c r="U66" s="19" t="s">
        <v>16</v>
      </c>
      <c r="V66" s="17">
        <v>2</v>
      </c>
      <c r="W66" s="16">
        <v>3</v>
      </c>
      <c r="X66" s="15" t="s">
        <v>16</v>
      </c>
      <c r="Y66" s="16">
        <v>3</v>
      </c>
      <c r="Z66" s="17">
        <v>6</v>
      </c>
      <c r="AA66" s="19" t="s">
        <v>16</v>
      </c>
      <c r="AB66" s="17">
        <v>6</v>
      </c>
      <c r="AC66" s="20">
        <f t="shared" si="6"/>
        <v>31</v>
      </c>
      <c r="AD66" s="21" t="s">
        <v>16</v>
      </c>
      <c r="AE66" s="20">
        <f t="shared" si="7"/>
        <v>24</v>
      </c>
      <c r="AF66" s="22">
        <f t="shared" si="8"/>
        <v>55</v>
      </c>
      <c r="AG66" s="25">
        <v>19</v>
      </c>
      <c r="AH66" s="4"/>
    </row>
    <row r="67" spans="1:35" x14ac:dyDescent="0.25">
      <c r="A67" s="14">
        <v>10</v>
      </c>
      <c r="B67" s="14" t="s">
        <v>102</v>
      </c>
      <c r="C67" s="14" t="s">
        <v>97</v>
      </c>
      <c r="D67" s="2"/>
      <c r="E67" s="14">
        <v>6</v>
      </c>
      <c r="F67" s="15" t="s">
        <v>16</v>
      </c>
      <c r="G67" s="16">
        <v>3</v>
      </c>
      <c r="H67" s="17">
        <v>2</v>
      </c>
      <c r="I67" s="18" t="s">
        <v>16</v>
      </c>
      <c r="J67" s="17">
        <v>2</v>
      </c>
      <c r="K67" s="16">
        <v>3</v>
      </c>
      <c r="L67" s="15" t="s">
        <v>16</v>
      </c>
      <c r="M67" s="16">
        <v>2</v>
      </c>
      <c r="N67" s="17">
        <v>4</v>
      </c>
      <c r="O67" s="19" t="s">
        <v>16</v>
      </c>
      <c r="P67" s="17">
        <v>2</v>
      </c>
      <c r="Q67" s="16">
        <v>3</v>
      </c>
      <c r="R67" s="15" t="s">
        <v>16</v>
      </c>
      <c r="S67" s="16">
        <v>3</v>
      </c>
      <c r="T67" s="17">
        <v>4</v>
      </c>
      <c r="U67" s="19" t="s">
        <v>16</v>
      </c>
      <c r="V67" s="17">
        <v>2</v>
      </c>
      <c r="W67" s="16">
        <v>2</v>
      </c>
      <c r="X67" s="15" t="s">
        <v>16</v>
      </c>
      <c r="Y67" s="16">
        <v>2</v>
      </c>
      <c r="Z67" s="17">
        <v>4</v>
      </c>
      <c r="AA67" s="19" t="s">
        <v>16</v>
      </c>
      <c r="AB67" s="17">
        <v>4</v>
      </c>
      <c r="AC67" s="20">
        <f t="shared" si="6"/>
        <v>28</v>
      </c>
      <c r="AD67" s="21" t="s">
        <v>16</v>
      </c>
      <c r="AE67" s="20">
        <f t="shared" si="7"/>
        <v>20</v>
      </c>
      <c r="AF67" s="22">
        <f t="shared" si="8"/>
        <v>48</v>
      </c>
      <c r="AG67" s="25">
        <f>2+9+5+3+3</f>
        <v>22</v>
      </c>
      <c r="AH67" s="4"/>
    </row>
    <row r="68" spans="1:35" x14ac:dyDescent="0.25">
      <c r="A68" s="14">
        <v>11</v>
      </c>
      <c r="B68" s="14" t="s">
        <v>82</v>
      </c>
      <c r="C68" s="14" t="s">
        <v>77</v>
      </c>
      <c r="D68" s="2"/>
      <c r="E68" s="14">
        <v>6</v>
      </c>
      <c r="F68" s="15" t="s">
        <v>16</v>
      </c>
      <c r="G68" s="16">
        <v>3</v>
      </c>
      <c r="H68" s="17">
        <v>2</v>
      </c>
      <c r="I68" s="18" t="s">
        <v>16</v>
      </c>
      <c r="J68" s="17">
        <v>2</v>
      </c>
      <c r="K68" s="16">
        <v>3</v>
      </c>
      <c r="L68" s="15" t="s">
        <v>16</v>
      </c>
      <c r="M68" s="16">
        <v>1</v>
      </c>
      <c r="N68" s="17">
        <v>4</v>
      </c>
      <c r="O68" s="19" t="s">
        <v>16</v>
      </c>
      <c r="P68" s="17">
        <v>3</v>
      </c>
      <c r="Q68" s="16">
        <v>4</v>
      </c>
      <c r="R68" s="15" t="s">
        <v>16</v>
      </c>
      <c r="S68" s="16">
        <v>2</v>
      </c>
      <c r="T68" s="17">
        <v>3</v>
      </c>
      <c r="U68" s="19" t="s">
        <v>16</v>
      </c>
      <c r="V68" s="17">
        <v>2</v>
      </c>
      <c r="W68" s="16">
        <v>2</v>
      </c>
      <c r="X68" s="15" t="s">
        <v>16</v>
      </c>
      <c r="Y68" s="16">
        <v>2</v>
      </c>
      <c r="Z68" s="17">
        <v>0</v>
      </c>
      <c r="AA68" s="19" t="s">
        <v>16</v>
      </c>
      <c r="AB68" s="17">
        <v>0</v>
      </c>
      <c r="AC68" s="20">
        <f t="shared" si="6"/>
        <v>24</v>
      </c>
      <c r="AD68" s="21" t="s">
        <v>16</v>
      </c>
      <c r="AE68" s="20">
        <f t="shared" si="7"/>
        <v>15</v>
      </c>
      <c r="AF68" s="22">
        <f t="shared" si="8"/>
        <v>39</v>
      </c>
      <c r="AG68" s="25">
        <v>13</v>
      </c>
      <c r="AH68" s="4"/>
    </row>
    <row r="69" spans="1:35" x14ac:dyDescent="0.25">
      <c r="A69" s="14">
        <v>12</v>
      </c>
      <c r="B69" s="14" t="s">
        <v>103</v>
      </c>
      <c r="C69" s="14" t="s">
        <v>60</v>
      </c>
      <c r="D69" s="2"/>
      <c r="E69" s="14">
        <v>2</v>
      </c>
      <c r="F69" s="15" t="s">
        <v>16</v>
      </c>
      <c r="G69" s="16">
        <v>2</v>
      </c>
      <c r="H69" s="17">
        <v>2</v>
      </c>
      <c r="I69" s="18" t="s">
        <v>16</v>
      </c>
      <c r="J69" s="17">
        <v>2</v>
      </c>
      <c r="K69" s="16">
        <v>0</v>
      </c>
      <c r="L69" s="15" t="s">
        <v>16</v>
      </c>
      <c r="M69" s="16">
        <v>0</v>
      </c>
      <c r="N69" s="17">
        <v>4</v>
      </c>
      <c r="O69" s="19" t="s">
        <v>16</v>
      </c>
      <c r="P69" s="17">
        <v>2</v>
      </c>
      <c r="Q69" s="16">
        <v>1</v>
      </c>
      <c r="R69" s="15" t="s">
        <v>16</v>
      </c>
      <c r="S69" s="16">
        <v>1</v>
      </c>
      <c r="T69" s="17">
        <v>1</v>
      </c>
      <c r="U69" s="19" t="s">
        <v>16</v>
      </c>
      <c r="V69" s="17">
        <v>1</v>
      </c>
      <c r="W69" s="16">
        <v>1</v>
      </c>
      <c r="X69" s="15" t="s">
        <v>16</v>
      </c>
      <c r="Y69" s="16">
        <v>1</v>
      </c>
      <c r="Z69" s="17">
        <v>1</v>
      </c>
      <c r="AA69" s="19" t="s">
        <v>16</v>
      </c>
      <c r="AB69" s="17">
        <v>1</v>
      </c>
      <c r="AC69" s="20">
        <f t="shared" si="6"/>
        <v>12</v>
      </c>
      <c r="AD69" s="21" t="s">
        <v>16</v>
      </c>
      <c r="AE69" s="20">
        <f t="shared" si="7"/>
        <v>10</v>
      </c>
      <c r="AF69" s="22">
        <f t="shared" si="8"/>
        <v>22</v>
      </c>
      <c r="AG69" s="25">
        <v>5</v>
      </c>
      <c r="AH69" s="4"/>
    </row>
    <row r="70" spans="1:35" x14ac:dyDescent="0.25">
      <c r="A70" s="1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0"/>
      <c r="AD70" s="21"/>
      <c r="AE70" s="20"/>
      <c r="AF70" s="22"/>
      <c r="AG70" s="11"/>
      <c r="AH70" s="4"/>
    </row>
    <row r="71" spans="1:35" ht="18" x14ac:dyDescent="0.25">
      <c r="A71" s="29" t="s">
        <v>17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0"/>
      <c r="AD71" s="30"/>
      <c r="AE71" s="30"/>
      <c r="AF71" s="4"/>
      <c r="AG71" s="4"/>
      <c r="AH71" s="4"/>
    </row>
    <row r="72" spans="1:35" x14ac:dyDescent="0.25">
      <c r="A72" s="4"/>
      <c r="B72" s="31" t="s">
        <v>1</v>
      </c>
      <c r="C72" s="31" t="s">
        <v>2</v>
      </c>
      <c r="D72" s="31"/>
      <c r="E72" s="31" t="s">
        <v>4</v>
      </c>
      <c r="F72" s="31"/>
      <c r="G72" s="31"/>
      <c r="H72" s="32" t="s">
        <v>5</v>
      </c>
      <c r="I72" s="32"/>
      <c r="J72" s="32"/>
      <c r="K72" s="31" t="s">
        <v>6</v>
      </c>
      <c r="L72" s="31"/>
      <c r="M72" s="31"/>
      <c r="N72" s="32" t="s">
        <v>7</v>
      </c>
      <c r="O72" s="32"/>
      <c r="P72" s="32"/>
      <c r="Q72" s="31" t="s">
        <v>8</v>
      </c>
      <c r="R72" s="31"/>
      <c r="S72" s="31"/>
      <c r="T72" s="32" t="s">
        <v>9</v>
      </c>
      <c r="U72" s="32"/>
      <c r="V72" s="32"/>
      <c r="W72" s="31" t="s">
        <v>10</v>
      </c>
      <c r="X72" s="31"/>
      <c r="Y72" s="31"/>
      <c r="Z72" s="32" t="s">
        <v>11</v>
      </c>
      <c r="AA72" s="32"/>
      <c r="AB72" s="32"/>
      <c r="AC72" s="33" t="s">
        <v>12</v>
      </c>
      <c r="AD72" s="33"/>
      <c r="AE72" s="33" t="s">
        <v>13</v>
      </c>
      <c r="AF72" s="32" t="s">
        <v>14</v>
      </c>
      <c r="AG72" s="31" t="s">
        <v>15</v>
      </c>
      <c r="AH72" s="11" t="s">
        <v>22</v>
      </c>
      <c r="AI72" s="4" t="s">
        <v>23</v>
      </c>
    </row>
    <row r="73" spans="1:35" x14ac:dyDescent="0.25">
      <c r="A73" s="14">
        <v>1</v>
      </c>
      <c r="B73" s="4" t="s">
        <v>96</v>
      </c>
      <c r="C73" s="4" t="s">
        <v>97</v>
      </c>
      <c r="D73" s="4"/>
      <c r="E73" s="4">
        <v>6</v>
      </c>
      <c r="F73" s="15" t="s">
        <v>16</v>
      </c>
      <c r="G73" s="37">
        <v>3</v>
      </c>
      <c r="H73" s="38">
        <v>5</v>
      </c>
      <c r="I73" s="18" t="s">
        <v>16</v>
      </c>
      <c r="J73" s="38">
        <v>5</v>
      </c>
      <c r="K73" s="37">
        <v>6</v>
      </c>
      <c r="L73" s="15" t="s">
        <v>16</v>
      </c>
      <c r="M73" s="37">
        <v>1</v>
      </c>
      <c r="N73" s="38">
        <v>5</v>
      </c>
      <c r="O73" s="19" t="s">
        <v>16</v>
      </c>
      <c r="P73" s="38">
        <v>4</v>
      </c>
      <c r="Q73" s="37">
        <v>6</v>
      </c>
      <c r="R73" s="15" t="s">
        <v>16</v>
      </c>
      <c r="S73" s="37">
        <v>4</v>
      </c>
      <c r="T73" s="38">
        <v>5</v>
      </c>
      <c r="U73" s="19" t="s">
        <v>16</v>
      </c>
      <c r="V73" s="38">
        <v>2</v>
      </c>
      <c r="W73" s="37">
        <v>6</v>
      </c>
      <c r="X73" s="15" t="s">
        <v>16</v>
      </c>
      <c r="Y73" s="37">
        <v>5</v>
      </c>
      <c r="Z73" s="38">
        <v>6</v>
      </c>
      <c r="AA73" s="19" t="s">
        <v>16</v>
      </c>
      <c r="AB73" s="38">
        <v>6</v>
      </c>
      <c r="AC73" s="34">
        <f t="shared" ref="AC73:AC85" si="9">E73+H73+K73+N73+Q73+T73+W73+Z73</f>
        <v>45</v>
      </c>
      <c r="AD73" s="35" t="s">
        <v>16</v>
      </c>
      <c r="AE73" s="34">
        <f t="shared" ref="AE73:AE85" si="10">G73+J73+M73+P73+S73+V73+Y73+AB73</f>
        <v>30</v>
      </c>
      <c r="AF73" s="36">
        <f t="shared" ref="AF73:AF85" si="11">SUM(AC73:AE73)</f>
        <v>75</v>
      </c>
      <c r="AG73" s="23">
        <f>14+5+14+6</f>
        <v>39</v>
      </c>
      <c r="AH73" s="11" t="s">
        <v>33</v>
      </c>
      <c r="AI73" s="25"/>
    </row>
    <row r="74" spans="1:35" x14ac:dyDescent="0.25">
      <c r="A74" s="14">
        <v>2</v>
      </c>
      <c r="B74" s="4" t="s">
        <v>106</v>
      </c>
      <c r="C74" s="4" t="s">
        <v>0</v>
      </c>
      <c r="D74" s="4"/>
      <c r="E74" s="4">
        <v>6</v>
      </c>
      <c r="F74" s="15" t="s">
        <v>16</v>
      </c>
      <c r="G74" s="37">
        <v>3</v>
      </c>
      <c r="H74" s="38">
        <v>6</v>
      </c>
      <c r="I74" s="18" t="s">
        <v>16</v>
      </c>
      <c r="J74" s="38">
        <v>6</v>
      </c>
      <c r="K74" s="37">
        <v>4</v>
      </c>
      <c r="L74" s="15" t="s">
        <v>16</v>
      </c>
      <c r="M74" s="37">
        <v>1</v>
      </c>
      <c r="N74" s="38">
        <v>6</v>
      </c>
      <c r="O74" s="19" t="s">
        <v>16</v>
      </c>
      <c r="P74" s="38">
        <v>5</v>
      </c>
      <c r="Q74" s="37">
        <v>6</v>
      </c>
      <c r="R74" s="15" t="s">
        <v>16</v>
      </c>
      <c r="S74" s="37">
        <v>4</v>
      </c>
      <c r="T74" s="38">
        <v>6</v>
      </c>
      <c r="U74" s="19" t="s">
        <v>16</v>
      </c>
      <c r="V74" s="38">
        <v>2</v>
      </c>
      <c r="W74" s="37">
        <v>5</v>
      </c>
      <c r="X74" s="15" t="s">
        <v>16</v>
      </c>
      <c r="Y74" s="37">
        <v>4</v>
      </c>
      <c r="Z74" s="38">
        <v>5</v>
      </c>
      <c r="AA74" s="19" t="s">
        <v>16</v>
      </c>
      <c r="AB74" s="38">
        <v>5</v>
      </c>
      <c r="AC74" s="34">
        <f t="shared" si="9"/>
        <v>44</v>
      </c>
      <c r="AD74" s="35" t="s">
        <v>16</v>
      </c>
      <c r="AE74" s="34">
        <f t="shared" si="10"/>
        <v>30</v>
      </c>
      <c r="AF74" s="36">
        <f t="shared" si="11"/>
        <v>74</v>
      </c>
      <c r="AG74" s="25">
        <f>13+14+16+2</f>
        <v>45</v>
      </c>
      <c r="AH74" s="11" t="s">
        <v>33</v>
      </c>
    </row>
    <row r="75" spans="1:35" x14ac:dyDescent="0.25">
      <c r="A75" s="14">
        <v>3</v>
      </c>
      <c r="B75" s="4" t="s">
        <v>133</v>
      </c>
      <c r="C75" s="4" t="s">
        <v>132</v>
      </c>
      <c r="D75" s="4"/>
      <c r="E75" s="4">
        <v>6</v>
      </c>
      <c r="F75" s="15" t="s">
        <v>16</v>
      </c>
      <c r="G75" s="37">
        <v>3</v>
      </c>
      <c r="H75" s="38">
        <v>6</v>
      </c>
      <c r="I75" s="18" t="s">
        <v>16</v>
      </c>
      <c r="J75" s="38">
        <v>6</v>
      </c>
      <c r="K75" s="37">
        <v>6</v>
      </c>
      <c r="L75" s="15" t="s">
        <v>16</v>
      </c>
      <c r="M75" s="37">
        <v>2</v>
      </c>
      <c r="N75" s="38">
        <v>5</v>
      </c>
      <c r="O75" s="19" t="s">
        <v>16</v>
      </c>
      <c r="P75" s="38">
        <v>4</v>
      </c>
      <c r="Q75" s="37">
        <v>4</v>
      </c>
      <c r="R75" s="15" t="s">
        <v>16</v>
      </c>
      <c r="S75" s="37">
        <v>3</v>
      </c>
      <c r="T75" s="38">
        <v>6</v>
      </c>
      <c r="U75" s="19" t="s">
        <v>16</v>
      </c>
      <c r="V75" s="38">
        <v>2</v>
      </c>
      <c r="W75" s="37">
        <v>5</v>
      </c>
      <c r="X75" s="15" t="s">
        <v>16</v>
      </c>
      <c r="Y75" s="37">
        <v>4</v>
      </c>
      <c r="Z75" s="38">
        <v>6</v>
      </c>
      <c r="AA75" s="19" t="s">
        <v>16</v>
      </c>
      <c r="AB75" s="38">
        <v>6</v>
      </c>
      <c r="AC75" s="34">
        <f t="shared" si="9"/>
        <v>44</v>
      </c>
      <c r="AD75" s="35" t="s">
        <v>16</v>
      </c>
      <c r="AE75" s="34">
        <f t="shared" si="10"/>
        <v>30</v>
      </c>
      <c r="AF75" s="36">
        <f t="shared" si="11"/>
        <v>74</v>
      </c>
      <c r="AG75" s="41">
        <f>3+12+4+9+2</f>
        <v>30</v>
      </c>
      <c r="AH75" s="11" t="s">
        <v>33</v>
      </c>
    </row>
    <row r="76" spans="1:35" x14ac:dyDescent="0.25">
      <c r="A76" s="14">
        <v>4</v>
      </c>
      <c r="B76" s="4" t="s">
        <v>100</v>
      </c>
      <c r="C76" s="4" t="s">
        <v>97</v>
      </c>
      <c r="D76" s="4"/>
      <c r="E76" s="4">
        <v>5</v>
      </c>
      <c r="F76" s="15" t="s">
        <v>16</v>
      </c>
      <c r="G76" s="37">
        <v>3</v>
      </c>
      <c r="H76" s="38">
        <v>6</v>
      </c>
      <c r="I76" s="18" t="s">
        <v>16</v>
      </c>
      <c r="J76" s="38">
        <v>5</v>
      </c>
      <c r="K76" s="37">
        <v>6</v>
      </c>
      <c r="L76" s="15" t="s">
        <v>16</v>
      </c>
      <c r="M76" s="37">
        <v>1</v>
      </c>
      <c r="N76" s="38">
        <v>5</v>
      </c>
      <c r="O76" s="19" t="s">
        <v>16</v>
      </c>
      <c r="P76" s="38">
        <v>5</v>
      </c>
      <c r="Q76" s="37">
        <v>5</v>
      </c>
      <c r="R76" s="15" t="s">
        <v>16</v>
      </c>
      <c r="S76" s="37">
        <v>3</v>
      </c>
      <c r="T76" s="38">
        <v>6</v>
      </c>
      <c r="U76" s="19" t="s">
        <v>16</v>
      </c>
      <c r="V76" s="38">
        <v>2</v>
      </c>
      <c r="W76" s="37">
        <v>5</v>
      </c>
      <c r="X76" s="15" t="s">
        <v>16</v>
      </c>
      <c r="Y76" s="37">
        <v>5</v>
      </c>
      <c r="Z76" s="38">
        <v>6</v>
      </c>
      <c r="AA76" s="19" t="s">
        <v>16</v>
      </c>
      <c r="AB76" s="38">
        <v>6</v>
      </c>
      <c r="AC76" s="34">
        <f t="shared" si="9"/>
        <v>44</v>
      </c>
      <c r="AD76" s="35" t="s">
        <v>16</v>
      </c>
      <c r="AE76" s="34">
        <f t="shared" si="10"/>
        <v>30</v>
      </c>
      <c r="AF76" s="36">
        <f t="shared" si="11"/>
        <v>74</v>
      </c>
      <c r="AG76" s="41">
        <f>11+10+2</f>
        <v>23</v>
      </c>
      <c r="AH76" s="11" t="s">
        <v>33</v>
      </c>
    </row>
    <row r="77" spans="1:35" x14ac:dyDescent="0.25">
      <c r="A77" s="14">
        <v>5</v>
      </c>
      <c r="B77" s="4" t="s">
        <v>116</v>
      </c>
      <c r="C77" s="4" t="s">
        <v>85</v>
      </c>
      <c r="D77" s="4"/>
      <c r="E77" s="4">
        <v>6</v>
      </c>
      <c r="F77" s="15" t="s">
        <v>16</v>
      </c>
      <c r="G77" s="37">
        <v>3</v>
      </c>
      <c r="H77" s="38">
        <v>4</v>
      </c>
      <c r="I77" s="18" t="s">
        <v>16</v>
      </c>
      <c r="J77" s="38">
        <v>3</v>
      </c>
      <c r="K77" s="37">
        <v>6</v>
      </c>
      <c r="L77" s="15" t="s">
        <v>16</v>
      </c>
      <c r="M77" s="37">
        <v>2</v>
      </c>
      <c r="N77" s="38">
        <v>4</v>
      </c>
      <c r="O77" s="19" t="s">
        <v>16</v>
      </c>
      <c r="P77" s="38">
        <v>4</v>
      </c>
      <c r="Q77" s="37">
        <v>5</v>
      </c>
      <c r="R77" s="15" t="s">
        <v>16</v>
      </c>
      <c r="S77" s="37">
        <v>3</v>
      </c>
      <c r="T77" s="38">
        <v>5</v>
      </c>
      <c r="U77" s="19" t="s">
        <v>16</v>
      </c>
      <c r="V77" s="38">
        <v>2</v>
      </c>
      <c r="W77" s="37">
        <v>6</v>
      </c>
      <c r="X77" s="15" t="s">
        <v>16</v>
      </c>
      <c r="Y77" s="37">
        <v>5</v>
      </c>
      <c r="Z77" s="38">
        <v>6</v>
      </c>
      <c r="AA77" s="19" t="s">
        <v>16</v>
      </c>
      <c r="AB77" s="38">
        <v>6</v>
      </c>
      <c r="AC77" s="34">
        <f t="shared" si="9"/>
        <v>42</v>
      </c>
      <c r="AD77" s="35" t="s">
        <v>16</v>
      </c>
      <c r="AE77" s="34">
        <f t="shared" si="10"/>
        <v>28</v>
      </c>
      <c r="AF77" s="39">
        <f t="shared" si="11"/>
        <v>70</v>
      </c>
      <c r="AG77" s="92">
        <f>1+6+4+3</f>
        <v>14</v>
      </c>
      <c r="AH77" s="4"/>
    </row>
    <row r="78" spans="1:35" x14ac:dyDescent="0.25">
      <c r="A78" s="14">
        <v>6</v>
      </c>
      <c r="B78" s="4" t="s">
        <v>84</v>
      </c>
      <c r="C78" s="4" t="s">
        <v>85</v>
      </c>
      <c r="D78" s="4"/>
      <c r="E78" s="4">
        <v>5</v>
      </c>
      <c r="F78" s="15" t="s">
        <v>16</v>
      </c>
      <c r="G78" s="37">
        <v>3</v>
      </c>
      <c r="H78" s="38">
        <v>4</v>
      </c>
      <c r="I78" s="18" t="s">
        <v>16</v>
      </c>
      <c r="J78" s="38">
        <v>4</v>
      </c>
      <c r="K78" s="37">
        <v>5</v>
      </c>
      <c r="L78" s="15" t="s">
        <v>16</v>
      </c>
      <c r="M78" s="37">
        <v>1</v>
      </c>
      <c r="N78" s="38">
        <v>4</v>
      </c>
      <c r="O78" s="19" t="s">
        <v>16</v>
      </c>
      <c r="P78" s="38">
        <v>3</v>
      </c>
      <c r="Q78" s="37">
        <v>6</v>
      </c>
      <c r="R78" s="15" t="s">
        <v>16</v>
      </c>
      <c r="S78" s="37">
        <v>4</v>
      </c>
      <c r="T78" s="38">
        <v>5</v>
      </c>
      <c r="U78" s="19" t="s">
        <v>16</v>
      </c>
      <c r="V78" s="38">
        <v>2</v>
      </c>
      <c r="W78" s="37">
        <v>5</v>
      </c>
      <c r="X78" s="15" t="s">
        <v>16</v>
      </c>
      <c r="Y78" s="37">
        <v>4</v>
      </c>
      <c r="Z78" s="38">
        <v>6</v>
      </c>
      <c r="AA78" s="19" t="s">
        <v>16</v>
      </c>
      <c r="AB78" s="38">
        <v>6</v>
      </c>
      <c r="AC78" s="34">
        <f t="shared" si="9"/>
        <v>40</v>
      </c>
      <c r="AD78" s="35" t="s">
        <v>16</v>
      </c>
      <c r="AE78" s="34">
        <f t="shared" si="10"/>
        <v>27</v>
      </c>
      <c r="AF78" s="39">
        <f t="shared" si="11"/>
        <v>67</v>
      </c>
      <c r="AG78" s="92">
        <f>8+2+13+2</f>
        <v>25</v>
      </c>
      <c r="AH78" s="11"/>
    </row>
    <row r="79" spans="1:35" x14ac:dyDescent="0.25">
      <c r="A79" s="14">
        <v>7</v>
      </c>
      <c r="B79" s="4" t="s">
        <v>113</v>
      </c>
      <c r="C79" s="4" t="s">
        <v>85</v>
      </c>
      <c r="D79" s="4"/>
      <c r="E79" s="4">
        <v>6</v>
      </c>
      <c r="F79" s="15" t="s">
        <v>16</v>
      </c>
      <c r="G79" s="37">
        <v>3</v>
      </c>
      <c r="H79" s="38">
        <v>4</v>
      </c>
      <c r="I79" s="18" t="s">
        <v>16</v>
      </c>
      <c r="J79" s="38">
        <v>4</v>
      </c>
      <c r="K79" s="37">
        <v>3</v>
      </c>
      <c r="L79" s="15" t="s">
        <v>16</v>
      </c>
      <c r="M79" s="37">
        <v>1</v>
      </c>
      <c r="N79" s="38">
        <v>5</v>
      </c>
      <c r="O79" s="19" t="s">
        <v>16</v>
      </c>
      <c r="P79" s="38">
        <v>4</v>
      </c>
      <c r="Q79" s="37">
        <v>5</v>
      </c>
      <c r="R79" s="15" t="s">
        <v>16</v>
      </c>
      <c r="S79" s="37">
        <v>3</v>
      </c>
      <c r="T79" s="38">
        <v>3</v>
      </c>
      <c r="U79" s="19" t="s">
        <v>16</v>
      </c>
      <c r="V79" s="38">
        <v>2</v>
      </c>
      <c r="W79" s="37">
        <v>5</v>
      </c>
      <c r="X79" s="15" t="s">
        <v>16</v>
      </c>
      <c r="Y79" s="37">
        <v>3</v>
      </c>
      <c r="Z79" s="38">
        <v>6</v>
      </c>
      <c r="AA79" s="19" t="s">
        <v>16</v>
      </c>
      <c r="AB79" s="38">
        <v>6</v>
      </c>
      <c r="AC79" s="34">
        <f t="shared" si="9"/>
        <v>37</v>
      </c>
      <c r="AD79" s="35" t="s">
        <v>16</v>
      </c>
      <c r="AE79" s="34">
        <f t="shared" si="10"/>
        <v>26</v>
      </c>
      <c r="AF79" s="39">
        <f t="shared" si="11"/>
        <v>63</v>
      </c>
      <c r="AG79" s="41">
        <v>22</v>
      </c>
      <c r="AH79" s="4"/>
    </row>
    <row r="80" spans="1:35" x14ac:dyDescent="0.25">
      <c r="A80" s="14">
        <v>8</v>
      </c>
      <c r="B80" s="4" t="s">
        <v>47</v>
      </c>
      <c r="C80" s="4" t="s">
        <v>0</v>
      </c>
      <c r="D80" s="2"/>
      <c r="E80" s="14">
        <v>5</v>
      </c>
      <c r="F80" s="15" t="s">
        <v>16</v>
      </c>
      <c r="G80" s="16">
        <v>3</v>
      </c>
      <c r="H80" s="17">
        <v>3</v>
      </c>
      <c r="I80" s="18" t="s">
        <v>16</v>
      </c>
      <c r="J80" s="17">
        <v>3</v>
      </c>
      <c r="K80" s="16">
        <v>6</v>
      </c>
      <c r="L80" s="15" t="s">
        <v>16</v>
      </c>
      <c r="M80" s="16">
        <v>2</v>
      </c>
      <c r="N80" s="17">
        <v>4</v>
      </c>
      <c r="O80" s="19" t="s">
        <v>16</v>
      </c>
      <c r="P80" s="17">
        <v>3</v>
      </c>
      <c r="Q80" s="16">
        <v>3</v>
      </c>
      <c r="R80" s="15" t="s">
        <v>16</v>
      </c>
      <c r="S80" s="16">
        <v>2</v>
      </c>
      <c r="T80" s="17">
        <v>6</v>
      </c>
      <c r="U80" s="19" t="s">
        <v>16</v>
      </c>
      <c r="V80" s="17">
        <v>2</v>
      </c>
      <c r="W80" s="16">
        <v>6</v>
      </c>
      <c r="X80" s="15" t="s">
        <v>16</v>
      </c>
      <c r="Y80" s="16">
        <v>5</v>
      </c>
      <c r="Z80" s="17">
        <v>4</v>
      </c>
      <c r="AA80" s="19" t="s">
        <v>16</v>
      </c>
      <c r="AB80" s="17">
        <v>4</v>
      </c>
      <c r="AC80" s="34">
        <f t="shared" si="9"/>
        <v>37</v>
      </c>
      <c r="AD80" s="35" t="s">
        <v>16</v>
      </c>
      <c r="AE80" s="34">
        <f t="shared" si="10"/>
        <v>24</v>
      </c>
      <c r="AF80" s="39">
        <f t="shared" si="11"/>
        <v>61</v>
      </c>
      <c r="AG80" s="25">
        <f>10+5+14+6</f>
        <v>35</v>
      </c>
      <c r="AH80" s="4"/>
    </row>
    <row r="81" spans="1:35" x14ac:dyDescent="0.25">
      <c r="A81" s="14">
        <v>9</v>
      </c>
      <c r="B81" s="4" t="s">
        <v>127</v>
      </c>
      <c r="C81" s="4" t="s">
        <v>0</v>
      </c>
      <c r="D81" s="4"/>
      <c r="E81" s="4">
        <v>6</v>
      </c>
      <c r="F81" s="15" t="s">
        <v>16</v>
      </c>
      <c r="G81" s="37">
        <v>3</v>
      </c>
      <c r="H81" s="38">
        <v>2</v>
      </c>
      <c r="I81" s="18" t="s">
        <v>16</v>
      </c>
      <c r="J81" s="38">
        <v>2</v>
      </c>
      <c r="K81" s="37">
        <v>5</v>
      </c>
      <c r="L81" s="15" t="s">
        <v>16</v>
      </c>
      <c r="M81" s="37">
        <v>1</v>
      </c>
      <c r="N81" s="38">
        <v>3</v>
      </c>
      <c r="O81" s="19" t="s">
        <v>16</v>
      </c>
      <c r="P81" s="38">
        <v>2</v>
      </c>
      <c r="Q81" s="37">
        <v>6</v>
      </c>
      <c r="R81" s="15" t="s">
        <v>16</v>
      </c>
      <c r="S81" s="37">
        <v>4</v>
      </c>
      <c r="T81" s="38">
        <v>6</v>
      </c>
      <c r="U81" s="19" t="s">
        <v>16</v>
      </c>
      <c r="V81" s="38">
        <v>2</v>
      </c>
      <c r="W81" s="37">
        <v>5</v>
      </c>
      <c r="X81" s="15" t="s">
        <v>16</v>
      </c>
      <c r="Y81" s="37">
        <v>4</v>
      </c>
      <c r="Z81" s="38">
        <v>5</v>
      </c>
      <c r="AA81" s="19" t="s">
        <v>16</v>
      </c>
      <c r="AB81" s="38">
        <v>5</v>
      </c>
      <c r="AC81" s="34">
        <f t="shared" si="9"/>
        <v>38</v>
      </c>
      <c r="AD81" s="35" t="s">
        <v>16</v>
      </c>
      <c r="AE81" s="34">
        <f t="shared" si="10"/>
        <v>23</v>
      </c>
      <c r="AF81" s="39">
        <f t="shared" si="11"/>
        <v>61</v>
      </c>
      <c r="AG81" s="41">
        <f>3+4+11+2</f>
        <v>20</v>
      </c>
      <c r="AH81" s="4"/>
    </row>
    <row r="82" spans="1:35" x14ac:dyDescent="0.25">
      <c r="A82" s="14">
        <v>10</v>
      </c>
      <c r="B82" s="4" t="s">
        <v>51</v>
      </c>
      <c r="C82" s="4" t="s">
        <v>0</v>
      </c>
      <c r="D82" s="4"/>
      <c r="E82" s="4">
        <v>6</v>
      </c>
      <c r="F82" s="15" t="s">
        <v>16</v>
      </c>
      <c r="G82" s="37">
        <v>3</v>
      </c>
      <c r="H82" s="38">
        <v>3</v>
      </c>
      <c r="I82" s="18" t="s">
        <v>16</v>
      </c>
      <c r="J82" s="38">
        <v>3</v>
      </c>
      <c r="K82" s="37">
        <v>5</v>
      </c>
      <c r="L82" s="15" t="s">
        <v>16</v>
      </c>
      <c r="M82" s="37">
        <v>2</v>
      </c>
      <c r="N82" s="38">
        <v>4</v>
      </c>
      <c r="O82" s="19" t="s">
        <v>16</v>
      </c>
      <c r="P82" s="38">
        <v>3</v>
      </c>
      <c r="Q82" s="37">
        <v>5</v>
      </c>
      <c r="R82" s="15" t="s">
        <v>16</v>
      </c>
      <c r="S82" s="37">
        <v>4</v>
      </c>
      <c r="T82" s="38">
        <v>3</v>
      </c>
      <c r="U82" s="19" t="s">
        <v>16</v>
      </c>
      <c r="V82" s="38">
        <v>2</v>
      </c>
      <c r="W82" s="37">
        <v>5</v>
      </c>
      <c r="X82" s="15" t="s">
        <v>16</v>
      </c>
      <c r="Y82" s="37">
        <v>4</v>
      </c>
      <c r="Z82" s="38">
        <v>2</v>
      </c>
      <c r="AA82" s="19" t="s">
        <v>16</v>
      </c>
      <c r="AB82" s="38">
        <v>2</v>
      </c>
      <c r="AC82" s="34">
        <f t="shared" si="9"/>
        <v>33</v>
      </c>
      <c r="AD82" s="35" t="s">
        <v>16</v>
      </c>
      <c r="AE82" s="34">
        <f t="shared" si="10"/>
        <v>23</v>
      </c>
      <c r="AF82" s="39">
        <f t="shared" si="11"/>
        <v>56</v>
      </c>
      <c r="AG82" s="41">
        <v>26</v>
      </c>
      <c r="AH82" s="4"/>
    </row>
    <row r="83" spans="1:35" x14ac:dyDescent="0.25">
      <c r="A83" s="14">
        <v>11</v>
      </c>
      <c r="B83" s="4" t="s">
        <v>64</v>
      </c>
      <c r="C83" s="4" t="s">
        <v>0</v>
      </c>
      <c r="D83" s="4"/>
      <c r="E83" s="4">
        <v>4</v>
      </c>
      <c r="F83" s="15" t="s">
        <v>16</v>
      </c>
      <c r="G83" s="37">
        <v>3</v>
      </c>
      <c r="H83" s="38">
        <v>4</v>
      </c>
      <c r="I83" s="18" t="s">
        <v>16</v>
      </c>
      <c r="J83" s="38">
        <v>2</v>
      </c>
      <c r="K83" s="37">
        <v>2</v>
      </c>
      <c r="L83" s="15" t="s">
        <v>16</v>
      </c>
      <c r="M83" s="37">
        <v>2</v>
      </c>
      <c r="N83" s="38">
        <v>5</v>
      </c>
      <c r="O83" s="19" t="s">
        <v>16</v>
      </c>
      <c r="P83" s="38">
        <v>3</v>
      </c>
      <c r="Q83" s="37">
        <v>3</v>
      </c>
      <c r="R83" s="15" t="s">
        <v>16</v>
      </c>
      <c r="S83" s="37">
        <v>2</v>
      </c>
      <c r="T83" s="38">
        <v>5</v>
      </c>
      <c r="U83" s="19" t="s">
        <v>16</v>
      </c>
      <c r="V83" s="38">
        <v>4</v>
      </c>
      <c r="W83" s="37">
        <v>4</v>
      </c>
      <c r="X83" s="15" t="s">
        <v>16</v>
      </c>
      <c r="Y83" s="37">
        <v>4</v>
      </c>
      <c r="Z83" s="38">
        <v>4</v>
      </c>
      <c r="AA83" s="19" t="s">
        <v>16</v>
      </c>
      <c r="AB83" s="38">
        <v>3</v>
      </c>
      <c r="AC83" s="34">
        <f t="shared" si="9"/>
        <v>31</v>
      </c>
      <c r="AD83" s="35" t="s">
        <v>16</v>
      </c>
      <c r="AE83" s="34">
        <f t="shared" si="10"/>
        <v>23</v>
      </c>
      <c r="AF83" s="39">
        <f t="shared" si="11"/>
        <v>54</v>
      </c>
      <c r="AG83" s="28">
        <f>2+5+1+6</f>
        <v>14</v>
      </c>
      <c r="AH83" s="4"/>
    </row>
    <row r="84" spans="1:35" x14ac:dyDescent="0.25">
      <c r="A84" s="14">
        <v>12</v>
      </c>
      <c r="B84" s="4" t="s">
        <v>128</v>
      </c>
      <c r="C84" s="4" t="s">
        <v>0</v>
      </c>
      <c r="E84" s="4">
        <v>5</v>
      </c>
      <c r="F84" s="15" t="s">
        <v>16</v>
      </c>
      <c r="G84" s="37">
        <v>3</v>
      </c>
      <c r="H84" s="38">
        <v>3</v>
      </c>
      <c r="I84" s="18" t="s">
        <v>16</v>
      </c>
      <c r="J84" s="38">
        <v>3</v>
      </c>
      <c r="K84" s="37">
        <v>6</v>
      </c>
      <c r="L84" s="15" t="s">
        <v>16</v>
      </c>
      <c r="M84" s="37">
        <v>2</v>
      </c>
      <c r="N84" s="38">
        <v>1</v>
      </c>
      <c r="O84" s="19" t="s">
        <v>16</v>
      </c>
      <c r="P84" s="38">
        <v>1</v>
      </c>
      <c r="Q84" s="37">
        <v>4</v>
      </c>
      <c r="R84" s="15" t="s">
        <v>16</v>
      </c>
      <c r="S84" s="37">
        <v>3</v>
      </c>
      <c r="T84" s="38">
        <v>1</v>
      </c>
      <c r="U84" s="19" t="s">
        <v>16</v>
      </c>
      <c r="V84" s="38">
        <v>1</v>
      </c>
      <c r="W84" s="37">
        <v>4</v>
      </c>
      <c r="X84" s="15" t="s">
        <v>16</v>
      </c>
      <c r="Y84" s="37">
        <v>4</v>
      </c>
      <c r="Z84" s="38">
        <v>5</v>
      </c>
      <c r="AA84" s="19" t="s">
        <v>16</v>
      </c>
      <c r="AB84" s="38">
        <v>4</v>
      </c>
      <c r="AC84" s="34">
        <f t="shared" si="9"/>
        <v>29</v>
      </c>
      <c r="AD84" s="35" t="s">
        <v>16</v>
      </c>
      <c r="AE84" s="34">
        <f t="shared" si="10"/>
        <v>21</v>
      </c>
      <c r="AF84" s="39">
        <f t="shared" si="11"/>
        <v>50</v>
      </c>
      <c r="AG84" s="28">
        <f>6+0</f>
        <v>6</v>
      </c>
      <c r="AH84" s="4"/>
    </row>
    <row r="85" spans="1:35" x14ac:dyDescent="0.25">
      <c r="A85" s="14">
        <v>13</v>
      </c>
      <c r="B85" s="4" t="s">
        <v>89</v>
      </c>
      <c r="C85" s="4" t="s">
        <v>58</v>
      </c>
      <c r="D85" s="4"/>
      <c r="E85" s="4">
        <v>4</v>
      </c>
      <c r="F85" s="15" t="s">
        <v>16</v>
      </c>
      <c r="G85" s="37">
        <v>2</v>
      </c>
      <c r="H85" s="38">
        <v>2</v>
      </c>
      <c r="I85" s="18" t="s">
        <v>16</v>
      </c>
      <c r="J85" s="38">
        <v>2</v>
      </c>
      <c r="K85" s="37">
        <v>5</v>
      </c>
      <c r="L85" s="15" t="s">
        <v>16</v>
      </c>
      <c r="M85" s="37">
        <v>1</v>
      </c>
      <c r="N85" s="38">
        <v>4</v>
      </c>
      <c r="O85" s="19" t="s">
        <v>16</v>
      </c>
      <c r="P85" s="38">
        <v>3</v>
      </c>
      <c r="Q85" s="37">
        <v>4</v>
      </c>
      <c r="R85" s="15" t="s">
        <v>16</v>
      </c>
      <c r="S85" s="37">
        <v>3</v>
      </c>
      <c r="T85" s="38">
        <v>4</v>
      </c>
      <c r="U85" s="19" t="s">
        <v>16</v>
      </c>
      <c r="V85" s="38">
        <v>1</v>
      </c>
      <c r="W85" s="37">
        <v>1</v>
      </c>
      <c r="X85" s="15" t="s">
        <v>16</v>
      </c>
      <c r="Y85" s="37">
        <v>1</v>
      </c>
      <c r="Z85" s="38">
        <v>4</v>
      </c>
      <c r="AA85" s="19" t="s">
        <v>16</v>
      </c>
      <c r="AB85" s="38">
        <v>3</v>
      </c>
      <c r="AC85" s="34">
        <f t="shared" si="9"/>
        <v>28</v>
      </c>
      <c r="AD85" s="35" t="s">
        <v>16</v>
      </c>
      <c r="AE85" s="34">
        <f t="shared" si="10"/>
        <v>16</v>
      </c>
      <c r="AF85" s="39">
        <f t="shared" si="11"/>
        <v>44</v>
      </c>
      <c r="AG85" s="28">
        <v>26</v>
      </c>
      <c r="AH85" s="4"/>
    </row>
    <row r="86" spans="1:35" x14ac:dyDescent="0.25">
      <c r="A86" s="42"/>
      <c r="F86" s="43"/>
      <c r="G86" s="27"/>
      <c r="H86" s="27"/>
      <c r="I86" s="44"/>
      <c r="J86" s="27"/>
      <c r="K86" s="27"/>
      <c r="L86" s="43"/>
      <c r="M86" s="27"/>
      <c r="N86" s="27"/>
      <c r="O86" s="43"/>
      <c r="P86" s="27"/>
      <c r="Q86" s="27"/>
      <c r="R86" s="43"/>
      <c r="S86" s="27"/>
      <c r="T86" s="27"/>
      <c r="U86" s="43"/>
      <c r="V86" s="27"/>
      <c r="W86" s="27"/>
      <c r="X86" s="43"/>
      <c r="Y86" s="27"/>
      <c r="Z86" s="27"/>
      <c r="AA86" s="43"/>
      <c r="AB86" s="27"/>
      <c r="AC86" s="45"/>
      <c r="AD86" s="46"/>
      <c r="AE86" s="45"/>
      <c r="AF86" s="47"/>
      <c r="AH86" s="13"/>
      <c r="AI86" s="12"/>
    </row>
    <row r="87" spans="1:35" ht="18" x14ac:dyDescent="0.25">
      <c r="A87" s="29" t="s">
        <v>18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0"/>
      <c r="AD87" s="30"/>
      <c r="AE87" s="30"/>
      <c r="AF87" s="4"/>
      <c r="AG87" s="4"/>
      <c r="AH87" s="11"/>
    </row>
    <row r="88" spans="1:35" x14ac:dyDescent="0.25">
      <c r="A88" s="4"/>
      <c r="B88" s="31" t="s">
        <v>1</v>
      </c>
      <c r="C88" s="31" t="s">
        <v>2</v>
      </c>
      <c r="D88" s="31"/>
      <c r="E88" s="31" t="s">
        <v>4</v>
      </c>
      <c r="F88" s="31"/>
      <c r="G88" s="31"/>
      <c r="H88" s="32" t="s">
        <v>5</v>
      </c>
      <c r="I88" s="32"/>
      <c r="J88" s="32"/>
      <c r="K88" s="31" t="s">
        <v>6</v>
      </c>
      <c r="L88" s="31"/>
      <c r="M88" s="31"/>
      <c r="N88" s="32" t="s">
        <v>7</v>
      </c>
      <c r="O88" s="32"/>
      <c r="P88" s="32"/>
      <c r="Q88" s="31" t="s">
        <v>8</v>
      </c>
      <c r="R88" s="31"/>
      <c r="S88" s="31"/>
      <c r="T88" s="32" t="s">
        <v>9</v>
      </c>
      <c r="U88" s="32"/>
      <c r="V88" s="32"/>
      <c r="W88" s="31" t="s">
        <v>10</v>
      </c>
      <c r="X88" s="31"/>
      <c r="Y88" s="31"/>
      <c r="Z88" s="32" t="s">
        <v>11</v>
      </c>
      <c r="AA88" s="32"/>
      <c r="AB88" s="32"/>
      <c r="AC88" s="33" t="s">
        <v>12</v>
      </c>
      <c r="AD88" s="33"/>
      <c r="AE88" s="33" t="s">
        <v>13</v>
      </c>
      <c r="AF88" s="32" t="s">
        <v>14</v>
      </c>
      <c r="AG88" s="31" t="s">
        <v>15</v>
      </c>
      <c r="AH88" s="11" t="s">
        <v>22</v>
      </c>
      <c r="AI88" s="4" t="s">
        <v>23</v>
      </c>
    </row>
    <row r="89" spans="1:35" x14ac:dyDescent="0.25">
      <c r="A89" s="1">
        <v>1</v>
      </c>
      <c r="B89" s="11" t="s">
        <v>32</v>
      </c>
      <c r="C89" s="11" t="s">
        <v>0</v>
      </c>
      <c r="E89" s="14">
        <v>6</v>
      </c>
      <c r="F89" s="15" t="s">
        <v>16</v>
      </c>
      <c r="G89" s="16">
        <v>3</v>
      </c>
      <c r="H89" s="17">
        <v>6</v>
      </c>
      <c r="I89" s="18" t="s">
        <v>16</v>
      </c>
      <c r="J89" s="17">
        <v>6</v>
      </c>
      <c r="K89" s="16">
        <v>6</v>
      </c>
      <c r="L89" s="15" t="s">
        <v>16</v>
      </c>
      <c r="M89" s="16">
        <v>2</v>
      </c>
      <c r="N89" s="17">
        <v>6</v>
      </c>
      <c r="O89" s="19" t="s">
        <v>16</v>
      </c>
      <c r="P89" s="17">
        <v>5</v>
      </c>
      <c r="Q89" s="16">
        <v>6</v>
      </c>
      <c r="R89" s="15" t="s">
        <v>16</v>
      </c>
      <c r="S89" s="16">
        <v>4</v>
      </c>
      <c r="T89" s="17">
        <v>6</v>
      </c>
      <c r="U89" s="19" t="s">
        <v>16</v>
      </c>
      <c r="V89" s="17">
        <v>2</v>
      </c>
      <c r="W89" s="16">
        <v>6</v>
      </c>
      <c r="X89" s="15" t="s">
        <v>16</v>
      </c>
      <c r="Y89" s="16">
        <v>5</v>
      </c>
      <c r="Z89" s="17">
        <v>5</v>
      </c>
      <c r="AA89" s="19" t="s">
        <v>16</v>
      </c>
      <c r="AB89" s="17">
        <v>5</v>
      </c>
      <c r="AC89" s="34">
        <f t="shared" ref="AC89:AC100" si="12">E89+H89+K89+N89+Q89+T89+W89+Z89</f>
        <v>47</v>
      </c>
      <c r="AD89" s="93"/>
      <c r="AE89" s="34">
        <f t="shared" ref="AE89:AE100" si="13">G89+J89+M89+P89+S89+V89+Y89+AB89</f>
        <v>32</v>
      </c>
      <c r="AF89" s="94">
        <f>AC89+AE89</f>
        <v>79</v>
      </c>
      <c r="AG89" s="40">
        <v>56</v>
      </c>
      <c r="AH89" s="11" t="s">
        <v>138</v>
      </c>
    </row>
    <row r="90" spans="1:35" x14ac:dyDescent="0.25">
      <c r="A90" s="4">
        <v>2</v>
      </c>
      <c r="B90" s="4" t="s">
        <v>38</v>
      </c>
      <c r="C90" s="4" t="s">
        <v>0</v>
      </c>
      <c r="D90" s="4"/>
      <c r="E90" s="4">
        <v>6</v>
      </c>
      <c r="F90" s="15" t="s">
        <v>16</v>
      </c>
      <c r="G90" s="37">
        <v>3</v>
      </c>
      <c r="H90" s="38">
        <v>5</v>
      </c>
      <c r="I90" s="18" t="s">
        <v>16</v>
      </c>
      <c r="J90" s="38">
        <v>5</v>
      </c>
      <c r="K90" s="37">
        <v>6</v>
      </c>
      <c r="L90" s="15" t="s">
        <v>16</v>
      </c>
      <c r="M90" s="37">
        <v>2</v>
      </c>
      <c r="N90" s="38">
        <v>6</v>
      </c>
      <c r="O90" s="19" t="s">
        <v>16</v>
      </c>
      <c r="P90" s="38">
        <v>5</v>
      </c>
      <c r="Q90" s="37">
        <v>5</v>
      </c>
      <c r="R90" s="15" t="s">
        <v>16</v>
      </c>
      <c r="S90" s="37">
        <v>4</v>
      </c>
      <c r="T90" s="38">
        <v>5</v>
      </c>
      <c r="U90" s="19" t="s">
        <v>16</v>
      </c>
      <c r="V90" s="38">
        <v>2</v>
      </c>
      <c r="W90" s="37">
        <v>6</v>
      </c>
      <c r="X90" s="15" t="s">
        <v>16</v>
      </c>
      <c r="Y90" s="37">
        <v>5</v>
      </c>
      <c r="Z90" s="38">
        <v>6</v>
      </c>
      <c r="AA90" s="19" t="s">
        <v>16</v>
      </c>
      <c r="AB90" s="38">
        <v>6</v>
      </c>
      <c r="AC90" s="34">
        <f t="shared" si="12"/>
        <v>45</v>
      </c>
      <c r="AD90" s="35" t="s">
        <v>16</v>
      </c>
      <c r="AE90" s="34">
        <f t="shared" si="13"/>
        <v>32</v>
      </c>
      <c r="AF90" s="39">
        <f t="shared" ref="AF90:AF100" si="14">SUM(AC90:AE90)</f>
        <v>77</v>
      </c>
      <c r="AG90" s="25">
        <f>3+9+4+7+12+8</f>
        <v>43</v>
      </c>
      <c r="AH90" s="11" t="s">
        <v>33</v>
      </c>
    </row>
    <row r="91" spans="1:35" x14ac:dyDescent="0.25">
      <c r="A91" s="1">
        <v>3</v>
      </c>
      <c r="B91" s="4" t="s">
        <v>112</v>
      </c>
      <c r="C91" s="4" t="s">
        <v>97</v>
      </c>
      <c r="D91" s="4"/>
      <c r="E91" s="4">
        <v>6</v>
      </c>
      <c r="F91" s="15" t="s">
        <v>16</v>
      </c>
      <c r="G91" s="37">
        <v>3</v>
      </c>
      <c r="H91" s="38">
        <v>4</v>
      </c>
      <c r="I91" s="18" t="s">
        <v>16</v>
      </c>
      <c r="J91" s="38">
        <v>4</v>
      </c>
      <c r="K91" s="37">
        <v>6</v>
      </c>
      <c r="L91" s="15" t="s">
        <v>16</v>
      </c>
      <c r="M91" s="37">
        <v>2</v>
      </c>
      <c r="N91" s="38">
        <v>6</v>
      </c>
      <c r="O91" s="19" t="s">
        <v>16</v>
      </c>
      <c r="P91" s="38">
        <v>5</v>
      </c>
      <c r="Q91" s="37">
        <v>5</v>
      </c>
      <c r="R91" s="15" t="s">
        <v>16</v>
      </c>
      <c r="S91" s="37">
        <v>4</v>
      </c>
      <c r="T91" s="38">
        <v>6</v>
      </c>
      <c r="U91" s="19" t="s">
        <v>16</v>
      </c>
      <c r="V91" s="38">
        <v>2</v>
      </c>
      <c r="W91" s="37">
        <v>6</v>
      </c>
      <c r="X91" s="15" t="s">
        <v>16</v>
      </c>
      <c r="Y91" s="37">
        <v>5</v>
      </c>
      <c r="Z91" s="38">
        <v>5</v>
      </c>
      <c r="AA91" s="19" t="s">
        <v>16</v>
      </c>
      <c r="AB91" s="38">
        <v>5</v>
      </c>
      <c r="AC91" s="20">
        <f t="shared" si="12"/>
        <v>44</v>
      </c>
      <c r="AD91" s="21" t="s">
        <v>16</v>
      </c>
      <c r="AE91" s="20">
        <f t="shared" si="13"/>
        <v>30</v>
      </c>
      <c r="AF91" s="36">
        <f t="shared" si="14"/>
        <v>74</v>
      </c>
      <c r="AG91" s="25">
        <v>47</v>
      </c>
      <c r="AH91" s="11" t="s">
        <v>33</v>
      </c>
    </row>
    <row r="92" spans="1:35" x14ac:dyDescent="0.25">
      <c r="A92" s="4">
        <v>4</v>
      </c>
      <c r="B92" s="4" t="s">
        <v>55</v>
      </c>
      <c r="C92" s="4" t="s">
        <v>0</v>
      </c>
      <c r="D92" s="4"/>
      <c r="E92" s="4">
        <v>6</v>
      </c>
      <c r="F92" s="15" t="s">
        <v>16</v>
      </c>
      <c r="G92" s="37">
        <v>3</v>
      </c>
      <c r="H92" s="38">
        <v>5</v>
      </c>
      <c r="I92" s="18" t="s">
        <v>16</v>
      </c>
      <c r="J92" s="38">
        <v>5</v>
      </c>
      <c r="K92" s="37">
        <v>5</v>
      </c>
      <c r="L92" s="15" t="s">
        <v>16</v>
      </c>
      <c r="M92" s="37">
        <v>2</v>
      </c>
      <c r="N92" s="38">
        <v>5</v>
      </c>
      <c r="O92" s="19" t="s">
        <v>16</v>
      </c>
      <c r="P92" s="38">
        <v>4</v>
      </c>
      <c r="Q92" s="37">
        <v>5</v>
      </c>
      <c r="R92" s="15" t="s">
        <v>16</v>
      </c>
      <c r="S92" s="37">
        <v>4</v>
      </c>
      <c r="T92" s="38">
        <v>6</v>
      </c>
      <c r="U92" s="19" t="s">
        <v>16</v>
      </c>
      <c r="V92" s="38">
        <v>2</v>
      </c>
      <c r="W92" s="37">
        <v>5</v>
      </c>
      <c r="X92" s="15" t="s">
        <v>16</v>
      </c>
      <c r="Y92" s="37">
        <v>5</v>
      </c>
      <c r="Z92" s="38">
        <v>6</v>
      </c>
      <c r="AA92" s="19" t="s">
        <v>16</v>
      </c>
      <c r="AB92" s="38">
        <v>6</v>
      </c>
      <c r="AC92" s="34">
        <f t="shared" si="12"/>
        <v>43</v>
      </c>
      <c r="AD92" s="35" t="s">
        <v>16</v>
      </c>
      <c r="AE92" s="34">
        <f t="shared" si="13"/>
        <v>31</v>
      </c>
      <c r="AF92" s="39">
        <f t="shared" si="14"/>
        <v>74</v>
      </c>
      <c r="AG92" s="25">
        <f>5+4+2+3+11+1</f>
        <v>26</v>
      </c>
      <c r="AH92" s="4"/>
    </row>
    <row r="93" spans="1:35" x14ac:dyDescent="0.25">
      <c r="A93" s="1">
        <v>5</v>
      </c>
      <c r="B93" s="4" t="s">
        <v>129</v>
      </c>
      <c r="C93" s="4" t="s">
        <v>60</v>
      </c>
      <c r="D93" s="4"/>
      <c r="E93" s="4">
        <v>6</v>
      </c>
      <c r="F93" s="15" t="s">
        <v>16</v>
      </c>
      <c r="G93" s="37">
        <v>3</v>
      </c>
      <c r="H93" s="38">
        <v>6</v>
      </c>
      <c r="I93" s="18" t="s">
        <v>16</v>
      </c>
      <c r="J93" s="38">
        <v>6</v>
      </c>
      <c r="K93" s="37">
        <v>4</v>
      </c>
      <c r="L93" s="15" t="s">
        <v>16</v>
      </c>
      <c r="M93" s="37">
        <v>1</v>
      </c>
      <c r="N93" s="38">
        <v>5</v>
      </c>
      <c r="O93" s="19" t="s">
        <v>16</v>
      </c>
      <c r="P93" s="38">
        <v>4</v>
      </c>
      <c r="Q93" s="37">
        <v>5</v>
      </c>
      <c r="R93" s="15" t="s">
        <v>16</v>
      </c>
      <c r="S93" s="37">
        <v>4</v>
      </c>
      <c r="T93" s="38">
        <v>4</v>
      </c>
      <c r="U93" s="19" t="s">
        <v>16</v>
      </c>
      <c r="V93" s="38">
        <v>2</v>
      </c>
      <c r="W93" s="37">
        <v>6</v>
      </c>
      <c r="X93" s="15" t="s">
        <v>16</v>
      </c>
      <c r="Y93" s="37">
        <v>5</v>
      </c>
      <c r="Z93" s="38">
        <v>5</v>
      </c>
      <c r="AA93" s="19" t="s">
        <v>16</v>
      </c>
      <c r="AB93" s="38">
        <v>5</v>
      </c>
      <c r="AC93" s="34">
        <f t="shared" si="12"/>
        <v>41</v>
      </c>
      <c r="AD93" s="35" t="s">
        <v>16</v>
      </c>
      <c r="AE93" s="34">
        <f t="shared" si="13"/>
        <v>30</v>
      </c>
      <c r="AF93" s="39">
        <f t="shared" si="14"/>
        <v>71</v>
      </c>
      <c r="AG93" s="25">
        <f>7+6+5+8+6</f>
        <v>32</v>
      </c>
      <c r="AH93" s="11"/>
    </row>
    <row r="94" spans="1:35" x14ac:dyDescent="0.25">
      <c r="A94" s="4">
        <v>6</v>
      </c>
      <c r="B94" s="4" t="s">
        <v>41</v>
      </c>
      <c r="C94" s="4" t="s">
        <v>0</v>
      </c>
      <c r="D94" s="4"/>
      <c r="E94" s="4">
        <v>6</v>
      </c>
      <c r="F94" s="15" t="s">
        <v>16</v>
      </c>
      <c r="G94" s="37">
        <v>3</v>
      </c>
      <c r="H94" s="38">
        <v>5</v>
      </c>
      <c r="I94" s="18" t="s">
        <v>16</v>
      </c>
      <c r="J94" s="38">
        <v>5</v>
      </c>
      <c r="K94" s="37">
        <v>5</v>
      </c>
      <c r="L94" s="15" t="s">
        <v>16</v>
      </c>
      <c r="M94" s="37">
        <v>2</v>
      </c>
      <c r="N94" s="38">
        <v>5</v>
      </c>
      <c r="O94" s="19" t="s">
        <v>16</v>
      </c>
      <c r="P94" s="38">
        <v>4</v>
      </c>
      <c r="Q94" s="37">
        <v>5</v>
      </c>
      <c r="R94" s="15" t="s">
        <v>16</v>
      </c>
      <c r="S94" s="37">
        <v>3</v>
      </c>
      <c r="T94" s="38">
        <v>6</v>
      </c>
      <c r="U94" s="19" t="s">
        <v>16</v>
      </c>
      <c r="V94" s="38">
        <v>2</v>
      </c>
      <c r="W94" s="37">
        <v>6</v>
      </c>
      <c r="X94" s="15" t="s">
        <v>16</v>
      </c>
      <c r="Y94" s="37">
        <v>5</v>
      </c>
      <c r="Z94" s="38">
        <v>4</v>
      </c>
      <c r="AA94" s="19" t="s">
        <v>16</v>
      </c>
      <c r="AB94" s="38">
        <v>4</v>
      </c>
      <c r="AC94" s="34">
        <f t="shared" si="12"/>
        <v>42</v>
      </c>
      <c r="AD94" s="35" t="s">
        <v>16</v>
      </c>
      <c r="AE94" s="34">
        <f t="shared" si="13"/>
        <v>28</v>
      </c>
      <c r="AF94" s="39">
        <f t="shared" si="14"/>
        <v>70</v>
      </c>
      <c r="AG94" s="40">
        <v>32</v>
      </c>
    </row>
    <row r="95" spans="1:35" x14ac:dyDescent="0.25">
      <c r="A95" s="1">
        <v>7</v>
      </c>
      <c r="B95" s="4" t="s">
        <v>45</v>
      </c>
      <c r="C95" s="4" t="s">
        <v>0</v>
      </c>
      <c r="E95" s="4">
        <v>4</v>
      </c>
      <c r="F95" s="15" t="s">
        <v>16</v>
      </c>
      <c r="G95" s="37">
        <v>2</v>
      </c>
      <c r="H95" s="38">
        <v>5</v>
      </c>
      <c r="I95" s="18" t="s">
        <v>16</v>
      </c>
      <c r="J95" s="38">
        <v>5</v>
      </c>
      <c r="K95" s="37">
        <v>5</v>
      </c>
      <c r="L95" s="15" t="s">
        <v>16</v>
      </c>
      <c r="M95" s="37">
        <v>2</v>
      </c>
      <c r="N95" s="38">
        <v>5</v>
      </c>
      <c r="O95" s="19" t="s">
        <v>16</v>
      </c>
      <c r="P95" s="38">
        <v>4</v>
      </c>
      <c r="Q95" s="37">
        <v>5</v>
      </c>
      <c r="R95" s="15" t="s">
        <v>16</v>
      </c>
      <c r="S95" s="37">
        <v>4</v>
      </c>
      <c r="T95" s="38">
        <v>4</v>
      </c>
      <c r="U95" s="19" t="s">
        <v>16</v>
      </c>
      <c r="V95" s="38">
        <v>2</v>
      </c>
      <c r="W95" s="37">
        <v>6</v>
      </c>
      <c r="X95" s="15" t="s">
        <v>16</v>
      </c>
      <c r="Y95" s="37">
        <v>5</v>
      </c>
      <c r="Z95" s="38">
        <v>4</v>
      </c>
      <c r="AA95" s="19" t="s">
        <v>16</v>
      </c>
      <c r="AB95" s="38">
        <v>4</v>
      </c>
      <c r="AC95" s="34">
        <f t="shared" si="12"/>
        <v>38</v>
      </c>
      <c r="AD95" s="35" t="s">
        <v>16</v>
      </c>
      <c r="AE95" s="34">
        <f t="shared" si="13"/>
        <v>28</v>
      </c>
      <c r="AF95" s="39">
        <f t="shared" si="14"/>
        <v>66</v>
      </c>
      <c r="AG95" s="40">
        <f>3+14+6+3+5</f>
        <v>31</v>
      </c>
      <c r="AH95" s="11"/>
    </row>
    <row r="96" spans="1:35" x14ac:dyDescent="0.25">
      <c r="A96" s="4">
        <v>8</v>
      </c>
      <c r="B96" s="4" t="s">
        <v>63</v>
      </c>
      <c r="C96" s="4" t="s">
        <v>60</v>
      </c>
      <c r="D96" s="4"/>
      <c r="E96" s="4">
        <v>5</v>
      </c>
      <c r="F96" s="15" t="s">
        <v>16</v>
      </c>
      <c r="G96" s="37">
        <v>3</v>
      </c>
      <c r="H96" s="38">
        <v>2</v>
      </c>
      <c r="I96" s="18" t="s">
        <v>16</v>
      </c>
      <c r="J96" s="38">
        <v>2</v>
      </c>
      <c r="K96" s="37">
        <v>6</v>
      </c>
      <c r="L96" s="15" t="s">
        <v>16</v>
      </c>
      <c r="M96" s="37">
        <v>2</v>
      </c>
      <c r="N96" s="38">
        <v>5</v>
      </c>
      <c r="O96" s="19" t="s">
        <v>16</v>
      </c>
      <c r="P96" s="38">
        <v>4</v>
      </c>
      <c r="Q96" s="37">
        <v>6</v>
      </c>
      <c r="R96" s="15" t="s">
        <v>16</v>
      </c>
      <c r="S96" s="37">
        <v>4</v>
      </c>
      <c r="T96" s="38">
        <v>4</v>
      </c>
      <c r="U96" s="19" t="s">
        <v>16</v>
      </c>
      <c r="V96" s="38">
        <v>2</v>
      </c>
      <c r="W96" s="37">
        <v>6</v>
      </c>
      <c r="X96" s="15" t="s">
        <v>16</v>
      </c>
      <c r="Y96" s="37">
        <v>5</v>
      </c>
      <c r="Z96" s="38">
        <v>4</v>
      </c>
      <c r="AA96" s="19" t="s">
        <v>16</v>
      </c>
      <c r="AB96" s="38">
        <v>4</v>
      </c>
      <c r="AC96" s="34">
        <f t="shared" si="12"/>
        <v>38</v>
      </c>
      <c r="AD96" s="35" t="s">
        <v>16</v>
      </c>
      <c r="AE96" s="34">
        <f t="shared" si="13"/>
        <v>26</v>
      </c>
      <c r="AF96" s="39">
        <f t="shared" si="14"/>
        <v>64</v>
      </c>
      <c r="AG96" s="40">
        <f>5+6+3+9+4+10</f>
        <v>37</v>
      </c>
      <c r="AH96" s="4"/>
    </row>
    <row r="97" spans="1:35" x14ac:dyDescent="0.25">
      <c r="A97" s="1">
        <v>9</v>
      </c>
      <c r="B97" s="4" t="s">
        <v>36</v>
      </c>
      <c r="C97" s="4" t="s">
        <v>0</v>
      </c>
      <c r="D97" s="4"/>
      <c r="E97" s="4">
        <v>4</v>
      </c>
      <c r="F97" s="15" t="s">
        <v>16</v>
      </c>
      <c r="G97" s="37">
        <v>1</v>
      </c>
      <c r="H97" s="38">
        <v>5</v>
      </c>
      <c r="I97" s="18" t="s">
        <v>16</v>
      </c>
      <c r="J97" s="38">
        <v>4</v>
      </c>
      <c r="K97" s="37">
        <v>6</v>
      </c>
      <c r="L97" s="15" t="s">
        <v>16</v>
      </c>
      <c r="M97" s="37">
        <v>2</v>
      </c>
      <c r="N97" s="38">
        <v>6</v>
      </c>
      <c r="O97" s="19" t="s">
        <v>16</v>
      </c>
      <c r="P97" s="38">
        <v>5</v>
      </c>
      <c r="Q97" s="37">
        <v>5</v>
      </c>
      <c r="R97" s="15" t="s">
        <v>16</v>
      </c>
      <c r="S97" s="37">
        <v>4</v>
      </c>
      <c r="T97" s="38">
        <v>5</v>
      </c>
      <c r="U97" s="19" t="s">
        <v>16</v>
      </c>
      <c r="V97" s="38">
        <v>2</v>
      </c>
      <c r="W97" s="37">
        <v>3</v>
      </c>
      <c r="X97" s="15" t="s">
        <v>16</v>
      </c>
      <c r="Y97" s="37">
        <v>3</v>
      </c>
      <c r="Z97" s="38">
        <v>5</v>
      </c>
      <c r="AA97" s="19" t="s">
        <v>16</v>
      </c>
      <c r="AB97" s="38">
        <v>4</v>
      </c>
      <c r="AC97" s="34">
        <f t="shared" si="12"/>
        <v>39</v>
      </c>
      <c r="AD97" s="35" t="s">
        <v>16</v>
      </c>
      <c r="AE97" s="34">
        <f t="shared" si="13"/>
        <v>25</v>
      </c>
      <c r="AF97" s="39">
        <f t="shared" si="14"/>
        <v>64</v>
      </c>
      <c r="AG97" s="28">
        <f>3+3+7+10+3</f>
        <v>26</v>
      </c>
      <c r="AH97" s="4"/>
    </row>
    <row r="98" spans="1:35" x14ac:dyDescent="0.25">
      <c r="A98" s="4">
        <v>10</v>
      </c>
      <c r="B98" s="4" t="s">
        <v>62</v>
      </c>
      <c r="C98" s="4" t="s">
        <v>58</v>
      </c>
      <c r="D98" s="4"/>
      <c r="E98" s="4">
        <v>6</v>
      </c>
      <c r="F98" s="15" t="s">
        <v>16</v>
      </c>
      <c r="G98" s="37">
        <v>3</v>
      </c>
      <c r="H98" s="38">
        <v>3</v>
      </c>
      <c r="I98" s="18" t="s">
        <v>16</v>
      </c>
      <c r="J98" s="38">
        <v>3</v>
      </c>
      <c r="K98" s="37">
        <v>5</v>
      </c>
      <c r="L98" s="15" t="s">
        <v>16</v>
      </c>
      <c r="M98" s="37">
        <v>1</v>
      </c>
      <c r="N98" s="38">
        <v>3</v>
      </c>
      <c r="O98" s="19" t="s">
        <v>16</v>
      </c>
      <c r="P98" s="38">
        <v>3</v>
      </c>
      <c r="Q98" s="37">
        <v>3</v>
      </c>
      <c r="R98" s="15" t="s">
        <v>16</v>
      </c>
      <c r="S98" s="37">
        <v>3</v>
      </c>
      <c r="T98" s="38">
        <v>4</v>
      </c>
      <c r="U98" s="19" t="s">
        <v>16</v>
      </c>
      <c r="V98" s="38">
        <v>2</v>
      </c>
      <c r="W98" s="37">
        <v>4</v>
      </c>
      <c r="X98" s="15" t="s">
        <v>16</v>
      </c>
      <c r="Y98" s="37">
        <v>4</v>
      </c>
      <c r="Z98" s="38">
        <v>3</v>
      </c>
      <c r="AA98" s="19" t="s">
        <v>16</v>
      </c>
      <c r="AB98" s="38">
        <v>3</v>
      </c>
      <c r="AC98" s="34">
        <f t="shared" si="12"/>
        <v>31</v>
      </c>
      <c r="AD98" s="35" t="s">
        <v>16</v>
      </c>
      <c r="AE98" s="34">
        <f t="shared" si="13"/>
        <v>22</v>
      </c>
      <c r="AF98" s="39">
        <f t="shared" si="14"/>
        <v>53</v>
      </c>
      <c r="AG98" s="25">
        <f>3+4+6+4</f>
        <v>17</v>
      </c>
      <c r="AH98" s="4"/>
    </row>
    <row r="99" spans="1:35" x14ac:dyDescent="0.25">
      <c r="A99" s="1">
        <v>11</v>
      </c>
      <c r="B99" s="4" t="s">
        <v>56</v>
      </c>
      <c r="C99" s="4" t="s">
        <v>0</v>
      </c>
      <c r="D99" s="4"/>
      <c r="E99" s="4">
        <v>5</v>
      </c>
      <c r="F99" s="15" t="s">
        <v>16</v>
      </c>
      <c r="G99" s="37">
        <v>3</v>
      </c>
      <c r="H99" s="38">
        <v>2</v>
      </c>
      <c r="I99" s="18" t="s">
        <v>16</v>
      </c>
      <c r="J99" s="38">
        <v>2</v>
      </c>
      <c r="K99" s="37">
        <v>4</v>
      </c>
      <c r="L99" s="15" t="s">
        <v>16</v>
      </c>
      <c r="M99" s="37">
        <v>1</v>
      </c>
      <c r="N99" s="38">
        <v>5</v>
      </c>
      <c r="O99" s="19" t="s">
        <v>16</v>
      </c>
      <c r="P99" s="38">
        <v>2</v>
      </c>
      <c r="Q99" s="37">
        <v>3</v>
      </c>
      <c r="R99" s="15" t="s">
        <v>16</v>
      </c>
      <c r="S99" s="37">
        <v>2</v>
      </c>
      <c r="T99" s="38">
        <v>6</v>
      </c>
      <c r="U99" s="19" t="s">
        <v>16</v>
      </c>
      <c r="V99" s="38">
        <v>2</v>
      </c>
      <c r="W99" s="37">
        <v>4</v>
      </c>
      <c r="X99" s="15" t="s">
        <v>16</v>
      </c>
      <c r="Y99" s="37">
        <v>2</v>
      </c>
      <c r="Z99" s="38">
        <v>4</v>
      </c>
      <c r="AA99" s="19" t="s">
        <v>16</v>
      </c>
      <c r="AB99" s="38">
        <v>4</v>
      </c>
      <c r="AC99" s="34">
        <f t="shared" si="12"/>
        <v>33</v>
      </c>
      <c r="AD99" s="35" t="s">
        <v>16</v>
      </c>
      <c r="AE99" s="34">
        <f t="shared" si="13"/>
        <v>18</v>
      </c>
      <c r="AF99" s="36">
        <f t="shared" si="14"/>
        <v>51</v>
      </c>
      <c r="AG99" s="23">
        <f>16+9+12+1</f>
        <v>38</v>
      </c>
      <c r="AH99" s="4"/>
    </row>
    <row r="100" spans="1:35" x14ac:dyDescent="0.25">
      <c r="A100" s="4">
        <v>12</v>
      </c>
      <c r="B100" s="4" t="s">
        <v>48</v>
      </c>
      <c r="C100" s="4" t="s">
        <v>0</v>
      </c>
      <c r="D100" s="4"/>
      <c r="E100" s="4">
        <v>5</v>
      </c>
      <c r="F100" s="15" t="s">
        <v>16</v>
      </c>
      <c r="G100" s="37">
        <v>3</v>
      </c>
      <c r="H100" s="38">
        <v>4</v>
      </c>
      <c r="I100" s="18" t="s">
        <v>16</v>
      </c>
      <c r="J100" s="38">
        <v>4</v>
      </c>
      <c r="K100" s="37">
        <v>3</v>
      </c>
      <c r="L100" s="15" t="s">
        <v>16</v>
      </c>
      <c r="M100" s="37">
        <v>1</v>
      </c>
      <c r="N100" s="38">
        <v>3</v>
      </c>
      <c r="O100" s="19" t="s">
        <v>16</v>
      </c>
      <c r="P100" s="38">
        <v>3</v>
      </c>
      <c r="Q100" s="37">
        <v>2</v>
      </c>
      <c r="R100" s="15" t="s">
        <v>16</v>
      </c>
      <c r="S100" s="37">
        <v>2</v>
      </c>
      <c r="T100" s="38">
        <v>2</v>
      </c>
      <c r="U100" s="19" t="s">
        <v>16</v>
      </c>
      <c r="V100" s="38">
        <v>1</v>
      </c>
      <c r="W100" s="37">
        <v>4</v>
      </c>
      <c r="X100" s="15" t="s">
        <v>16</v>
      </c>
      <c r="Y100" s="37">
        <v>4</v>
      </c>
      <c r="Z100" s="38">
        <v>3</v>
      </c>
      <c r="AA100" s="19" t="s">
        <v>16</v>
      </c>
      <c r="AB100" s="38">
        <v>3</v>
      </c>
      <c r="AC100" s="34">
        <f t="shared" si="12"/>
        <v>26</v>
      </c>
      <c r="AD100" s="35" t="s">
        <v>16</v>
      </c>
      <c r="AE100" s="34">
        <f t="shared" si="13"/>
        <v>21</v>
      </c>
      <c r="AF100" s="39">
        <f t="shared" si="14"/>
        <v>47</v>
      </c>
      <c r="AG100" s="23">
        <v>9</v>
      </c>
      <c r="AH100" s="11"/>
    </row>
    <row r="101" spans="1:35" x14ac:dyDescent="0.25">
      <c r="A101" s="28"/>
      <c r="B101" s="4"/>
      <c r="C101" s="4"/>
      <c r="E101" s="4"/>
      <c r="F101" s="15"/>
      <c r="G101" s="3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30"/>
      <c r="AD101" s="30"/>
      <c r="AE101" s="30"/>
      <c r="AF101" s="4"/>
      <c r="AG101" s="4"/>
      <c r="AH101" s="4"/>
    </row>
    <row r="102" spans="1:35" ht="14.25" customHeight="1" x14ac:dyDescent="0.25">
      <c r="A102" s="29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30"/>
      <c r="AD102" s="30"/>
      <c r="AE102" s="30"/>
      <c r="AF102" s="4"/>
      <c r="AG102" s="4"/>
      <c r="AH102" s="11"/>
    </row>
    <row r="103" spans="1:35" x14ac:dyDescent="0.25">
      <c r="A103" s="4"/>
      <c r="B103" s="31" t="s">
        <v>1</v>
      </c>
      <c r="C103" s="31" t="s">
        <v>2</v>
      </c>
      <c r="D103" s="31"/>
      <c r="E103" s="31" t="s">
        <v>4</v>
      </c>
      <c r="F103" s="31"/>
      <c r="G103" s="31"/>
      <c r="H103" s="32" t="s">
        <v>5</v>
      </c>
      <c r="I103" s="32"/>
      <c r="J103" s="32"/>
      <c r="K103" s="31" t="s">
        <v>6</v>
      </c>
      <c r="L103" s="31"/>
      <c r="M103" s="31"/>
      <c r="N103" s="32" t="s">
        <v>7</v>
      </c>
      <c r="O103" s="32"/>
      <c r="P103" s="32"/>
      <c r="Q103" s="31" t="s">
        <v>8</v>
      </c>
      <c r="R103" s="31"/>
      <c r="S103" s="31"/>
      <c r="T103" s="32" t="s">
        <v>9</v>
      </c>
      <c r="U103" s="32"/>
      <c r="V103" s="32"/>
      <c r="W103" s="31" t="s">
        <v>10</v>
      </c>
      <c r="X103" s="31"/>
      <c r="Y103" s="31"/>
      <c r="Z103" s="32" t="s">
        <v>11</v>
      </c>
      <c r="AA103" s="32"/>
      <c r="AB103" s="32"/>
      <c r="AC103" s="33" t="s">
        <v>12</v>
      </c>
      <c r="AD103" s="33"/>
      <c r="AE103" s="33" t="s">
        <v>13</v>
      </c>
      <c r="AF103" s="32" t="s">
        <v>14</v>
      </c>
      <c r="AG103" s="31" t="s">
        <v>15</v>
      </c>
      <c r="AH103" s="11" t="s">
        <v>22</v>
      </c>
      <c r="AI103" s="4" t="s">
        <v>23</v>
      </c>
    </row>
    <row r="104" spans="1:35" s="2" customFormat="1" x14ac:dyDescent="0.25">
      <c r="A104" s="28">
        <v>1</v>
      </c>
      <c r="B104" s="14" t="s">
        <v>115</v>
      </c>
      <c r="C104" s="14" t="s">
        <v>67</v>
      </c>
      <c r="D104" s="4"/>
      <c r="E104" s="4">
        <v>6</v>
      </c>
      <c r="F104" s="15" t="s">
        <v>16</v>
      </c>
      <c r="G104" s="37">
        <v>3</v>
      </c>
      <c r="H104" s="38">
        <v>4</v>
      </c>
      <c r="I104" s="18" t="s">
        <v>16</v>
      </c>
      <c r="J104" s="38">
        <v>4</v>
      </c>
      <c r="K104" s="37">
        <v>6</v>
      </c>
      <c r="L104" s="15" t="s">
        <v>16</v>
      </c>
      <c r="M104" s="37">
        <v>2</v>
      </c>
      <c r="N104" s="38">
        <v>6</v>
      </c>
      <c r="O104" s="19" t="s">
        <v>16</v>
      </c>
      <c r="P104" s="38">
        <v>5</v>
      </c>
      <c r="Q104" s="37">
        <v>5</v>
      </c>
      <c r="R104" s="15" t="s">
        <v>16</v>
      </c>
      <c r="S104" s="37">
        <v>3</v>
      </c>
      <c r="T104" s="38">
        <v>6</v>
      </c>
      <c r="U104" s="19" t="s">
        <v>16</v>
      </c>
      <c r="V104" s="38">
        <v>2</v>
      </c>
      <c r="W104" s="37">
        <v>6</v>
      </c>
      <c r="X104" s="15" t="s">
        <v>16</v>
      </c>
      <c r="Y104" s="37">
        <v>5</v>
      </c>
      <c r="Z104" s="38">
        <v>5</v>
      </c>
      <c r="AA104" s="19" t="s">
        <v>16</v>
      </c>
      <c r="AB104" s="38">
        <v>5</v>
      </c>
      <c r="AC104" s="34">
        <f>E104+H104+K104+N104+Q104+T104+W104+Z104</f>
        <v>44</v>
      </c>
      <c r="AD104" s="35" t="s">
        <v>16</v>
      </c>
      <c r="AE104" s="34">
        <f>G104+J104+M104+P104+S104+V104+Y104+AB104</f>
        <v>29</v>
      </c>
      <c r="AF104" s="39">
        <f>SUM(AC104:AE104)</f>
        <v>73</v>
      </c>
      <c r="AG104" s="40">
        <v>46</v>
      </c>
      <c r="AH104" s="11"/>
      <c r="AI104" s="11"/>
    </row>
    <row r="105" spans="1:35" s="2" customFormat="1" x14ac:dyDescent="0.25">
      <c r="A105" s="28">
        <v>2</v>
      </c>
      <c r="B105" s="14" t="s">
        <v>92</v>
      </c>
      <c r="C105" s="14" t="s">
        <v>60</v>
      </c>
      <c r="D105" s="4"/>
      <c r="E105" s="4">
        <v>6</v>
      </c>
      <c r="F105" s="15" t="s">
        <v>16</v>
      </c>
      <c r="G105" s="37">
        <v>3</v>
      </c>
      <c r="H105" s="38">
        <v>1</v>
      </c>
      <c r="I105" s="18" t="s">
        <v>16</v>
      </c>
      <c r="J105" s="38">
        <v>1</v>
      </c>
      <c r="K105" s="37">
        <v>5</v>
      </c>
      <c r="L105" s="15" t="s">
        <v>16</v>
      </c>
      <c r="M105" s="37">
        <v>2</v>
      </c>
      <c r="N105" s="38">
        <v>6</v>
      </c>
      <c r="O105" s="19" t="s">
        <v>16</v>
      </c>
      <c r="P105" s="38">
        <v>5</v>
      </c>
      <c r="Q105" s="37">
        <v>6</v>
      </c>
      <c r="R105" s="15" t="s">
        <v>16</v>
      </c>
      <c r="S105" s="37">
        <v>4</v>
      </c>
      <c r="T105" s="38">
        <v>6</v>
      </c>
      <c r="U105" s="19" t="s">
        <v>16</v>
      </c>
      <c r="V105" s="38">
        <v>2</v>
      </c>
      <c r="W105" s="37">
        <v>5</v>
      </c>
      <c r="X105" s="15" t="s">
        <v>16</v>
      </c>
      <c r="Y105" s="37">
        <v>5</v>
      </c>
      <c r="Z105" s="38">
        <v>6</v>
      </c>
      <c r="AA105" s="19" t="s">
        <v>16</v>
      </c>
      <c r="AB105" s="38">
        <v>6</v>
      </c>
      <c r="AC105" s="34">
        <f>E105+H105+K105+N105+Q105+T105+W105+Z105</f>
        <v>41</v>
      </c>
      <c r="AD105" s="35" t="s">
        <v>16</v>
      </c>
      <c r="AE105" s="34">
        <f>G105+J105+M105+P105+S105+V105+Y105+AB105</f>
        <v>28</v>
      </c>
      <c r="AF105" s="39">
        <f>SUM(AC105:AE105)</f>
        <v>69</v>
      </c>
      <c r="AG105" s="25">
        <v>43</v>
      </c>
      <c r="AH105" s="11"/>
      <c r="AI105" s="11"/>
    </row>
    <row r="106" spans="1:35" s="2" customFormat="1" x14ac:dyDescent="0.25">
      <c r="A106" s="28">
        <v>3</v>
      </c>
      <c r="B106" s="14" t="s">
        <v>35</v>
      </c>
      <c r="C106" s="14" t="s">
        <v>0</v>
      </c>
      <c r="D106" s="4"/>
      <c r="E106" s="4">
        <v>5</v>
      </c>
      <c r="F106" s="15" t="s">
        <v>16</v>
      </c>
      <c r="G106" s="37">
        <v>3</v>
      </c>
      <c r="H106" s="38">
        <v>3</v>
      </c>
      <c r="I106" s="18" t="s">
        <v>16</v>
      </c>
      <c r="J106" s="38">
        <v>3</v>
      </c>
      <c r="K106" s="37">
        <v>5</v>
      </c>
      <c r="L106" s="15" t="s">
        <v>16</v>
      </c>
      <c r="M106" s="37">
        <v>2</v>
      </c>
      <c r="N106" s="38">
        <v>4</v>
      </c>
      <c r="O106" s="19" t="s">
        <v>16</v>
      </c>
      <c r="P106" s="38">
        <v>4</v>
      </c>
      <c r="Q106" s="37">
        <v>3</v>
      </c>
      <c r="R106" s="15" t="s">
        <v>16</v>
      </c>
      <c r="S106" s="37">
        <v>3</v>
      </c>
      <c r="T106" s="38">
        <v>5</v>
      </c>
      <c r="U106" s="19" t="s">
        <v>16</v>
      </c>
      <c r="V106" s="38">
        <v>2</v>
      </c>
      <c r="W106" s="37">
        <v>4</v>
      </c>
      <c r="X106" s="15" t="s">
        <v>16</v>
      </c>
      <c r="Y106" s="37">
        <v>4</v>
      </c>
      <c r="Z106" s="38">
        <v>6</v>
      </c>
      <c r="AA106" s="19" t="s">
        <v>16</v>
      </c>
      <c r="AB106" s="38">
        <v>6</v>
      </c>
      <c r="AC106" s="34">
        <f>E106+H106+K106+N106+Q106+T106+W106+Z106</f>
        <v>35</v>
      </c>
      <c r="AD106" s="35" t="s">
        <v>16</v>
      </c>
      <c r="AE106" s="34">
        <f>G106+J106+M106+P106+S106+V106+Y106+AB106</f>
        <v>27</v>
      </c>
      <c r="AF106" s="39">
        <f>SUM(AC106:AE106)</f>
        <v>62</v>
      </c>
      <c r="AG106" s="23">
        <v>20</v>
      </c>
      <c r="AH106" s="11"/>
      <c r="AI106" s="11"/>
    </row>
    <row r="107" spans="1:35" s="2" customFormat="1" x14ac:dyDescent="0.25">
      <c r="A107" s="111">
        <v>4</v>
      </c>
      <c r="B107" s="100" t="s">
        <v>71</v>
      </c>
      <c r="C107" s="100" t="s">
        <v>70</v>
      </c>
      <c r="D107" s="112"/>
      <c r="E107" s="112">
        <v>4</v>
      </c>
      <c r="F107" s="103" t="s">
        <v>16</v>
      </c>
      <c r="G107" s="113">
        <v>3</v>
      </c>
      <c r="H107" s="113">
        <v>2</v>
      </c>
      <c r="I107" s="105" t="s">
        <v>16</v>
      </c>
      <c r="J107" s="113">
        <v>2</v>
      </c>
      <c r="K107" s="113">
        <v>5</v>
      </c>
      <c r="L107" s="103" t="s">
        <v>16</v>
      </c>
      <c r="M107" s="113">
        <v>2</v>
      </c>
      <c r="N107" s="113">
        <v>2</v>
      </c>
      <c r="O107" s="103" t="s">
        <v>16</v>
      </c>
      <c r="P107" s="113">
        <v>2</v>
      </c>
      <c r="Q107" s="113">
        <v>1</v>
      </c>
      <c r="R107" s="103" t="s">
        <v>16</v>
      </c>
      <c r="S107" s="113">
        <v>1</v>
      </c>
      <c r="T107" s="113">
        <v>5</v>
      </c>
      <c r="U107" s="103" t="s">
        <v>16</v>
      </c>
      <c r="V107" s="113">
        <v>2</v>
      </c>
      <c r="W107" s="113">
        <v>5</v>
      </c>
      <c r="X107" s="103" t="s">
        <v>16</v>
      </c>
      <c r="Y107" s="113">
        <v>4</v>
      </c>
      <c r="Z107" s="113">
        <v>3</v>
      </c>
      <c r="AA107" s="103" t="s">
        <v>16</v>
      </c>
      <c r="AB107" s="113">
        <v>3</v>
      </c>
      <c r="AC107" s="114">
        <f>E107+H107+K107+N107+Q107+T107+W107+Z107</f>
        <v>27</v>
      </c>
      <c r="AD107" s="115" t="s">
        <v>16</v>
      </c>
      <c r="AE107" s="114">
        <f>G107+J107+M107+P107+S107+V107+Y107+AB107</f>
        <v>19</v>
      </c>
      <c r="AF107" s="116">
        <f>SUM(AC107:AE107)</f>
        <v>46</v>
      </c>
      <c r="AG107" s="109">
        <v>22</v>
      </c>
      <c r="AH107" s="11"/>
      <c r="AI107" s="11"/>
    </row>
    <row r="108" spans="1:35" s="2" customFormat="1" x14ac:dyDescent="0.25">
      <c r="A108" s="28">
        <v>5</v>
      </c>
      <c r="B108" s="14" t="s">
        <v>114</v>
      </c>
      <c r="C108" s="14" t="s">
        <v>85</v>
      </c>
      <c r="D108" s="4"/>
      <c r="E108" s="4">
        <v>5</v>
      </c>
      <c r="F108" s="15" t="s">
        <v>16</v>
      </c>
      <c r="G108" s="37">
        <v>2</v>
      </c>
      <c r="H108" s="38">
        <v>4</v>
      </c>
      <c r="I108" s="18" t="s">
        <v>16</v>
      </c>
      <c r="J108" s="38">
        <v>2</v>
      </c>
      <c r="K108" s="37">
        <v>2</v>
      </c>
      <c r="L108" s="15" t="s">
        <v>16</v>
      </c>
      <c r="M108" s="37">
        <v>1</v>
      </c>
      <c r="N108" s="38">
        <v>5</v>
      </c>
      <c r="O108" s="19" t="s">
        <v>16</v>
      </c>
      <c r="P108" s="38">
        <v>2</v>
      </c>
      <c r="Q108" s="37">
        <v>1</v>
      </c>
      <c r="R108" s="15" t="s">
        <v>16</v>
      </c>
      <c r="S108" s="37">
        <v>1</v>
      </c>
      <c r="T108" s="38">
        <v>2</v>
      </c>
      <c r="U108" s="19" t="s">
        <v>16</v>
      </c>
      <c r="V108" s="38">
        <v>1</v>
      </c>
      <c r="W108" s="37">
        <v>0</v>
      </c>
      <c r="X108" s="15" t="s">
        <v>16</v>
      </c>
      <c r="Y108" s="37">
        <v>0</v>
      </c>
      <c r="Z108" s="38">
        <v>0</v>
      </c>
      <c r="AA108" s="19" t="s">
        <v>16</v>
      </c>
      <c r="AB108" s="38">
        <v>0</v>
      </c>
      <c r="AC108" s="34">
        <f>E108+H108+K108+N108+Q108+T108+W108+Z108</f>
        <v>19</v>
      </c>
      <c r="AD108" s="35" t="s">
        <v>16</v>
      </c>
      <c r="AE108" s="34">
        <f>G108+J108+M108+P108+S108+V108+Y108+AB108</f>
        <v>9</v>
      </c>
      <c r="AF108" s="39">
        <f>SUM(AC108:AE108)</f>
        <v>28</v>
      </c>
      <c r="AG108" s="25">
        <v>11</v>
      </c>
      <c r="AH108" s="11"/>
      <c r="AI108" s="11"/>
    </row>
    <row r="109" spans="1:35" s="2" customFormat="1" x14ac:dyDescent="0.25">
      <c r="A109" s="28"/>
      <c r="B109" s="14"/>
      <c r="C109" s="14"/>
      <c r="D109" s="83"/>
      <c r="E109" s="83"/>
      <c r="F109" s="84"/>
      <c r="G109" s="85"/>
      <c r="H109" s="85"/>
      <c r="I109" s="86"/>
      <c r="J109" s="85"/>
      <c r="K109" s="85"/>
      <c r="L109" s="84"/>
      <c r="M109" s="85"/>
      <c r="N109" s="85"/>
      <c r="O109" s="84"/>
      <c r="P109" s="85"/>
      <c r="Q109" s="85"/>
      <c r="R109" s="84"/>
      <c r="S109" s="85"/>
      <c r="T109" s="85"/>
      <c r="U109" s="84"/>
      <c r="V109" s="85"/>
      <c r="W109" s="85"/>
      <c r="X109" s="84"/>
      <c r="Y109" s="85"/>
      <c r="Z109" s="85"/>
      <c r="AA109" s="84"/>
      <c r="AB109" s="85"/>
      <c r="AC109" s="87"/>
      <c r="AD109" s="88"/>
      <c r="AE109" s="87"/>
      <c r="AF109" s="89"/>
      <c r="AG109" s="11"/>
      <c r="AH109" s="11"/>
      <c r="AI109" s="11"/>
    </row>
    <row r="110" spans="1:35" ht="14.25" customHeight="1" x14ac:dyDescent="0.25">
      <c r="A110" s="29" t="s">
        <v>29</v>
      </c>
      <c r="B110" s="4"/>
      <c r="C110" s="4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90"/>
      <c r="AD110" s="90"/>
      <c r="AE110" s="90"/>
      <c r="AF110" s="83"/>
      <c r="AG110" s="4"/>
      <c r="AH110" s="11"/>
    </row>
    <row r="111" spans="1:35" x14ac:dyDescent="0.25">
      <c r="A111" s="4"/>
      <c r="B111" s="31" t="s">
        <v>1</v>
      </c>
      <c r="C111" s="31" t="s">
        <v>2</v>
      </c>
      <c r="D111" s="31"/>
      <c r="E111" s="31" t="s">
        <v>4</v>
      </c>
      <c r="F111" s="31"/>
      <c r="G111" s="31"/>
      <c r="H111" s="32" t="s">
        <v>5</v>
      </c>
      <c r="I111" s="32"/>
      <c r="J111" s="32"/>
      <c r="K111" s="31" t="s">
        <v>6</v>
      </c>
      <c r="L111" s="31"/>
      <c r="M111" s="31"/>
      <c r="N111" s="32" t="s">
        <v>7</v>
      </c>
      <c r="O111" s="32"/>
      <c r="P111" s="32"/>
      <c r="Q111" s="31" t="s">
        <v>8</v>
      </c>
      <c r="R111" s="31"/>
      <c r="S111" s="31"/>
      <c r="T111" s="32" t="s">
        <v>9</v>
      </c>
      <c r="U111" s="32"/>
      <c r="V111" s="32"/>
      <c r="W111" s="31" t="s">
        <v>10</v>
      </c>
      <c r="X111" s="31"/>
      <c r="Y111" s="31"/>
      <c r="Z111" s="32" t="s">
        <v>11</v>
      </c>
      <c r="AA111" s="32"/>
      <c r="AB111" s="32"/>
      <c r="AC111" s="33" t="s">
        <v>12</v>
      </c>
      <c r="AD111" s="33"/>
      <c r="AE111" s="33" t="s">
        <v>13</v>
      </c>
      <c r="AF111" s="32" t="s">
        <v>14</v>
      </c>
      <c r="AG111" s="31" t="s">
        <v>15</v>
      </c>
      <c r="AH111" s="11" t="s">
        <v>22</v>
      </c>
      <c r="AI111" s="4" t="s">
        <v>23</v>
      </c>
    </row>
    <row r="112" spans="1:35" s="2" customFormat="1" x14ac:dyDescent="0.25">
      <c r="A112" s="28">
        <v>1</v>
      </c>
      <c r="B112" s="14" t="s">
        <v>99</v>
      </c>
      <c r="C112" s="14" t="s">
        <v>97</v>
      </c>
      <c r="D112" s="4"/>
      <c r="E112" s="4">
        <v>3</v>
      </c>
      <c r="F112" s="15" t="s">
        <v>16</v>
      </c>
      <c r="G112" s="37">
        <v>2</v>
      </c>
      <c r="H112" s="38">
        <v>6</v>
      </c>
      <c r="I112" s="18" t="s">
        <v>16</v>
      </c>
      <c r="J112" s="38">
        <v>6</v>
      </c>
      <c r="K112" s="37">
        <v>5</v>
      </c>
      <c r="L112" s="15" t="s">
        <v>16</v>
      </c>
      <c r="M112" s="37">
        <v>2</v>
      </c>
      <c r="N112" s="38">
        <v>6</v>
      </c>
      <c r="O112" s="19" t="s">
        <v>16</v>
      </c>
      <c r="P112" s="38">
        <v>5</v>
      </c>
      <c r="Q112" s="37">
        <v>6</v>
      </c>
      <c r="R112" s="15" t="s">
        <v>16</v>
      </c>
      <c r="S112" s="37">
        <v>4</v>
      </c>
      <c r="T112" s="38">
        <v>6</v>
      </c>
      <c r="U112" s="19" t="s">
        <v>16</v>
      </c>
      <c r="V112" s="38">
        <v>2</v>
      </c>
      <c r="W112" s="37">
        <v>5</v>
      </c>
      <c r="X112" s="15" t="s">
        <v>16</v>
      </c>
      <c r="Y112" s="37">
        <v>4</v>
      </c>
      <c r="Z112" s="38">
        <v>5</v>
      </c>
      <c r="AA112" s="19" t="s">
        <v>16</v>
      </c>
      <c r="AB112" s="38">
        <v>5</v>
      </c>
      <c r="AC112" s="34">
        <f t="shared" ref="AC112:AC117" si="15">E112+H112+K112+N112+Q112+T112+W112+Z112</f>
        <v>42</v>
      </c>
      <c r="AD112" s="35" t="s">
        <v>16</v>
      </c>
      <c r="AE112" s="34">
        <f t="shared" ref="AE112:AE117" si="16">G112+J112+M112+P112+S112+V112+Y112+AB112</f>
        <v>30</v>
      </c>
      <c r="AF112" s="39">
        <f t="shared" ref="AF112:AF117" si="17">SUM(AC112:AE112)</f>
        <v>72</v>
      </c>
      <c r="AG112" s="40">
        <v>43</v>
      </c>
      <c r="AH112" s="11"/>
      <c r="AI112" s="11"/>
    </row>
    <row r="113" spans="1:35" s="2" customFormat="1" x14ac:dyDescent="0.25">
      <c r="A113" s="28">
        <v>2</v>
      </c>
      <c r="B113" s="14" t="s">
        <v>40</v>
      </c>
      <c r="C113" s="14" t="s">
        <v>0</v>
      </c>
      <c r="D113" s="4"/>
      <c r="E113" s="4">
        <v>6</v>
      </c>
      <c r="F113" s="15" t="s">
        <v>16</v>
      </c>
      <c r="G113" s="37">
        <v>3</v>
      </c>
      <c r="H113" s="38">
        <v>3</v>
      </c>
      <c r="I113" s="18" t="s">
        <v>16</v>
      </c>
      <c r="J113" s="38">
        <v>3</v>
      </c>
      <c r="K113" s="37">
        <v>4</v>
      </c>
      <c r="L113" s="15" t="s">
        <v>16</v>
      </c>
      <c r="M113" s="37">
        <v>2</v>
      </c>
      <c r="N113" s="38">
        <v>5</v>
      </c>
      <c r="O113" s="19" t="s">
        <v>16</v>
      </c>
      <c r="P113" s="38">
        <v>4</v>
      </c>
      <c r="Q113" s="37">
        <v>3</v>
      </c>
      <c r="R113" s="15" t="s">
        <v>16</v>
      </c>
      <c r="S113" s="37">
        <v>3</v>
      </c>
      <c r="T113" s="38">
        <v>4</v>
      </c>
      <c r="U113" s="19" t="s">
        <v>16</v>
      </c>
      <c r="V113" s="38">
        <v>2</v>
      </c>
      <c r="W113" s="37">
        <v>4</v>
      </c>
      <c r="X113" s="15" t="s">
        <v>16</v>
      </c>
      <c r="Y113" s="37">
        <v>4</v>
      </c>
      <c r="Z113" s="38">
        <v>5</v>
      </c>
      <c r="AA113" s="19" t="s">
        <v>16</v>
      </c>
      <c r="AB113" s="38">
        <v>5</v>
      </c>
      <c r="AC113" s="34">
        <f t="shared" si="15"/>
        <v>34</v>
      </c>
      <c r="AD113" s="35" t="s">
        <v>16</v>
      </c>
      <c r="AE113" s="34">
        <f t="shared" si="16"/>
        <v>26</v>
      </c>
      <c r="AF113" s="39">
        <f t="shared" si="17"/>
        <v>60</v>
      </c>
      <c r="AG113" s="25">
        <f>8+7+6+1</f>
        <v>22</v>
      </c>
      <c r="AH113" s="11"/>
      <c r="AI113" s="11"/>
    </row>
    <row r="114" spans="1:35" s="2" customFormat="1" x14ac:dyDescent="0.25">
      <c r="A114" s="28">
        <v>3</v>
      </c>
      <c r="B114" s="14" t="s">
        <v>104</v>
      </c>
      <c r="C114" s="14" t="s">
        <v>60</v>
      </c>
      <c r="D114" s="4"/>
      <c r="E114" s="4">
        <v>4</v>
      </c>
      <c r="F114" s="15" t="s">
        <v>16</v>
      </c>
      <c r="G114" s="37">
        <v>3</v>
      </c>
      <c r="H114" s="38">
        <v>4</v>
      </c>
      <c r="I114" s="18" t="s">
        <v>16</v>
      </c>
      <c r="J114" s="38">
        <v>4</v>
      </c>
      <c r="K114" s="37">
        <v>5</v>
      </c>
      <c r="L114" s="15" t="s">
        <v>16</v>
      </c>
      <c r="M114" s="37">
        <v>1</v>
      </c>
      <c r="N114" s="38">
        <v>4</v>
      </c>
      <c r="O114" s="19" t="s">
        <v>16</v>
      </c>
      <c r="P114" s="38">
        <v>3</v>
      </c>
      <c r="Q114" s="37">
        <v>3</v>
      </c>
      <c r="R114" s="15" t="s">
        <v>16</v>
      </c>
      <c r="S114" s="37">
        <v>3</v>
      </c>
      <c r="T114" s="38">
        <v>4</v>
      </c>
      <c r="U114" s="19" t="s">
        <v>16</v>
      </c>
      <c r="V114" s="38">
        <v>1</v>
      </c>
      <c r="W114" s="37">
        <v>5</v>
      </c>
      <c r="X114" s="15" t="s">
        <v>16</v>
      </c>
      <c r="Y114" s="37">
        <v>5</v>
      </c>
      <c r="Z114" s="38">
        <v>4</v>
      </c>
      <c r="AA114" s="19" t="s">
        <v>16</v>
      </c>
      <c r="AB114" s="38">
        <v>4</v>
      </c>
      <c r="AC114" s="34">
        <f t="shared" si="15"/>
        <v>33</v>
      </c>
      <c r="AD114" s="35" t="s">
        <v>16</v>
      </c>
      <c r="AE114" s="34">
        <f t="shared" si="16"/>
        <v>24</v>
      </c>
      <c r="AF114" s="39">
        <f t="shared" si="17"/>
        <v>57</v>
      </c>
      <c r="AG114" s="25">
        <v>15</v>
      </c>
      <c r="AH114" s="11"/>
      <c r="AI114" s="11"/>
    </row>
    <row r="115" spans="1:35" s="2" customFormat="1" x14ac:dyDescent="0.25">
      <c r="A115" s="28">
        <v>4</v>
      </c>
      <c r="B115" s="14" t="s">
        <v>126</v>
      </c>
      <c r="C115" s="14" t="s">
        <v>97</v>
      </c>
      <c r="D115" s="4"/>
      <c r="E115" s="4">
        <v>6</v>
      </c>
      <c r="F115" s="15" t="s">
        <v>16</v>
      </c>
      <c r="G115" s="37">
        <v>3</v>
      </c>
      <c r="H115" s="38">
        <v>0</v>
      </c>
      <c r="I115" s="18" t="s">
        <v>16</v>
      </c>
      <c r="J115" s="38">
        <v>0</v>
      </c>
      <c r="K115" s="37">
        <v>6</v>
      </c>
      <c r="L115" s="15" t="s">
        <v>16</v>
      </c>
      <c r="M115" s="37">
        <v>2</v>
      </c>
      <c r="N115" s="38">
        <v>3</v>
      </c>
      <c r="O115" s="19" t="s">
        <v>16</v>
      </c>
      <c r="P115" s="38">
        <v>3</v>
      </c>
      <c r="Q115" s="37">
        <v>3</v>
      </c>
      <c r="R115" s="15" t="s">
        <v>16</v>
      </c>
      <c r="S115" s="37">
        <v>2</v>
      </c>
      <c r="T115" s="38">
        <v>6</v>
      </c>
      <c r="U115" s="19" t="s">
        <v>16</v>
      </c>
      <c r="V115" s="38">
        <v>2</v>
      </c>
      <c r="W115" s="37">
        <v>5</v>
      </c>
      <c r="X115" s="15" t="s">
        <v>16</v>
      </c>
      <c r="Y115" s="37">
        <v>5</v>
      </c>
      <c r="Z115" s="38">
        <v>5</v>
      </c>
      <c r="AA115" s="19" t="s">
        <v>16</v>
      </c>
      <c r="AB115" s="38">
        <v>5</v>
      </c>
      <c r="AC115" s="34">
        <f t="shared" si="15"/>
        <v>34</v>
      </c>
      <c r="AD115" s="35" t="s">
        <v>16</v>
      </c>
      <c r="AE115" s="34">
        <f t="shared" si="16"/>
        <v>22</v>
      </c>
      <c r="AF115" s="39">
        <f t="shared" si="17"/>
        <v>56</v>
      </c>
      <c r="AG115" s="25">
        <f>5+3+12+2</f>
        <v>22</v>
      </c>
      <c r="AH115" s="11"/>
      <c r="AI115" s="11"/>
    </row>
    <row r="116" spans="1:35" s="2" customFormat="1" x14ac:dyDescent="0.25">
      <c r="A116" s="28">
        <v>5</v>
      </c>
      <c r="B116" s="14" t="s">
        <v>95</v>
      </c>
      <c r="C116" s="14" t="s">
        <v>60</v>
      </c>
      <c r="D116" s="4"/>
      <c r="E116" s="4">
        <v>5</v>
      </c>
      <c r="F116" s="15" t="s">
        <v>16</v>
      </c>
      <c r="G116" s="37">
        <v>3</v>
      </c>
      <c r="H116" s="38">
        <v>2</v>
      </c>
      <c r="I116" s="18" t="s">
        <v>16</v>
      </c>
      <c r="J116" s="38">
        <v>2</v>
      </c>
      <c r="K116" s="37">
        <v>6</v>
      </c>
      <c r="L116" s="15" t="s">
        <v>16</v>
      </c>
      <c r="M116" s="37">
        <v>2</v>
      </c>
      <c r="N116" s="38">
        <v>5</v>
      </c>
      <c r="O116" s="19" t="s">
        <v>16</v>
      </c>
      <c r="P116" s="38">
        <v>3</v>
      </c>
      <c r="Q116" s="37">
        <v>3</v>
      </c>
      <c r="R116" s="15" t="s">
        <v>16</v>
      </c>
      <c r="S116" s="37">
        <v>3</v>
      </c>
      <c r="T116" s="38">
        <v>6</v>
      </c>
      <c r="U116" s="19" t="s">
        <v>16</v>
      </c>
      <c r="V116" s="38">
        <v>2</v>
      </c>
      <c r="W116" s="37">
        <v>3</v>
      </c>
      <c r="X116" s="15" t="s">
        <v>16</v>
      </c>
      <c r="Y116" s="37">
        <v>3</v>
      </c>
      <c r="Z116" s="38">
        <v>4</v>
      </c>
      <c r="AA116" s="19" t="s">
        <v>16</v>
      </c>
      <c r="AB116" s="38">
        <v>4</v>
      </c>
      <c r="AC116" s="34">
        <f t="shared" si="15"/>
        <v>34</v>
      </c>
      <c r="AD116" s="35" t="s">
        <v>16</v>
      </c>
      <c r="AE116" s="34">
        <f t="shared" si="16"/>
        <v>22</v>
      </c>
      <c r="AF116" s="39">
        <f t="shared" si="17"/>
        <v>56</v>
      </c>
      <c r="AG116" s="25">
        <v>12</v>
      </c>
      <c r="AH116" s="11"/>
      <c r="AI116" s="11"/>
    </row>
    <row r="117" spans="1:35" s="2" customFormat="1" x14ac:dyDescent="0.25">
      <c r="A117" s="28">
        <v>6</v>
      </c>
      <c r="B117" s="14" t="s">
        <v>50</v>
      </c>
      <c r="C117" s="14" t="s">
        <v>0</v>
      </c>
      <c r="D117" s="4"/>
      <c r="E117" s="4">
        <v>4</v>
      </c>
      <c r="F117" s="15" t="s">
        <v>16</v>
      </c>
      <c r="G117" s="37">
        <v>3</v>
      </c>
      <c r="H117" s="38">
        <v>1</v>
      </c>
      <c r="I117" s="18" t="s">
        <v>16</v>
      </c>
      <c r="J117" s="38">
        <v>1</v>
      </c>
      <c r="K117" s="37">
        <v>4</v>
      </c>
      <c r="L117" s="15" t="s">
        <v>16</v>
      </c>
      <c r="M117" s="37">
        <v>1</v>
      </c>
      <c r="N117" s="38">
        <v>1</v>
      </c>
      <c r="O117" s="19" t="s">
        <v>16</v>
      </c>
      <c r="P117" s="38">
        <v>1</v>
      </c>
      <c r="Q117" s="37">
        <v>4</v>
      </c>
      <c r="R117" s="15" t="s">
        <v>16</v>
      </c>
      <c r="S117" s="37">
        <v>3</v>
      </c>
      <c r="T117" s="38">
        <v>4</v>
      </c>
      <c r="U117" s="19" t="s">
        <v>16</v>
      </c>
      <c r="V117" s="38">
        <v>2</v>
      </c>
      <c r="W117" s="37">
        <v>4</v>
      </c>
      <c r="X117" s="15" t="s">
        <v>16</v>
      </c>
      <c r="Y117" s="37">
        <v>4</v>
      </c>
      <c r="Z117" s="38">
        <v>6</v>
      </c>
      <c r="AA117" s="19" t="s">
        <v>16</v>
      </c>
      <c r="AB117" s="38">
        <v>6</v>
      </c>
      <c r="AC117" s="34">
        <f t="shared" si="15"/>
        <v>28</v>
      </c>
      <c r="AD117" s="35" t="s">
        <v>16</v>
      </c>
      <c r="AE117" s="34">
        <f t="shared" si="16"/>
        <v>21</v>
      </c>
      <c r="AF117" s="39">
        <f t="shared" si="17"/>
        <v>49</v>
      </c>
      <c r="AG117" s="23">
        <v>10</v>
      </c>
      <c r="AH117" s="11"/>
      <c r="AI117" s="11"/>
    </row>
    <row r="118" spans="1:3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30"/>
      <c r="AD118" s="30"/>
      <c r="AE118" s="30"/>
      <c r="AF118" s="4"/>
      <c r="AG118" s="4"/>
      <c r="AH118" s="13"/>
      <c r="AI118" s="12"/>
    </row>
  </sheetData>
  <sortState ref="A44:AG54">
    <sortCondition descending="1" ref="AF44:AF54"/>
    <sortCondition descending="1" ref="AG44:AG54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workbookViewId="0">
      <selection activeCell="AK17" sqref="AK17"/>
    </sheetView>
  </sheetViews>
  <sheetFormatPr defaultRowHeight="15" x14ac:dyDescent="0.25"/>
  <cols>
    <col min="1" max="1" width="3.28515625" customWidth="1"/>
    <col min="2" max="2" width="20.28515625" customWidth="1"/>
    <col min="3" max="3" width="9.28515625" customWidth="1"/>
    <col min="4" max="4" width="2.140625" customWidth="1"/>
    <col min="5" max="5" width="2" customWidth="1"/>
    <col min="6" max="6" width="1.5703125" customWidth="1"/>
    <col min="7" max="7" width="2" customWidth="1"/>
    <col min="8" max="8" width="1.85546875" customWidth="1"/>
    <col min="9" max="9" width="1.5703125" customWidth="1"/>
    <col min="10" max="11" width="2" customWidth="1"/>
    <col min="12" max="12" width="1.5703125" customWidth="1"/>
    <col min="13" max="14" width="2" customWidth="1"/>
    <col min="15" max="15" width="1.5703125" customWidth="1"/>
    <col min="16" max="16" width="2" customWidth="1"/>
    <col min="17" max="17" width="1.85546875" customWidth="1"/>
    <col min="18" max="18" width="1.5703125" customWidth="1"/>
    <col min="19" max="20" width="2" customWidth="1"/>
    <col min="21" max="21" width="1.5703125" customWidth="1"/>
    <col min="22" max="23" width="2" customWidth="1"/>
    <col min="24" max="24" width="1.5703125" customWidth="1"/>
    <col min="25" max="26" width="2" customWidth="1"/>
    <col min="27" max="27" width="1.5703125" customWidth="1"/>
    <col min="28" max="28" width="1.85546875" customWidth="1"/>
    <col min="29" max="29" width="3.85546875" style="48" customWidth="1"/>
    <col min="30" max="30" width="1.5703125" style="48" customWidth="1"/>
    <col min="31" max="31" width="3.7109375" style="48" customWidth="1"/>
    <col min="32" max="32" width="4.5703125" customWidth="1"/>
    <col min="33" max="33" width="4.85546875" customWidth="1"/>
    <col min="34" max="34" width="6.140625" customWidth="1"/>
    <col min="35" max="35" width="6.140625" style="4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5" x14ac:dyDescent="0.25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2"/>
      <c r="AG1" s="2"/>
      <c r="AH1" s="2"/>
    </row>
    <row r="2" spans="1:3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2"/>
      <c r="AG2" s="2"/>
      <c r="AH2" s="2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2"/>
      <c r="AG3" s="2"/>
      <c r="AH3" s="2"/>
    </row>
    <row r="4" spans="1:35" ht="23.25" x14ac:dyDescent="0.35">
      <c r="A4" s="2"/>
      <c r="B4" s="5"/>
      <c r="K4" s="63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6"/>
      <c r="X4" s="66"/>
      <c r="Y4" s="66"/>
      <c r="Z4" s="66"/>
      <c r="AA4" s="66"/>
      <c r="AB4" s="66"/>
      <c r="AC4" s="3"/>
      <c r="AD4" s="3"/>
      <c r="AE4" s="3"/>
      <c r="AF4" s="2"/>
      <c r="AG4" s="2"/>
      <c r="AH4" s="2"/>
    </row>
    <row r="5" spans="1:35" x14ac:dyDescent="0.25">
      <c r="A5" s="2"/>
      <c r="B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2"/>
      <c r="AG5" s="2"/>
      <c r="AH5" s="2"/>
    </row>
    <row r="6" spans="1:35" ht="33.75" x14ac:dyDescent="0.5">
      <c r="A6" s="2"/>
      <c r="B6" s="2"/>
      <c r="I6" s="67"/>
      <c r="J6" s="67"/>
      <c r="K6" s="67"/>
      <c r="L6" s="67"/>
      <c r="M6" s="51"/>
      <c r="N6" s="68" t="s">
        <v>19</v>
      </c>
      <c r="O6" s="68"/>
      <c r="P6" s="68"/>
      <c r="Q6" s="68"/>
      <c r="R6" s="68"/>
      <c r="S6" s="68"/>
      <c r="T6" s="69"/>
      <c r="U6" s="69"/>
      <c r="V6" s="2"/>
      <c r="X6" s="2"/>
      <c r="Y6" s="2"/>
      <c r="Z6" s="2"/>
      <c r="AA6" s="2"/>
      <c r="AB6" s="2"/>
      <c r="AC6" s="3"/>
      <c r="AD6" s="3"/>
      <c r="AE6" s="3"/>
      <c r="AF6" s="2"/>
      <c r="AG6" s="2"/>
      <c r="AH6" s="2"/>
    </row>
    <row r="7" spans="1:35" ht="33.75" x14ac:dyDescent="0.5">
      <c r="A7" s="7"/>
      <c r="B7" s="52"/>
      <c r="C7" s="70"/>
      <c r="D7" s="71"/>
      <c r="E7" s="71"/>
      <c r="F7" s="71"/>
      <c r="G7" s="76"/>
      <c r="H7" s="76"/>
      <c r="I7" s="77" t="s">
        <v>27</v>
      </c>
      <c r="J7" s="77"/>
      <c r="K7" s="77"/>
      <c r="L7" s="78"/>
      <c r="M7" s="78"/>
      <c r="N7" s="78"/>
      <c r="O7" s="78"/>
      <c r="P7" s="78"/>
      <c r="Q7" s="78"/>
      <c r="R7" s="78"/>
      <c r="S7" s="78"/>
      <c r="T7" s="78"/>
      <c r="U7" s="78"/>
      <c r="V7" s="75"/>
      <c r="W7" s="72"/>
      <c r="X7" s="72"/>
      <c r="Y7" s="72"/>
      <c r="Z7" s="72"/>
      <c r="AA7" s="72"/>
      <c r="AB7" s="72"/>
      <c r="AC7" s="73"/>
      <c r="AD7" s="74"/>
      <c r="AE7" s="74"/>
      <c r="AF7" s="2"/>
      <c r="AG7" s="2"/>
      <c r="AH7" s="2"/>
    </row>
    <row r="8" spans="1:35" ht="18.75" x14ac:dyDescent="0.3">
      <c r="A8" s="7"/>
      <c r="B8" s="53"/>
      <c r="C8" s="53"/>
      <c r="D8" s="53"/>
      <c r="E8" s="53"/>
      <c r="F8" s="53"/>
      <c r="G8" s="57"/>
      <c r="K8" s="1"/>
      <c r="L8" s="59" t="s">
        <v>20</v>
      </c>
      <c r="M8" s="60"/>
      <c r="N8" s="58"/>
      <c r="O8" s="60"/>
      <c r="P8" s="60"/>
      <c r="Q8" s="59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56"/>
      <c r="AD8" s="56"/>
      <c r="AE8" s="56"/>
      <c r="AF8" s="2"/>
      <c r="AG8" s="2"/>
      <c r="AH8" s="2"/>
    </row>
    <row r="9" spans="1:35" ht="31.5" x14ac:dyDescent="0.5">
      <c r="A9" s="7"/>
      <c r="B9" s="53"/>
      <c r="C9" s="53"/>
      <c r="D9" s="53"/>
      <c r="E9" s="53"/>
      <c r="F9" s="54"/>
      <c r="G9" s="54"/>
      <c r="H9" s="54" t="s">
        <v>31</v>
      </c>
      <c r="I9" s="50"/>
      <c r="J9" s="55"/>
      <c r="K9" s="50"/>
      <c r="L9" s="50"/>
      <c r="M9" s="54"/>
      <c r="N9" s="50"/>
      <c r="O9" s="50"/>
      <c r="P9" s="50"/>
      <c r="Q9" s="5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56"/>
      <c r="AD9" s="56"/>
      <c r="AE9" s="56"/>
      <c r="AF9" s="6"/>
      <c r="AG9" s="2"/>
      <c r="AH9" s="2"/>
    </row>
    <row r="10" spans="1:35" ht="18.75" x14ac:dyDescent="0.3">
      <c r="A10" s="7"/>
      <c r="B10" s="9"/>
      <c r="D10" s="10"/>
      <c r="E10" s="7"/>
      <c r="L10" s="58" t="s">
        <v>3</v>
      </c>
      <c r="M10" s="8"/>
      <c r="N10" s="8"/>
      <c r="O10" s="8"/>
      <c r="P10" s="8"/>
      <c r="Q10" s="8"/>
      <c r="R10" s="62"/>
      <c r="S10" s="2"/>
      <c r="T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2"/>
      <c r="AG10" s="2"/>
      <c r="AH10" s="2"/>
    </row>
    <row r="11" spans="1:35" ht="18.75" x14ac:dyDescent="0.3">
      <c r="A11" s="79" t="s">
        <v>21</v>
      </c>
      <c r="B11" s="49"/>
      <c r="D11" s="10"/>
      <c r="E11" s="7"/>
      <c r="F11" s="10"/>
      <c r="G11" s="8"/>
      <c r="H11" s="8"/>
      <c r="I11" s="8"/>
      <c r="J11" s="8"/>
      <c r="K11" s="8"/>
      <c r="L11" s="8"/>
      <c r="M11" s="8"/>
      <c r="N11" s="8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2"/>
      <c r="AG11" s="2"/>
      <c r="AH11" s="2"/>
    </row>
    <row r="12" spans="1:35" x14ac:dyDescent="0.25">
      <c r="A12" s="7"/>
      <c r="B12" s="81" t="s">
        <v>1</v>
      </c>
      <c r="C12" s="81" t="s">
        <v>2</v>
      </c>
      <c r="D12" s="31"/>
      <c r="E12" s="31" t="s">
        <v>4</v>
      </c>
      <c r="F12" s="31"/>
      <c r="G12" s="31"/>
      <c r="H12" s="32" t="s">
        <v>5</v>
      </c>
      <c r="I12" s="32"/>
      <c r="J12" s="32"/>
      <c r="K12" s="31" t="s">
        <v>6</v>
      </c>
      <c r="L12" s="31"/>
      <c r="M12" s="31"/>
      <c r="N12" s="32" t="s">
        <v>7</v>
      </c>
      <c r="O12" s="32"/>
      <c r="P12" s="32"/>
      <c r="Q12" s="31" t="s">
        <v>8</v>
      </c>
      <c r="R12" s="31"/>
      <c r="S12" s="31"/>
      <c r="T12" s="32" t="s">
        <v>9</v>
      </c>
      <c r="U12" s="32"/>
      <c r="V12" s="32"/>
      <c r="W12" s="31" t="s">
        <v>10</v>
      </c>
      <c r="X12" s="31"/>
      <c r="Y12" s="31"/>
      <c r="Z12" s="32" t="s">
        <v>11</v>
      </c>
      <c r="AA12" s="32"/>
      <c r="AB12" s="32"/>
      <c r="AC12" s="33" t="s">
        <v>12</v>
      </c>
      <c r="AD12" s="33"/>
      <c r="AE12" s="33" t="s">
        <v>13</v>
      </c>
      <c r="AF12" s="32" t="s">
        <v>14</v>
      </c>
      <c r="AG12" s="31" t="s">
        <v>15</v>
      </c>
      <c r="AH12" s="11" t="s">
        <v>22</v>
      </c>
      <c r="AI12" s="4" t="s">
        <v>23</v>
      </c>
    </row>
    <row r="13" spans="1:35" x14ac:dyDescent="0.25">
      <c r="A13" s="7">
        <v>1</v>
      </c>
      <c r="B13" s="14" t="s">
        <v>79</v>
      </c>
      <c r="C13" s="14" t="s">
        <v>77</v>
      </c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6</v>
      </c>
      <c r="AA13" s="19" t="s">
        <v>16</v>
      </c>
      <c r="AB13" s="17">
        <v>6</v>
      </c>
      <c r="AC13" s="20">
        <f t="shared" ref="AC13:AC37" si="0">E13+H13+K13+N13+Q13+T13+W13+Z13</f>
        <v>48</v>
      </c>
      <c r="AD13" s="2"/>
      <c r="AE13" s="20">
        <f t="shared" ref="AE13:AE37" si="1">G13+J13+M13+P13+S13+V13+Y13+AB13</f>
        <v>33</v>
      </c>
      <c r="AF13" s="22">
        <f t="shared" ref="AF13:AF37" si="2">AC13+AE13</f>
        <v>81</v>
      </c>
      <c r="AG13" s="25">
        <f>20+9+20+8</f>
        <v>57</v>
      </c>
      <c r="AH13" s="11" t="s">
        <v>138</v>
      </c>
    </row>
    <row r="14" spans="1:35" x14ac:dyDescent="0.25">
      <c r="A14" s="1">
        <v>2</v>
      </c>
      <c r="B14" s="1" t="s">
        <v>68</v>
      </c>
      <c r="C14" s="1" t="s">
        <v>58</v>
      </c>
      <c r="D14" s="2"/>
      <c r="E14" s="14">
        <v>6</v>
      </c>
      <c r="F14" s="15" t="s">
        <v>16</v>
      </c>
      <c r="G14" s="16">
        <v>3</v>
      </c>
      <c r="H14" s="17">
        <v>6</v>
      </c>
      <c r="I14" s="18" t="s">
        <v>16</v>
      </c>
      <c r="J14" s="17">
        <v>6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6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48</v>
      </c>
      <c r="AD14" s="21" t="s">
        <v>16</v>
      </c>
      <c r="AE14" s="20">
        <f t="shared" si="1"/>
        <v>33</v>
      </c>
      <c r="AF14" s="22">
        <f t="shared" si="2"/>
        <v>81</v>
      </c>
      <c r="AG14" s="25">
        <f>2+12+10+12+5</f>
        <v>41</v>
      </c>
      <c r="AH14" s="11" t="s">
        <v>137</v>
      </c>
    </row>
    <row r="15" spans="1:35" x14ac:dyDescent="0.25">
      <c r="A15" s="7">
        <v>3</v>
      </c>
      <c r="B15" s="1" t="s">
        <v>32</v>
      </c>
      <c r="C15" s="1" t="s">
        <v>0</v>
      </c>
      <c r="E15" s="14">
        <v>5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6</v>
      </c>
      <c r="O15" s="19" t="s">
        <v>16</v>
      </c>
      <c r="P15" s="17">
        <v>5</v>
      </c>
      <c r="Q15" s="16">
        <v>6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47</v>
      </c>
      <c r="AD15" s="2"/>
      <c r="AE15" s="20">
        <f t="shared" si="1"/>
        <v>33</v>
      </c>
      <c r="AF15" s="22">
        <f t="shared" si="2"/>
        <v>80</v>
      </c>
      <c r="AG15" s="25">
        <v>62</v>
      </c>
      <c r="AH15" s="11" t="s">
        <v>33</v>
      </c>
    </row>
    <row r="16" spans="1:35" x14ac:dyDescent="0.25">
      <c r="A16" s="1">
        <v>4</v>
      </c>
      <c r="B16" s="14" t="s">
        <v>107</v>
      </c>
      <c r="C16" s="14" t="s">
        <v>85</v>
      </c>
      <c r="D16" s="2"/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6</v>
      </c>
      <c r="O16" s="19" t="s">
        <v>16</v>
      </c>
      <c r="P16" s="17">
        <v>5</v>
      </c>
      <c r="Q16" s="16">
        <v>6</v>
      </c>
      <c r="R16" s="15" t="s">
        <v>16</v>
      </c>
      <c r="S16" s="16">
        <v>4</v>
      </c>
      <c r="T16" s="17">
        <v>5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47</v>
      </c>
      <c r="AD16" s="21" t="s">
        <v>16</v>
      </c>
      <c r="AE16" s="20">
        <f t="shared" si="1"/>
        <v>33</v>
      </c>
      <c r="AF16" s="22">
        <f t="shared" si="2"/>
        <v>80</v>
      </c>
      <c r="AG16" s="25">
        <f>5+17+11+10+10</f>
        <v>53</v>
      </c>
      <c r="AH16" s="11" t="s">
        <v>33</v>
      </c>
    </row>
    <row r="17" spans="1:35" x14ac:dyDescent="0.25">
      <c r="A17" s="7">
        <v>5</v>
      </c>
      <c r="B17" s="14" t="s">
        <v>74</v>
      </c>
      <c r="C17" s="14" t="s">
        <v>67</v>
      </c>
      <c r="E17" s="14">
        <v>6</v>
      </c>
      <c r="F17" s="15" t="s">
        <v>16</v>
      </c>
      <c r="G17" s="16">
        <v>3</v>
      </c>
      <c r="H17" s="17">
        <v>6</v>
      </c>
      <c r="I17" s="18" t="s">
        <v>16</v>
      </c>
      <c r="J17" s="17">
        <v>6</v>
      </c>
      <c r="K17" s="16">
        <v>6</v>
      </c>
      <c r="L17" s="15" t="s">
        <v>16</v>
      </c>
      <c r="M17" s="16">
        <v>2</v>
      </c>
      <c r="N17" s="17">
        <v>6</v>
      </c>
      <c r="O17" s="19" t="s">
        <v>16</v>
      </c>
      <c r="P17" s="17">
        <v>5</v>
      </c>
      <c r="Q17" s="16">
        <v>6</v>
      </c>
      <c r="R17" s="15" t="s">
        <v>16</v>
      </c>
      <c r="S17" s="16">
        <v>4</v>
      </c>
      <c r="T17" s="17">
        <v>5</v>
      </c>
      <c r="U17" s="19" t="s">
        <v>16</v>
      </c>
      <c r="V17" s="17">
        <v>2</v>
      </c>
      <c r="W17" s="16">
        <v>5</v>
      </c>
      <c r="X17" s="15" t="s">
        <v>16</v>
      </c>
      <c r="Y17" s="16">
        <v>5</v>
      </c>
      <c r="Z17" s="17">
        <v>6</v>
      </c>
      <c r="AA17" s="19" t="s">
        <v>16</v>
      </c>
      <c r="AB17" s="17">
        <v>6</v>
      </c>
      <c r="AC17" s="20">
        <f t="shared" si="0"/>
        <v>46</v>
      </c>
      <c r="AD17" s="2"/>
      <c r="AE17" s="20">
        <f t="shared" si="1"/>
        <v>33</v>
      </c>
      <c r="AF17" s="22">
        <f t="shared" si="2"/>
        <v>79</v>
      </c>
      <c r="AG17" s="25">
        <f>5+3+4+2+10+3</f>
        <v>27</v>
      </c>
      <c r="AH17" s="11" t="s">
        <v>33</v>
      </c>
    </row>
    <row r="18" spans="1:35" x14ac:dyDescent="0.25">
      <c r="A18" s="1">
        <v>6</v>
      </c>
      <c r="B18" s="1" t="s">
        <v>37</v>
      </c>
      <c r="C18" s="1" t="s">
        <v>0</v>
      </c>
      <c r="D18" s="11"/>
      <c r="E18" s="14">
        <v>6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5</v>
      </c>
      <c r="L18" s="15" t="s">
        <v>16</v>
      </c>
      <c r="M18" s="16">
        <v>1</v>
      </c>
      <c r="N18" s="17">
        <v>6</v>
      </c>
      <c r="O18" s="19" t="s">
        <v>16</v>
      </c>
      <c r="P18" s="17">
        <v>5</v>
      </c>
      <c r="Q18" s="16">
        <v>5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6</v>
      </c>
      <c r="AA18" s="19" t="s">
        <v>16</v>
      </c>
      <c r="AB18" s="17">
        <v>6</v>
      </c>
      <c r="AC18" s="20">
        <f t="shared" si="0"/>
        <v>46</v>
      </c>
      <c r="AD18" s="21" t="s">
        <v>16</v>
      </c>
      <c r="AE18" s="20">
        <f t="shared" si="1"/>
        <v>32</v>
      </c>
      <c r="AF18" s="22">
        <f t="shared" si="2"/>
        <v>78</v>
      </c>
      <c r="AG18" s="23">
        <v>38</v>
      </c>
      <c r="AH18" s="11" t="s">
        <v>33</v>
      </c>
    </row>
    <row r="19" spans="1:35" x14ac:dyDescent="0.25">
      <c r="A19" s="7">
        <v>7</v>
      </c>
      <c r="B19" s="14" t="s">
        <v>38</v>
      </c>
      <c r="C19" s="14" t="s">
        <v>0</v>
      </c>
      <c r="D19" s="2"/>
      <c r="E19" s="14">
        <v>6</v>
      </c>
      <c r="F19" s="15" t="s">
        <v>16</v>
      </c>
      <c r="G19" s="16">
        <v>3</v>
      </c>
      <c r="H19" s="17">
        <v>6</v>
      </c>
      <c r="I19" s="18" t="s">
        <v>16</v>
      </c>
      <c r="J19" s="17">
        <v>6</v>
      </c>
      <c r="K19" s="16">
        <v>6</v>
      </c>
      <c r="L19" s="15" t="s">
        <v>16</v>
      </c>
      <c r="M19" s="16">
        <v>2</v>
      </c>
      <c r="N19" s="17">
        <v>6</v>
      </c>
      <c r="O19" s="19" t="s">
        <v>16</v>
      </c>
      <c r="P19" s="17">
        <v>5</v>
      </c>
      <c r="Q19" s="16">
        <v>6</v>
      </c>
      <c r="R19" s="15" t="s">
        <v>16</v>
      </c>
      <c r="S19" s="16">
        <v>4</v>
      </c>
      <c r="T19" s="17">
        <v>3</v>
      </c>
      <c r="U19" s="19" t="s">
        <v>16</v>
      </c>
      <c r="V19" s="17">
        <v>2</v>
      </c>
      <c r="W19" s="16">
        <v>6</v>
      </c>
      <c r="X19" s="15" t="s">
        <v>16</v>
      </c>
      <c r="Y19" s="16">
        <v>5</v>
      </c>
      <c r="Z19" s="17">
        <v>6</v>
      </c>
      <c r="AA19" s="19" t="s">
        <v>16</v>
      </c>
      <c r="AB19" s="17">
        <v>6</v>
      </c>
      <c r="AC19" s="20">
        <f t="shared" si="0"/>
        <v>45</v>
      </c>
      <c r="AD19" s="21" t="s">
        <v>16</v>
      </c>
      <c r="AE19" s="20">
        <f t="shared" si="1"/>
        <v>33</v>
      </c>
      <c r="AF19" s="22">
        <f t="shared" si="2"/>
        <v>78</v>
      </c>
      <c r="AG19" s="25">
        <f>3+6+8+9+4+6</f>
        <v>36</v>
      </c>
      <c r="AH19" s="11" t="s">
        <v>33</v>
      </c>
    </row>
    <row r="20" spans="1:35" x14ac:dyDescent="0.25">
      <c r="A20" s="101">
        <v>8</v>
      </c>
      <c r="B20" s="100" t="s">
        <v>69</v>
      </c>
      <c r="C20" s="100" t="s">
        <v>70</v>
      </c>
      <c r="D20" s="102"/>
      <c r="E20" s="100">
        <v>6</v>
      </c>
      <c r="F20" s="103" t="s">
        <v>16</v>
      </c>
      <c r="G20" s="104">
        <v>3</v>
      </c>
      <c r="H20" s="104">
        <v>4</v>
      </c>
      <c r="I20" s="105" t="s">
        <v>16</v>
      </c>
      <c r="J20" s="104">
        <v>4</v>
      </c>
      <c r="K20" s="104">
        <v>6</v>
      </c>
      <c r="L20" s="103" t="s">
        <v>16</v>
      </c>
      <c r="M20" s="104">
        <v>2</v>
      </c>
      <c r="N20" s="104">
        <v>6</v>
      </c>
      <c r="O20" s="103" t="s">
        <v>16</v>
      </c>
      <c r="P20" s="104">
        <v>5</v>
      </c>
      <c r="Q20" s="104">
        <v>6</v>
      </c>
      <c r="R20" s="103" t="s">
        <v>16</v>
      </c>
      <c r="S20" s="104">
        <v>4</v>
      </c>
      <c r="T20" s="104">
        <v>6</v>
      </c>
      <c r="U20" s="103" t="s">
        <v>16</v>
      </c>
      <c r="V20" s="104">
        <v>2</v>
      </c>
      <c r="W20" s="104">
        <v>6</v>
      </c>
      <c r="X20" s="103" t="s">
        <v>16</v>
      </c>
      <c r="Y20" s="104">
        <v>5</v>
      </c>
      <c r="Z20" s="104">
        <v>6</v>
      </c>
      <c r="AA20" s="103" t="s">
        <v>16</v>
      </c>
      <c r="AB20" s="104">
        <v>6</v>
      </c>
      <c r="AC20" s="106">
        <f t="shared" si="0"/>
        <v>46</v>
      </c>
      <c r="AD20" s="107" t="s">
        <v>16</v>
      </c>
      <c r="AE20" s="106">
        <f t="shared" si="1"/>
        <v>31</v>
      </c>
      <c r="AF20" s="108">
        <f t="shared" si="2"/>
        <v>77</v>
      </c>
      <c r="AG20" s="109">
        <f>5+3+11+9+12+3</f>
        <v>43</v>
      </c>
      <c r="AH20" s="100" t="s">
        <v>33</v>
      </c>
    </row>
    <row r="21" spans="1:35" x14ac:dyDescent="0.25">
      <c r="A21" s="7">
        <v>9</v>
      </c>
      <c r="B21" s="1" t="s">
        <v>73</v>
      </c>
      <c r="C21" s="1" t="s">
        <v>67</v>
      </c>
      <c r="E21" s="14">
        <v>6</v>
      </c>
      <c r="F21" s="15" t="s">
        <v>16</v>
      </c>
      <c r="G21" s="16">
        <v>3</v>
      </c>
      <c r="H21" s="17">
        <v>5</v>
      </c>
      <c r="I21" s="18" t="s">
        <v>16</v>
      </c>
      <c r="J21" s="17">
        <v>5</v>
      </c>
      <c r="K21" s="16">
        <v>6</v>
      </c>
      <c r="L21" s="15" t="s">
        <v>16</v>
      </c>
      <c r="M21" s="16">
        <v>2</v>
      </c>
      <c r="N21" s="17">
        <v>6</v>
      </c>
      <c r="O21" s="19" t="s">
        <v>16</v>
      </c>
      <c r="P21" s="17">
        <v>5</v>
      </c>
      <c r="Q21" s="16">
        <v>6</v>
      </c>
      <c r="R21" s="15" t="s">
        <v>16</v>
      </c>
      <c r="S21" s="16">
        <v>4</v>
      </c>
      <c r="T21" s="17">
        <v>5</v>
      </c>
      <c r="U21" s="19" t="s">
        <v>16</v>
      </c>
      <c r="V21" s="17">
        <v>2</v>
      </c>
      <c r="W21" s="16">
        <v>5</v>
      </c>
      <c r="X21" s="15" t="s">
        <v>16</v>
      </c>
      <c r="Y21" s="16">
        <v>5</v>
      </c>
      <c r="Z21" s="17">
        <v>6</v>
      </c>
      <c r="AA21" s="19" t="s">
        <v>16</v>
      </c>
      <c r="AB21" s="17">
        <v>6</v>
      </c>
      <c r="AC21" s="20">
        <f t="shared" si="0"/>
        <v>45</v>
      </c>
      <c r="AD21" s="2"/>
      <c r="AE21" s="20">
        <f t="shared" si="1"/>
        <v>32</v>
      </c>
      <c r="AF21" s="22">
        <f t="shared" si="2"/>
        <v>77</v>
      </c>
      <c r="AG21" s="25">
        <f>3+8+8+7+7+2</f>
        <v>35</v>
      </c>
      <c r="AH21" s="11" t="s">
        <v>33</v>
      </c>
    </row>
    <row r="22" spans="1:35" x14ac:dyDescent="0.25">
      <c r="A22" s="1">
        <v>10</v>
      </c>
      <c r="B22" s="14" t="s">
        <v>98</v>
      </c>
      <c r="C22" s="14" t="s">
        <v>97</v>
      </c>
      <c r="D22" s="2"/>
      <c r="E22" s="14">
        <v>6</v>
      </c>
      <c r="F22" s="15" t="s">
        <v>16</v>
      </c>
      <c r="G22" s="16">
        <v>3</v>
      </c>
      <c r="H22" s="17">
        <v>5</v>
      </c>
      <c r="I22" s="18" t="s">
        <v>16</v>
      </c>
      <c r="J22" s="17">
        <v>5</v>
      </c>
      <c r="K22" s="16">
        <v>5</v>
      </c>
      <c r="L22" s="15" t="s">
        <v>16</v>
      </c>
      <c r="M22" s="16">
        <v>2</v>
      </c>
      <c r="N22" s="17">
        <v>6</v>
      </c>
      <c r="O22" s="19" t="s">
        <v>16</v>
      </c>
      <c r="P22" s="17">
        <v>5</v>
      </c>
      <c r="Q22" s="16">
        <v>6</v>
      </c>
      <c r="R22" s="15" t="s">
        <v>16</v>
      </c>
      <c r="S22" s="16">
        <v>4</v>
      </c>
      <c r="T22" s="17">
        <v>5</v>
      </c>
      <c r="U22" s="19" t="s">
        <v>16</v>
      </c>
      <c r="V22" s="17">
        <v>2</v>
      </c>
      <c r="W22" s="16">
        <v>6</v>
      </c>
      <c r="X22" s="15" t="s">
        <v>16</v>
      </c>
      <c r="Y22" s="16">
        <v>5</v>
      </c>
      <c r="Z22" s="17">
        <v>6</v>
      </c>
      <c r="AA22" s="19" t="s">
        <v>16</v>
      </c>
      <c r="AB22" s="17">
        <v>6</v>
      </c>
      <c r="AC22" s="20">
        <f t="shared" si="0"/>
        <v>45</v>
      </c>
      <c r="AD22" s="2"/>
      <c r="AE22" s="20">
        <f t="shared" si="1"/>
        <v>32</v>
      </c>
      <c r="AF22" s="22">
        <f t="shared" si="2"/>
        <v>77</v>
      </c>
      <c r="AG22" s="23">
        <f>3+15+1+9+6</f>
        <v>34</v>
      </c>
      <c r="AH22" s="11" t="s">
        <v>33</v>
      </c>
    </row>
    <row r="23" spans="1:35" s="2" customFormat="1" x14ac:dyDescent="0.25">
      <c r="A23" s="7">
        <v>11</v>
      </c>
      <c r="B23" s="14" t="s">
        <v>59</v>
      </c>
      <c r="C23" s="14" t="s">
        <v>60</v>
      </c>
      <c r="E23" s="14">
        <v>6</v>
      </c>
      <c r="F23" s="15" t="s">
        <v>16</v>
      </c>
      <c r="G23" s="16">
        <v>3</v>
      </c>
      <c r="H23" s="17">
        <v>6</v>
      </c>
      <c r="I23" s="18" t="s">
        <v>16</v>
      </c>
      <c r="J23" s="17">
        <v>6</v>
      </c>
      <c r="K23" s="16">
        <v>4</v>
      </c>
      <c r="L23" s="15" t="s">
        <v>16</v>
      </c>
      <c r="M23" s="16">
        <v>1</v>
      </c>
      <c r="N23" s="17">
        <v>6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6</v>
      </c>
      <c r="X23" s="15" t="s">
        <v>16</v>
      </c>
      <c r="Y23" s="16">
        <v>5</v>
      </c>
      <c r="Z23" s="17">
        <v>5</v>
      </c>
      <c r="AA23" s="19" t="s">
        <v>16</v>
      </c>
      <c r="AB23" s="17">
        <v>5</v>
      </c>
      <c r="AC23" s="20">
        <f t="shared" si="0"/>
        <v>45</v>
      </c>
      <c r="AD23" s="21" t="s">
        <v>16</v>
      </c>
      <c r="AE23" s="20">
        <f t="shared" si="1"/>
        <v>31</v>
      </c>
      <c r="AF23" s="22">
        <f t="shared" si="2"/>
        <v>76</v>
      </c>
      <c r="AG23" s="25">
        <f>17+6+14+5</f>
        <v>42</v>
      </c>
      <c r="AH23" s="26"/>
      <c r="AI23" s="4"/>
    </row>
    <row r="24" spans="1:35" s="2" customFormat="1" x14ac:dyDescent="0.25">
      <c r="A24" s="1">
        <v>12</v>
      </c>
      <c r="B24" s="91" t="s">
        <v>44</v>
      </c>
      <c r="C24" s="81" t="s">
        <v>0</v>
      </c>
      <c r="D24" s="31"/>
      <c r="E24" s="14">
        <v>6</v>
      </c>
      <c r="F24" s="15" t="s">
        <v>16</v>
      </c>
      <c r="G24" s="16">
        <v>3</v>
      </c>
      <c r="H24" s="17">
        <v>5</v>
      </c>
      <c r="I24" s="18" t="s">
        <v>16</v>
      </c>
      <c r="J24" s="17">
        <v>5</v>
      </c>
      <c r="K24" s="16">
        <v>5</v>
      </c>
      <c r="L24" s="15" t="s">
        <v>16</v>
      </c>
      <c r="M24" s="16">
        <v>2</v>
      </c>
      <c r="N24" s="17">
        <v>6</v>
      </c>
      <c r="O24" s="19" t="s">
        <v>16</v>
      </c>
      <c r="P24" s="17">
        <v>5</v>
      </c>
      <c r="Q24" s="16">
        <v>5</v>
      </c>
      <c r="R24" s="15" t="s">
        <v>16</v>
      </c>
      <c r="S24" s="16">
        <v>3</v>
      </c>
      <c r="T24" s="17">
        <v>4</v>
      </c>
      <c r="U24" s="19" t="s">
        <v>16</v>
      </c>
      <c r="V24" s="17">
        <v>2</v>
      </c>
      <c r="W24" s="16">
        <v>6</v>
      </c>
      <c r="X24" s="15" t="s">
        <v>16</v>
      </c>
      <c r="Y24" s="16">
        <v>5</v>
      </c>
      <c r="Z24" s="17">
        <v>6</v>
      </c>
      <c r="AA24" s="19" t="s">
        <v>16</v>
      </c>
      <c r="AB24" s="17">
        <v>6</v>
      </c>
      <c r="AC24" s="20">
        <f t="shared" si="0"/>
        <v>43</v>
      </c>
      <c r="AE24" s="20">
        <f t="shared" si="1"/>
        <v>31</v>
      </c>
      <c r="AF24" s="22">
        <f t="shared" si="2"/>
        <v>74</v>
      </c>
      <c r="AG24" s="25">
        <f>17+6+14+5</f>
        <v>42</v>
      </c>
      <c r="AH24" s="14"/>
      <c r="AI24" s="4"/>
    </row>
    <row r="25" spans="1:35" s="2" customFormat="1" x14ac:dyDescent="0.25">
      <c r="A25" s="7">
        <v>13</v>
      </c>
      <c r="B25" s="1" t="s">
        <v>66</v>
      </c>
      <c r="C25" s="1" t="s">
        <v>67</v>
      </c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5</v>
      </c>
      <c r="L25" s="15" t="s">
        <v>16</v>
      </c>
      <c r="M25" s="16">
        <v>1</v>
      </c>
      <c r="N25" s="17">
        <v>6</v>
      </c>
      <c r="O25" s="19" t="s">
        <v>16</v>
      </c>
      <c r="P25" s="17">
        <v>5</v>
      </c>
      <c r="Q25" s="16">
        <v>5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5</v>
      </c>
      <c r="X25" s="15" t="s">
        <v>16</v>
      </c>
      <c r="Y25" s="16">
        <v>4</v>
      </c>
      <c r="Z25" s="17">
        <v>6</v>
      </c>
      <c r="AA25" s="19" t="s">
        <v>16</v>
      </c>
      <c r="AB25" s="17">
        <v>6</v>
      </c>
      <c r="AC25" s="20">
        <f t="shared" si="0"/>
        <v>44</v>
      </c>
      <c r="AD25" s="21" t="s">
        <v>16</v>
      </c>
      <c r="AE25" s="20">
        <f t="shared" si="1"/>
        <v>30</v>
      </c>
      <c r="AF25" s="22">
        <f t="shared" si="2"/>
        <v>74</v>
      </c>
      <c r="AG25" s="25">
        <f>13+7+13+7</f>
        <v>40</v>
      </c>
      <c r="AI25" s="4"/>
    </row>
    <row r="26" spans="1:35" s="2" customFormat="1" x14ac:dyDescent="0.25">
      <c r="A26" s="1">
        <v>14</v>
      </c>
      <c r="B26" s="11" t="s">
        <v>117</v>
      </c>
      <c r="C26" s="11" t="s">
        <v>67</v>
      </c>
      <c r="E26" s="14">
        <v>5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5</v>
      </c>
      <c r="L26" s="15" t="s">
        <v>16</v>
      </c>
      <c r="M26" s="16">
        <v>1</v>
      </c>
      <c r="N26" s="17">
        <v>6</v>
      </c>
      <c r="O26" s="19" t="s">
        <v>16</v>
      </c>
      <c r="P26" s="17">
        <v>5</v>
      </c>
      <c r="Q26" s="16">
        <v>4</v>
      </c>
      <c r="R26" s="15" t="s">
        <v>16</v>
      </c>
      <c r="S26" s="16">
        <v>4</v>
      </c>
      <c r="T26" s="17">
        <v>5</v>
      </c>
      <c r="U26" s="19" t="s">
        <v>16</v>
      </c>
      <c r="V26" s="17">
        <v>2</v>
      </c>
      <c r="W26" s="16">
        <v>6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6</v>
      </c>
      <c r="AC26" s="20">
        <f t="shared" si="0"/>
        <v>42</v>
      </c>
      <c r="AD26" s="21" t="s">
        <v>16</v>
      </c>
      <c r="AE26" s="20">
        <f t="shared" si="1"/>
        <v>31</v>
      </c>
      <c r="AF26" s="22">
        <f t="shared" si="2"/>
        <v>73</v>
      </c>
      <c r="AG26" s="25">
        <f>14+5+9+5</f>
        <v>33</v>
      </c>
      <c r="AI26" s="4"/>
    </row>
    <row r="27" spans="1:35" s="2" customFormat="1" ht="14.25" customHeight="1" x14ac:dyDescent="0.25">
      <c r="A27" s="7">
        <v>15</v>
      </c>
      <c r="B27" s="1" t="s">
        <v>75</v>
      </c>
      <c r="C27" s="1" t="s">
        <v>60</v>
      </c>
      <c r="D27"/>
      <c r="E27" s="14">
        <v>6</v>
      </c>
      <c r="F27" s="15" t="s">
        <v>16</v>
      </c>
      <c r="G27" s="16">
        <v>3</v>
      </c>
      <c r="H27" s="17">
        <v>5</v>
      </c>
      <c r="I27" s="18" t="s">
        <v>16</v>
      </c>
      <c r="J27" s="17">
        <v>5</v>
      </c>
      <c r="K27" s="16">
        <v>6</v>
      </c>
      <c r="L27" s="15" t="s">
        <v>16</v>
      </c>
      <c r="M27" s="16">
        <v>2</v>
      </c>
      <c r="N27" s="17">
        <v>6</v>
      </c>
      <c r="O27" s="19" t="s">
        <v>16</v>
      </c>
      <c r="P27" s="17">
        <v>5</v>
      </c>
      <c r="Q27" s="16">
        <v>2</v>
      </c>
      <c r="R27" s="15" t="s">
        <v>16</v>
      </c>
      <c r="S27" s="16">
        <v>2</v>
      </c>
      <c r="T27" s="17">
        <v>6</v>
      </c>
      <c r="U27" s="19" t="s">
        <v>16</v>
      </c>
      <c r="V27" s="17">
        <v>2</v>
      </c>
      <c r="W27" s="16">
        <v>6</v>
      </c>
      <c r="X27" s="15" t="s">
        <v>16</v>
      </c>
      <c r="Y27" s="16">
        <v>5</v>
      </c>
      <c r="Z27" s="17">
        <v>6</v>
      </c>
      <c r="AA27" s="19" t="s">
        <v>16</v>
      </c>
      <c r="AB27" s="17">
        <v>6</v>
      </c>
      <c r="AC27" s="20">
        <f t="shared" si="0"/>
        <v>43</v>
      </c>
      <c r="AE27" s="20">
        <f t="shared" si="1"/>
        <v>30</v>
      </c>
      <c r="AF27" s="22">
        <f t="shared" si="2"/>
        <v>73</v>
      </c>
      <c r="AG27" s="25">
        <f>3+14+1+9+1</f>
        <v>28</v>
      </c>
      <c r="AH27" s="11"/>
      <c r="AI27" s="4"/>
    </row>
    <row r="28" spans="1:35" s="2" customFormat="1" x14ac:dyDescent="0.25">
      <c r="A28" s="1">
        <v>16</v>
      </c>
      <c r="B28" s="1" t="s">
        <v>43</v>
      </c>
      <c r="C28" s="1" t="s">
        <v>0</v>
      </c>
      <c r="E28" s="14">
        <v>6</v>
      </c>
      <c r="F28" s="15" t="s">
        <v>16</v>
      </c>
      <c r="G28" s="16">
        <v>3</v>
      </c>
      <c r="H28" s="17">
        <v>5</v>
      </c>
      <c r="I28" s="18" t="s">
        <v>16</v>
      </c>
      <c r="J28" s="17">
        <v>5</v>
      </c>
      <c r="K28" s="16">
        <v>6</v>
      </c>
      <c r="L28" s="15" t="s">
        <v>16</v>
      </c>
      <c r="M28" s="16">
        <v>2</v>
      </c>
      <c r="N28" s="17">
        <v>4</v>
      </c>
      <c r="O28" s="19" t="s">
        <v>16</v>
      </c>
      <c r="P28" s="17">
        <v>4</v>
      </c>
      <c r="Q28" s="16">
        <v>5</v>
      </c>
      <c r="R28" s="15" t="s">
        <v>16</v>
      </c>
      <c r="S28" s="16">
        <v>3</v>
      </c>
      <c r="T28" s="17">
        <v>6</v>
      </c>
      <c r="U28" s="19" t="s">
        <v>16</v>
      </c>
      <c r="V28" s="17">
        <v>2</v>
      </c>
      <c r="W28" s="16">
        <v>6</v>
      </c>
      <c r="X28" s="15" t="s">
        <v>16</v>
      </c>
      <c r="Y28" s="16">
        <v>5</v>
      </c>
      <c r="Z28" s="17">
        <v>5</v>
      </c>
      <c r="AA28" s="19" t="s">
        <v>16</v>
      </c>
      <c r="AB28" s="17">
        <v>5</v>
      </c>
      <c r="AC28" s="20">
        <f t="shared" si="0"/>
        <v>43</v>
      </c>
      <c r="AD28" s="21" t="s">
        <v>16</v>
      </c>
      <c r="AE28" s="20">
        <f t="shared" si="1"/>
        <v>29</v>
      </c>
      <c r="AF28" s="22">
        <f t="shared" si="2"/>
        <v>72</v>
      </c>
      <c r="AG28" s="25">
        <v>48</v>
      </c>
      <c r="AI28" s="4"/>
    </row>
    <row r="29" spans="1:35" x14ac:dyDescent="0.25">
      <c r="A29" s="7">
        <v>17</v>
      </c>
      <c r="B29" s="14" t="s">
        <v>106</v>
      </c>
      <c r="C29" s="14" t="s">
        <v>0</v>
      </c>
      <c r="E29" s="14">
        <v>6</v>
      </c>
      <c r="F29" s="15" t="s">
        <v>16</v>
      </c>
      <c r="G29" s="16">
        <v>3</v>
      </c>
      <c r="H29" s="17">
        <v>6</v>
      </c>
      <c r="I29" s="18" t="s">
        <v>16</v>
      </c>
      <c r="J29" s="17">
        <v>6</v>
      </c>
      <c r="K29" s="16">
        <v>2</v>
      </c>
      <c r="L29" s="15" t="s">
        <v>16</v>
      </c>
      <c r="M29" s="16">
        <v>1</v>
      </c>
      <c r="N29" s="17">
        <v>6</v>
      </c>
      <c r="O29" s="19" t="s">
        <v>16</v>
      </c>
      <c r="P29" s="17">
        <v>5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6</v>
      </c>
      <c r="X29" s="15" t="s">
        <v>16</v>
      </c>
      <c r="Y29" s="16">
        <v>5</v>
      </c>
      <c r="Z29" s="17">
        <v>4</v>
      </c>
      <c r="AA29" s="19" t="s">
        <v>16</v>
      </c>
      <c r="AB29" s="17">
        <v>4</v>
      </c>
      <c r="AC29" s="20">
        <f t="shared" si="0"/>
        <v>42</v>
      </c>
      <c r="AD29" s="2"/>
      <c r="AE29" s="20">
        <f t="shared" si="1"/>
        <v>30</v>
      </c>
      <c r="AF29" s="22">
        <f t="shared" si="2"/>
        <v>72</v>
      </c>
      <c r="AG29" s="25">
        <f>17+12+12+2</f>
        <v>43</v>
      </c>
      <c r="AH29" s="11"/>
    </row>
    <row r="30" spans="1:35" s="2" customFormat="1" x14ac:dyDescent="0.25">
      <c r="A30" s="1">
        <v>18</v>
      </c>
      <c r="B30" s="14" t="s">
        <v>41</v>
      </c>
      <c r="C30" s="14" t="s">
        <v>0</v>
      </c>
      <c r="E30" s="14">
        <v>6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6</v>
      </c>
      <c r="L30" s="15" t="s">
        <v>16</v>
      </c>
      <c r="M30" s="16">
        <v>2</v>
      </c>
      <c r="N30" s="17">
        <v>5</v>
      </c>
      <c r="O30" s="19" t="s">
        <v>16</v>
      </c>
      <c r="P30" s="17">
        <v>5</v>
      </c>
      <c r="Q30" s="16">
        <v>1</v>
      </c>
      <c r="R30" s="15" t="s">
        <v>16</v>
      </c>
      <c r="S30" s="16">
        <v>1</v>
      </c>
      <c r="T30" s="17">
        <v>6</v>
      </c>
      <c r="U30" s="19" t="s">
        <v>16</v>
      </c>
      <c r="V30" s="17">
        <v>2</v>
      </c>
      <c r="W30" s="16">
        <v>6</v>
      </c>
      <c r="X30" s="15" t="s">
        <v>16</v>
      </c>
      <c r="Y30" s="16">
        <v>5</v>
      </c>
      <c r="Z30" s="17">
        <v>6</v>
      </c>
      <c r="AA30" s="19" t="s">
        <v>16</v>
      </c>
      <c r="AB30" s="17">
        <v>6</v>
      </c>
      <c r="AC30" s="20">
        <f t="shared" si="0"/>
        <v>42</v>
      </c>
      <c r="AD30" s="21" t="s">
        <v>16</v>
      </c>
      <c r="AE30" s="20">
        <f t="shared" si="1"/>
        <v>30</v>
      </c>
      <c r="AF30" s="22">
        <f t="shared" si="2"/>
        <v>72</v>
      </c>
      <c r="AG30" s="25">
        <f>4+13+14+4</f>
        <v>35</v>
      </c>
      <c r="AH30" s="11"/>
      <c r="AI30" s="4"/>
    </row>
    <row r="31" spans="1:35" s="2" customFormat="1" x14ac:dyDescent="0.25">
      <c r="A31" s="101">
        <v>20</v>
      </c>
      <c r="B31" s="100" t="s">
        <v>72</v>
      </c>
      <c r="C31" s="100" t="s">
        <v>70</v>
      </c>
      <c r="D31" s="100"/>
      <c r="E31" s="100">
        <v>6</v>
      </c>
      <c r="F31" s="103" t="s">
        <v>16</v>
      </c>
      <c r="G31" s="104">
        <v>3</v>
      </c>
      <c r="H31" s="104">
        <v>3</v>
      </c>
      <c r="I31" s="105" t="s">
        <v>16</v>
      </c>
      <c r="J31" s="104">
        <v>3</v>
      </c>
      <c r="K31" s="104">
        <v>6</v>
      </c>
      <c r="L31" s="103" t="s">
        <v>16</v>
      </c>
      <c r="M31" s="104">
        <v>2</v>
      </c>
      <c r="N31" s="104">
        <v>6</v>
      </c>
      <c r="O31" s="103" t="s">
        <v>16</v>
      </c>
      <c r="P31" s="104">
        <v>5</v>
      </c>
      <c r="Q31" s="104">
        <v>4</v>
      </c>
      <c r="R31" s="103" t="s">
        <v>16</v>
      </c>
      <c r="S31" s="104">
        <v>2</v>
      </c>
      <c r="T31" s="104">
        <v>5</v>
      </c>
      <c r="U31" s="103" t="s">
        <v>16</v>
      </c>
      <c r="V31" s="104">
        <v>2</v>
      </c>
      <c r="W31" s="104">
        <v>6</v>
      </c>
      <c r="X31" s="103">
        <v>6</v>
      </c>
      <c r="Y31" s="104">
        <v>5</v>
      </c>
      <c r="Z31" s="104">
        <v>6</v>
      </c>
      <c r="AA31" s="103" t="s">
        <v>16</v>
      </c>
      <c r="AB31" s="104">
        <v>6</v>
      </c>
      <c r="AC31" s="106">
        <f t="shared" si="0"/>
        <v>42</v>
      </c>
      <c r="AD31" s="102"/>
      <c r="AE31" s="106">
        <f t="shared" si="1"/>
        <v>28</v>
      </c>
      <c r="AF31" s="108">
        <f t="shared" si="2"/>
        <v>70</v>
      </c>
      <c r="AG31" s="109">
        <f>6+7+6+11+8</f>
        <v>38</v>
      </c>
      <c r="AH31" s="24"/>
      <c r="AI31" s="4"/>
    </row>
    <row r="32" spans="1:35" s="2" customFormat="1" x14ac:dyDescent="0.25">
      <c r="A32" s="7">
        <v>19</v>
      </c>
      <c r="B32" s="14" t="s">
        <v>78</v>
      </c>
      <c r="C32" s="14" t="s">
        <v>77</v>
      </c>
      <c r="E32" s="14">
        <v>6</v>
      </c>
      <c r="F32" s="15" t="s">
        <v>16</v>
      </c>
      <c r="G32" s="16">
        <v>3</v>
      </c>
      <c r="H32" s="17">
        <v>5</v>
      </c>
      <c r="I32" s="18" t="s">
        <v>16</v>
      </c>
      <c r="J32" s="17">
        <v>5</v>
      </c>
      <c r="K32" s="16">
        <v>4</v>
      </c>
      <c r="L32" s="15" t="s">
        <v>16</v>
      </c>
      <c r="M32" s="16">
        <v>1</v>
      </c>
      <c r="N32" s="17">
        <v>6</v>
      </c>
      <c r="O32" s="19" t="s">
        <v>16</v>
      </c>
      <c r="P32" s="17">
        <v>5</v>
      </c>
      <c r="Q32" s="16">
        <v>4</v>
      </c>
      <c r="R32" s="15" t="s">
        <v>16</v>
      </c>
      <c r="S32" s="16">
        <v>2</v>
      </c>
      <c r="T32" s="17">
        <v>6</v>
      </c>
      <c r="U32" s="19" t="s">
        <v>16</v>
      </c>
      <c r="V32" s="17">
        <v>2</v>
      </c>
      <c r="W32" s="16">
        <v>6</v>
      </c>
      <c r="X32" s="15" t="s">
        <v>16</v>
      </c>
      <c r="Y32" s="16">
        <v>5</v>
      </c>
      <c r="Z32" s="17">
        <v>5</v>
      </c>
      <c r="AA32" s="19" t="s">
        <v>16</v>
      </c>
      <c r="AB32" s="17">
        <v>5</v>
      </c>
      <c r="AC32" s="20">
        <f t="shared" si="0"/>
        <v>42</v>
      </c>
      <c r="AE32" s="20">
        <f t="shared" si="1"/>
        <v>28</v>
      </c>
      <c r="AF32" s="22">
        <f t="shared" si="2"/>
        <v>70</v>
      </c>
      <c r="AG32" s="25">
        <f>17+14+7</f>
        <v>38</v>
      </c>
      <c r="AH32" s="11"/>
      <c r="AI32" s="4"/>
    </row>
    <row r="33" spans="1:35" s="2" customFormat="1" x14ac:dyDescent="0.25">
      <c r="A33" s="7">
        <v>21</v>
      </c>
      <c r="B33" s="1" t="s">
        <v>34</v>
      </c>
      <c r="C33" s="1" t="s">
        <v>0</v>
      </c>
      <c r="D33"/>
      <c r="E33" s="14">
        <v>5</v>
      </c>
      <c r="F33" s="15" t="s">
        <v>16</v>
      </c>
      <c r="G33" s="16">
        <v>3</v>
      </c>
      <c r="H33" s="17">
        <v>4</v>
      </c>
      <c r="I33" s="18" t="s">
        <v>16</v>
      </c>
      <c r="J33" s="17">
        <v>4</v>
      </c>
      <c r="K33" s="16">
        <v>3</v>
      </c>
      <c r="L33" s="15" t="s">
        <v>16</v>
      </c>
      <c r="M33" s="16">
        <v>2</v>
      </c>
      <c r="N33" s="17">
        <v>6</v>
      </c>
      <c r="O33" s="19" t="s">
        <v>16</v>
      </c>
      <c r="P33" s="17">
        <v>5</v>
      </c>
      <c r="Q33" s="16">
        <v>5</v>
      </c>
      <c r="R33" s="15" t="s">
        <v>16</v>
      </c>
      <c r="S33" s="16">
        <v>4</v>
      </c>
      <c r="T33" s="17">
        <v>5</v>
      </c>
      <c r="U33" s="19" t="s">
        <v>16</v>
      </c>
      <c r="V33" s="17">
        <v>2</v>
      </c>
      <c r="W33" s="16">
        <v>5</v>
      </c>
      <c r="X33" s="15" t="s">
        <v>16</v>
      </c>
      <c r="Y33" s="16">
        <v>4</v>
      </c>
      <c r="Z33" s="17">
        <v>5</v>
      </c>
      <c r="AA33" s="19" t="s">
        <v>16</v>
      </c>
      <c r="AB33" s="17">
        <v>5</v>
      </c>
      <c r="AC33" s="20">
        <f t="shared" si="0"/>
        <v>38</v>
      </c>
      <c r="AE33" s="20">
        <f t="shared" si="1"/>
        <v>29</v>
      </c>
      <c r="AF33" s="22">
        <f t="shared" si="2"/>
        <v>67</v>
      </c>
      <c r="AG33" s="25">
        <v>43</v>
      </c>
      <c r="AH33" s="11"/>
      <c r="AI33" s="4"/>
    </row>
    <row r="34" spans="1:35" s="2" customFormat="1" x14ac:dyDescent="0.25">
      <c r="A34" s="1">
        <v>22</v>
      </c>
      <c r="B34" s="14" t="s">
        <v>80</v>
      </c>
      <c r="C34" s="14" t="s">
        <v>77</v>
      </c>
      <c r="D34"/>
      <c r="E34" s="14">
        <v>6</v>
      </c>
      <c r="F34" s="15" t="s">
        <v>16</v>
      </c>
      <c r="G34" s="16">
        <v>3</v>
      </c>
      <c r="H34" s="17">
        <v>3</v>
      </c>
      <c r="I34" s="18" t="s">
        <v>16</v>
      </c>
      <c r="J34" s="17">
        <v>3</v>
      </c>
      <c r="K34" s="16">
        <v>5</v>
      </c>
      <c r="L34" s="15" t="s">
        <v>16</v>
      </c>
      <c r="M34" s="16">
        <v>2</v>
      </c>
      <c r="N34" s="17">
        <v>5</v>
      </c>
      <c r="O34" s="19" t="s">
        <v>16</v>
      </c>
      <c r="P34" s="17">
        <v>4</v>
      </c>
      <c r="Q34" s="16">
        <v>5</v>
      </c>
      <c r="R34" s="15" t="s">
        <v>16</v>
      </c>
      <c r="S34" s="16">
        <v>3</v>
      </c>
      <c r="T34" s="17">
        <v>6</v>
      </c>
      <c r="U34" s="19" t="s">
        <v>16</v>
      </c>
      <c r="V34" s="17">
        <v>2</v>
      </c>
      <c r="W34" s="16">
        <v>6</v>
      </c>
      <c r="X34" s="15" t="s">
        <v>16</v>
      </c>
      <c r="Y34" s="16">
        <v>5</v>
      </c>
      <c r="Z34" s="17">
        <v>4</v>
      </c>
      <c r="AA34" s="19" t="s">
        <v>16</v>
      </c>
      <c r="AB34" s="17">
        <v>4</v>
      </c>
      <c r="AC34" s="20">
        <f t="shared" si="0"/>
        <v>40</v>
      </c>
      <c r="AE34" s="20">
        <f t="shared" si="1"/>
        <v>26</v>
      </c>
      <c r="AF34" s="22">
        <f t="shared" si="2"/>
        <v>66</v>
      </c>
      <c r="AG34" s="25">
        <f>1+12+2+13+4</f>
        <v>32</v>
      </c>
      <c r="AH34" s="11"/>
      <c r="AI34" s="4"/>
    </row>
    <row r="35" spans="1:35" s="2" customFormat="1" x14ac:dyDescent="0.25">
      <c r="A35" s="7">
        <v>23</v>
      </c>
      <c r="B35" s="95" t="s">
        <v>65</v>
      </c>
      <c r="C35" s="1" t="s">
        <v>60</v>
      </c>
      <c r="E35" s="14">
        <v>6</v>
      </c>
      <c r="F35" s="15" t="s">
        <v>16</v>
      </c>
      <c r="G35" s="16">
        <v>3</v>
      </c>
      <c r="H35" s="17">
        <v>5</v>
      </c>
      <c r="I35" s="18" t="s">
        <v>16</v>
      </c>
      <c r="J35" s="17">
        <v>5</v>
      </c>
      <c r="K35" s="16">
        <v>5</v>
      </c>
      <c r="L35" s="15" t="s">
        <v>16</v>
      </c>
      <c r="M35" s="16">
        <v>2</v>
      </c>
      <c r="N35" s="17">
        <v>4</v>
      </c>
      <c r="O35" s="19" t="s">
        <v>16</v>
      </c>
      <c r="P35" s="17">
        <v>3</v>
      </c>
      <c r="Q35" s="16">
        <v>5</v>
      </c>
      <c r="R35" s="15" t="s">
        <v>16</v>
      </c>
      <c r="S35" s="16">
        <v>4</v>
      </c>
      <c r="T35" s="17">
        <v>3</v>
      </c>
      <c r="U35" s="19" t="s">
        <v>16</v>
      </c>
      <c r="V35" s="17">
        <v>2</v>
      </c>
      <c r="W35" s="16">
        <v>2</v>
      </c>
      <c r="X35" s="15" t="s">
        <v>16</v>
      </c>
      <c r="Y35" s="16">
        <v>1</v>
      </c>
      <c r="Z35" s="17">
        <v>6</v>
      </c>
      <c r="AA35" s="19" t="s">
        <v>16</v>
      </c>
      <c r="AB35" s="17">
        <v>6</v>
      </c>
      <c r="AC35" s="20">
        <f t="shared" si="0"/>
        <v>36</v>
      </c>
      <c r="AD35" s="21" t="s">
        <v>16</v>
      </c>
      <c r="AE35" s="20">
        <f t="shared" si="1"/>
        <v>26</v>
      </c>
      <c r="AF35" s="22">
        <f t="shared" si="2"/>
        <v>62</v>
      </c>
      <c r="AG35" s="25">
        <f>2+10+5+7+4</f>
        <v>28</v>
      </c>
      <c r="AH35" s="11"/>
      <c r="AI35" s="4"/>
    </row>
    <row r="36" spans="1:35" s="2" customFormat="1" x14ac:dyDescent="0.25">
      <c r="A36" s="1">
        <v>24</v>
      </c>
      <c r="B36" s="14" t="s">
        <v>57</v>
      </c>
      <c r="C36" s="14" t="s">
        <v>58</v>
      </c>
      <c r="E36" s="14">
        <v>4</v>
      </c>
      <c r="F36" s="15" t="s">
        <v>16</v>
      </c>
      <c r="G36" s="16">
        <v>3</v>
      </c>
      <c r="H36" s="17">
        <v>4</v>
      </c>
      <c r="I36" s="18" t="s">
        <v>16</v>
      </c>
      <c r="J36" s="17">
        <v>4</v>
      </c>
      <c r="K36" s="16">
        <v>5</v>
      </c>
      <c r="L36" s="15" t="s">
        <v>16</v>
      </c>
      <c r="M36" s="16">
        <v>2</v>
      </c>
      <c r="N36" s="17">
        <v>1</v>
      </c>
      <c r="O36" s="19" t="s">
        <v>16</v>
      </c>
      <c r="P36" s="17">
        <v>1</v>
      </c>
      <c r="Q36" s="16">
        <v>6</v>
      </c>
      <c r="R36" s="15" t="s">
        <v>16</v>
      </c>
      <c r="S36" s="16">
        <v>4</v>
      </c>
      <c r="T36" s="17">
        <v>5</v>
      </c>
      <c r="U36" s="19" t="s">
        <v>16</v>
      </c>
      <c r="V36" s="17">
        <v>2</v>
      </c>
      <c r="W36" s="16">
        <v>6</v>
      </c>
      <c r="X36" s="15" t="s">
        <v>16</v>
      </c>
      <c r="Y36" s="16">
        <v>5</v>
      </c>
      <c r="Z36" s="17">
        <v>4</v>
      </c>
      <c r="AA36" s="19" t="s">
        <v>16</v>
      </c>
      <c r="AB36" s="17">
        <v>4</v>
      </c>
      <c r="AC36" s="20">
        <f t="shared" si="0"/>
        <v>35</v>
      </c>
      <c r="AE36" s="20">
        <f t="shared" si="1"/>
        <v>25</v>
      </c>
      <c r="AF36" s="22">
        <f t="shared" si="2"/>
        <v>60</v>
      </c>
      <c r="AG36" s="25">
        <f>2+3+3+11+4</f>
        <v>23</v>
      </c>
      <c r="AH36" s="11"/>
      <c r="AI36" s="11"/>
    </row>
    <row r="37" spans="1:35" s="2" customFormat="1" x14ac:dyDescent="0.25">
      <c r="A37" s="7">
        <v>25</v>
      </c>
      <c r="B37" s="14" t="s">
        <v>76</v>
      </c>
      <c r="C37" s="14" t="s">
        <v>77</v>
      </c>
      <c r="D37"/>
      <c r="E37" s="14">
        <v>4</v>
      </c>
      <c r="F37" s="15" t="s">
        <v>16</v>
      </c>
      <c r="G37" s="16">
        <v>3</v>
      </c>
      <c r="H37" s="17">
        <v>3</v>
      </c>
      <c r="I37" s="18" t="s">
        <v>16</v>
      </c>
      <c r="J37" s="17">
        <v>2</v>
      </c>
      <c r="K37" s="16">
        <v>5</v>
      </c>
      <c r="L37" s="15" t="s">
        <v>16</v>
      </c>
      <c r="M37" s="16">
        <v>1</v>
      </c>
      <c r="N37" s="17">
        <v>4</v>
      </c>
      <c r="O37" s="19" t="s">
        <v>16</v>
      </c>
      <c r="P37" s="17">
        <v>4</v>
      </c>
      <c r="Q37" s="16">
        <v>2</v>
      </c>
      <c r="R37" s="15" t="s">
        <v>16</v>
      </c>
      <c r="S37" s="16">
        <v>2</v>
      </c>
      <c r="T37" s="17">
        <v>4</v>
      </c>
      <c r="U37" s="19" t="s">
        <v>16</v>
      </c>
      <c r="V37" s="17">
        <v>2</v>
      </c>
      <c r="W37" s="16">
        <v>4</v>
      </c>
      <c r="X37" s="15" t="s">
        <v>16</v>
      </c>
      <c r="Y37" s="16">
        <v>4</v>
      </c>
      <c r="Z37" s="17">
        <v>6</v>
      </c>
      <c r="AA37" s="19" t="s">
        <v>16</v>
      </c>
      <c r="AB37" s="17">
        <v>6</v>
      </c>
      <c r="AC37" s="20">
        <f t="shared" si="0"/>
        <v>32</v>
      </c>
      <c r="AE37" s="20">
        <f t="shared" si="1"/>
        <v>24</v>
      </c>
      <c r="AF37" s="22">
        <f t="shared" si="2"/>
        <v>56</v>
      </c>
      <c r="AG37" s="25">
        <f>8+7</f>
        <v>15</v>
      </c>
      <c r="AH37" s="11"/>
      <c r="AI37" s="11"/>
    </row>
    <row r="38" spans="1:35" x14ac:dyDescent="0.25">
      <c r="A38" s="14"/>
      <c r="B38" s="14"/>
      <c r="C38" s="14"/>
      <c r="D38" s="2"/>
      <c r="E38" s="14"/>
      <c r="F38" s="15"/>
      <c r="G38" s="16"/>
      <c r="H38" s="17"/>
      <c r="I38" s="18"/>
      <c r="J38" s="17"/>
      <c r="K38" s="16"/>
      <c r="L38" s="15"/>
      <c r="M38" s="16"/>
      <c r="N38" s="17"/>
      <c r="O38" s="19"/>
      <c r="P38" s="17"/>
      <c r="Q38" s="16"/>
      <c r="R38" s="15"/>
      <c r="S38" s="16"/>
      <c r="T38" s="17"/>
      <c r="U38" s="19"/>
      <c r="V38" s="17"/>
      <c r="W38" s="16"/>
      <c r="X38" s="15"/>
      <c r="Y38" s="16"/>
      <c r="Z38" s="17"/>
      <c r="AA38" s="19"/>
      <c r="AB38" s="17"/>
      <c r="AC38" s="20"/>
      <c r="AD38" s="21"/>
      <c r="AE38" s="20"/>
      <c r="AF38" s="22"/>
      <c r="AG38" s="25"/>
      <c r="AH38" s="4"/>
    </row>
    <row r="39" spans="1:35" ht="18.75" x14ac:dyDescent="0.3">
      <c r="A39" s="80" t="s">
        <v>24</v>
      </c>
      <c r="B39" s="82"/>
      <c r="C39" s="14"/>
      <c r="D39" s="2"/>
      <c r="E39" s="14"/>
      <c r="F39" s="15"/>
      <c r="G39" s="16"/>
      <c r="H39" s="17"/>
      <c r="I39" s="18"/>
      <c r="J39" s="17"/>
      <c r="K39" s="16"/>
      <c r="L39" s="15"/>
      <c r="M39" s="16"/>
      <c r="N39" s="17"/>
      <c r="O39" s="19"/>
      <c r="P39" s="17"/>
      <c r="Q39" s="16"/>
      <c r="R39" s="15"/>
      <c r="S39" s="16"/>
      <c r="T39" s="17"/>
      <c r="U39" s="19"/>
      <c r="V39" s="17"/>
      <c r="W39" s="16"/>
      <c r="X39" s="15"/>
      <c r="Y39" s="16"/>
      <c r="Z39" s="17"/>
      <c r="AA39" s="19"/>
      <c r="AB39" s="17"/>
      <c r="AC39" s="20"/>
      <c r="AD39" s="21"/>
      <c r="AE39" s="20"/>
      <c r="AF39" s="22"/>
      <c r="AG39" s="25"/>
      <c r="AH39" s="4"/>
    </row>
    <row r="40" spans="1:35" x14ac:dyDescent="0.25">
      <c r="A40" s="1"/>
      <c r="B40" s="81" t="s">
        <v>1</v>
      </c>
      <c r="C40" s="81" t="s">
        <v>2</v>
      </c>
      <c r="D40" s="31"/>
      <c r="E40" s="31" t="s">
        <v>4</v>
      </c>
      <c r="F40" s="31"/>
      <c r="G40" s="31"/>
      <c r="H40" s="32" t="s">
        <v>5</v>
      </c>
      <c r="I40" s="32"/>
      <c r="J40" s="32"/>
      <c r="K40" s="31" t="s">
        <v>6</v>
      </c>
      <c r="L40" s="31"/>
      <c r="M40" s="31"/>
      <c r="N40" s="32" t="s">
        <v>7</v>
      </c>
      <c r="O40" s="32"/>
      <c r="P40" s="32"/>
      <c r="Q40" s="31" t="s">
        <v>8</v>
      </c>
      <c r="R40" s="31"/>
      <c r="S40" s="31"/>
      <c r="T40" s="32" t="s">
        <v>9</v>
      </c>
      <c r="U40" s="32"/>
      <c r="V40" s="32"/>
      <c r="W40" s="31" t="s">
        <v>10</v>
      </c>
      <c r="X40" s="31"/>
      <c r="Y40" s="31"/>
      <c r="Z40" s="32" t="s">
        <v>11</v>
      </c>
      <c r="AA40" s="32"/>
      <c r="AB40" s="32"/>
      <c r="AC40" s="33" t="s">
        <v>12</v>
      </c>
      <c r="AD40" s="33"/>
      <c r="AE40" s="33" t="s">
        <v>13</v>
      </c>
      <c r="AF40" s="32" t="s">
        <v>14</v>
      </c>
      <c r="AG40" s="31" t="s">
        <v>15</v>
      </c>
      <c r="AH40" s="11" t="s">
        <v>22</v>
      </c>
      <c r="AI40" s="4" t="s">
        <v>23</v>
      </c>
    </row>
    <row r="41" spans="1:35" x14ac:dyDescent="0.25">
      <c r="A41" s="14">
        <v>1</v>
      </c>
      <c r="B41" s="14" t="s">
        <v>42</v>
      </c>
      <c r="C41" s="14" t="s">
        <v>0</v>
      </c>
      <c r="D41" s="2"/>
      <c r="E41" s="14">
        <v>6</v>
      </c>
      <c r="F41" s="15" t="s">
        <v>16</v>
      </c>
      <c r="G41" s="16">
        <v>3</v>
      </c>
      <c r="H41" s="17">
        <v>6</v>
      </c>
      <c r="I41" s="18" t="s">
        <v>16</v>
      </c>
      <c r="J41" s="17">
        <v>6</v>
      </c>
      <c r="K41" s="16">
        <v>6</v>
      </c>
      <c r="L41" s="15" t="s">
        <v>16</v>
      </c>
      <c r="M41" s="16">
        <v>2</v>
      </c>
      <c r="N41" s="17">
        <v>6</v>
      </c>
      <c r="O41" s="19" t="s">
        <v>16</v>
      </c>
      <c r="P41" s="17">
        <v>5</v>
      </c>
      <c r="Q41" s="16">
        <v>6</v>
      </c>
      <c r="R41" s="15" t="s">
        <v>16</v>
      </c>
      <c r="S41" s="16">
        <v>4</v>
      </c>
      <c r="T41" s="17">
        <v>6</v>
      </c>
      <c r="U41" s="19" t="s">
        <v>16</v>
      </c>
      <c r="V41" s="17">
        <v>2</v>
      </c>
      <c r="W41" s="16">
        <v>6</v>
      </c>
      <c r="X41" s="15" t="s">
        <v>16</v>
      </c>
      <c r="Y41" s="16">
        <v>5</v>
      </c>
      <c r="Z41" s="17">
        <v>6</v>
      </c>
      <c r="AA41" s="19" t="s">
        <v>16</v>
      </c>
      <c r="AB41" s="17">
        <v>6</v>
      </c>
      <c r="AC41" s="20">
        <f>E41+H41+K41+N41+Q41+T41+W41+Z41</f>
        <v>48</v>
      </c>
      <c r="AD41" s="21" t="s">
        <v>16</v>
      </c>
      <c r="AE41" s="20">
        <f>G41+J41+M41+P41+S41+V41+Y41+AB41</f>
        <v>33</v>
      </c>
      <c r="AF41" s="22">
        <f>AC41+AE41</f>
        <v>81</v>
      </c>
      <c r="AG41" s="25">
        <f>17+14+11+16+5</f>
        <v>63</v>
      </c>
      <c r="AH41" s="4" t="s">
        <v>138</v>
      </c>
    </row>
    <row r="42" spans="1:35" x14ac:dyDescent="0.25">
      <c r="A42" s="14">
        <v>2</v>
      </c>
      <c r="B42" s="14" t="s">
        <v>121</v>
      </c>
      <c r="C42" s="14" t="s">
        <v>60</v>
      </c>
      <c r="D42" s="2"/>
      <c r="E42" s="14">
        <v>6</v>
      </c>
      <c r="F42" s="15" t="s">
        <v>16</v>
      </c>
      <c r="G42" s="16">
        <v>3</v>
      </c>
      <c r="H42" s="17">
        <v>6</v>
      </c>
      <c r="I42" s="18" t="s">
        <v>16</v>
      </c>
      <c r="J42" s="17">
        <v>6</v>
      </c>
      <c r="K42" s="16">
        <v>4</v>
      </c>
      <c r="L42" s="15" t="s">
        <v>16</v>
      </c>
      <c r="M42" s="16">
        <v>1</v>
      </c>
      <c r="N42" s="17">
        <v>6</v>
      </c>
      <c r="O42" s="19" t="s">
        <v>16</v>
      </c>
      <c r="P42" s="17">
        <v>5</v>
      </c>
      <c r="Q42" s="16">
        <v>4</v>
      </c>
      <c r="R42" s="15" t="s">
        <v>16</v>
      </c>
      <c r="S42" s="16">
        <v>3</v>
      </c>
      <c r="T42" s="17">
        <v>6</v>
      </c>
      <c r="U42" s="19" t="s">
        <v>16</v>
      </c>
      <c r="V42" s="17">
        <v>2</v>
      </c>
      <c r="W42" s="16">
        <v>6</v>
      </c>
      <c r="X42" s="15" t="s">
        <v>16</v>
      </c>
      <c r="Y42" s="16">
        <v>5</v>
      </c>
      <c r="Z42" s="17">
        <v>6</v>
      </c>
      <c r="AA42" s="19" t="s">
        <v>16</v>
      </c>
      <c r="AB42" s="17">
        <v>6</v>
      </c>
      <c r="AC42" s="20">
        <f>E42+H42+K42+N42+Q42+T42+W42+Z42</f>
        <v>44</v>
      </c>
      <c r="AD42" s="21" t="s">
        <v>16</v>
      </c>
      <c r="AE42" s="20">
        <f>G42+J42+M42+P42+S42+V42+Y42+AB42</f>
        <v>31</v>
      </c>
      <c r="AF42" s="22">
        <f>AC42+AE42</f>
        <v>75</v>
      </c>
      <c r="AG42" s="25">
        <f>16+6+11+8</f>
        <v>41</v>
      </c>
      <c r="AH42" s="4"/>
    </row>
    <row r="43" spans="1:35" x14ac:dyDescent="0.25">
      <c r="A43" s="14">
        <v>3</v>
      </c>
      <c r="B43" s="14" t="s">
        <v>84</v>
      </c>
      <c r="C43" s="14" t="s">
        <v>85</v>
      </c>
      <c r="D43" s="2"/>
      <c r="E43" s="14">
        <v>4</v>
      </c>
      <c r="F43" s="15" t="s">
        <v>16</v>
      </c>
      <c r="G43" s="16">
        <v>3</v>
      </c>
      <c r="H43" s="17">
        <v>4</v>
      </c>
      <c r="I43" s="18" t="s">
        <v>16</v>
      </c>
      <c r="J43" s="17">
        <v>2</v>
      </c>
      <c r="K43" s="16">
        <v>5</v>
      </c>
      <c r="L43" s="15" t="s">
        <v>16</v>
      </c>
      <c r="M43" s="16">
        <v>1</v>
      </c>
      <c r="N43" s="17">
        <v>3</v>
      </c>
      <c r="O43" s="19" t="s">
        <v>16</v>
      </c>
      <c r="P43" s="17">
        <v>1</v>
      </c>
      <c r="Q43" s="16">
        <v>1</v>
      </c>
      <c r="R43" s="15" t="s">
        <v>16</v>
      </c>
      <c r="S43" s="16">
        <v>1</v>
      </c>
      <c r="T43" s="17">
        <v>4</v>
      </c>
      <c r="U43" s="19" t="s">
        <v>16</v>
      </c>
      <c r="V43" s="17">
        <v>1</v>
      </c>
      <c r="W43" s="16">
        <v>5</v>
      </c>
      <c r="X43" s="15" t="s">
        <v>16</v>
      </c>
      <c r="Y43" s="16">
        <v>3</v>
      </c>
      <c r="Z43" s="17">
        <v>6</v>
      </c>
      <c r="AA43" s="19" t="s">
        <v>16</v>
      </c>
      <c r="AB43" s="17">
        <v>4</v>
      </c>
      <c r="AC43" s="20">
        <f>E43+H43+K43+N43+Q43+T43+W43+Z43</f>
        <v>32</v>
      </c>
      <c r="AD43" s="21" t="s">
        <v>16</v>
      </c>
      <c r="AE43" s="20">
        <f>G43+J43+M43+P43+S43+V43+Y43+AB43</f>
        <v>16</v>
      </c>
      <c r="AF43" s="22">
        <f>AC43+AE43</f>
        <v>48</v>
      </c>
      <c r="AG43" s="25">
        <v>13</v>
      </c>
      <c r="AH43" s="4"/>
    </row>
    <row r="44" spans="1:35" x14ac:dyDescent="0.25">
      <c r="A44" s="14">
        <v>4</v>
      </c>
      <c r="B44" s="14" t="s">
        <v>64</v>
      </c>
      <c r="C44" s="14" t="s">
        <v>0</v>
      </c>
      <c r="D44" s="2"/>
      <c r="E44" s="14">
        <v>4</v>
      </c>
      <c r="F44" s="15" t="s">
        <v>16</v>
      </c>
      <c r="G44" s="16">
        <v>3</v>
      </c>
      <c r="H44" s="17">
        <v>4</v>
      </c>
      <c r="I44" s="18" t="s">
        <v>16</v>
      </c>
      <c r="J44" s="17">
        <v>2</v>
      </c>
      <c r="K44" s="16">
        <v>2</v>
      </c>
      <c r="L44" s="15" t="s">
        <v>16</v>
      </c>
      <c r="M44" s="16">
        <v>1</v>
      </c>
      <c r="N44" s="17">
        <v>5</v>
      </c>
      <c r="O44" s="19" t="s">
        <v>16</v>
      </c>
      <c r="P44" s="17">
        <v>3</v>
      </c>
      <c r="Q44" s="16">
        <v>3</v>
      </c>
      <c r="R44" s="15" t="s">
        <v>16</v>
      </c>
      <c r="S44" s="16">
        <v>3</v>
      </c>
      <c r="T44" s="17">
        <v>1</v>
      </c>
      <c r="U44" s="19" t="s">
        <v>16</v>
      </c>
      <c r="V44" s="17">
        <v>1</v>
      </c>
      <c r="W44" s="16">
        <v>5</v>
      </c>
      <c r="X44" s="15" t="s">
        <v>16</v>
      </c>
      <c r="Y44" s="16">
        <v>4</v>
      </c>
      <c r="Z44" s="17">
        <v>3</v>
      </c>
      <c r="AA44" s="19" t="s">
        <v>16</v>
      </c>
      <c r="AB44" s="17">
        <v>3</v>
      </c>
      <c r="AC44" s="20">
        <f>E44+H44+K44+N44+Q44+T44+W44+Z44</f>
        <v>27</v>
      </c>
      <c r="AD44" s="21" t="s">
        <v>16</v>
      </c>
      <c r="AE44" s="20">
        <f>G44+J44+M44+P44+S44+V44+Y44+AB44</f>
        <v>20</v>
      </c>
      <c r="AF44" s="22">
        <f>AC44+AE44</f>
        <v>47</v>
      </c>
      <c r="AG44" s="25">
        <v>12</v>
      </c>
      <c r="AH44" s="4"/>
    </row>
    <row r="45" spans="1:35" x14ac:dyDescent="0.25">
      <c r="A45" s="14">
        <v>5</v>
      </c>
      <c r="B45" s="14" t="s">
        <v>122</v>
      </c>
      <c r="C45" s="14" t="s">
        <v>85</v>
      </c>
      <c r="D45" s="2"/>
      <c r="E45" s="14">
        <v>0</v>
      </c>
      <c r="F45" s="15" t="s">
        <v>16</v>
      </c>
      <c r="G45" s="16">
        <v>0</v>
      </c>
      <c r="H45" s="17">
        <v>0</v>
      </c>
      <c r="I45" s="18" t="s">
        <v>16</v>
      </c>
      <c r="J45" s="17">
        <v>0</v>
      </c>
      <c r="K45" s="16">
        <v>0</v>
      </c>
      <c r="L45" s="15" t="s">
        <v>16</v>
      </c>
      <c r="M45" s="16">
        <v>0</v>
      </c>
      <c r="N45" s="17">
        <v>0</v>
      </c>
      <c r="O45" s="19" t="s">
        <v>16</v>
      </c>
      <c r="P45" s="17">
        <v>0</v>
      </c>
      <c r="Q45" s="16">
        <v>0</v>
      </c>
      <c r="R45" s="15" t="s">
        <v>16</v>
      </c>
      <c r="S45" s="16">
        <v>0</v>
      </c>
      <c r="T45" s="17">
        <v>0</v>
      </c>
      <c r="U45" s="19" t="s">
        <v>16</v>
      </c>
      <c r="V45" s="17">
        <v>0</v>
      </c>
      <c r="W45" s="16">
        <v>0</v>
      </c>
      <c r="X45" s="15" t="s">
        <v>16</v>
      </c>
      <c r="Y45" s="16">
        <v>0</v>
      </c>
      <c r="Z45" s="17">
        <v>0</v>
      </c>
      <c r="AA45" s="19" t="s">
        <v>16</v>
      </c>
      <c r="AB45" s="17">
        <v>0</v>
      </c>
      <c r="AC45" s="20">
        <f>E45+H45+K45+N45+Q45+T45+W45+Z45</f>
        <v>0</v>
      </c>
      <c r="AD45" s="21" t="s">
        <v>16</v>
      </c>
      <c r="AE45" s="20">
        <f>G45+J45+M45+P45+S45+V45+Y45+AB45</f>
        <v>0</v>
      </c>
      <c r="AF45" s="22">
        <f>AC45+AE45</f>
        <v>0</v>
      </c>
      <c r="AG45" s="25">
        <v>0</v>
      </c>
      <c r="AH45" s="4" t="s">
        <v>135</v>
      </c>
    </row>
    <row r="46" spans="1:35" x14ac:dyDescent="0.25">
      <c r="A46" s="14"/>
      <c r="B46" s="14"/>
      <c r="C46" s="14"/>
      <c r="D46" s="2"/>
      <c r="E46" s="14"/>
      <c r="F46" s="15"/>
      <c r="G46" s="16"/>
      <c r="H46" s="17"/>
      <c r="I46" s="18"/>
      <c r="J46" s="17"/>
      <c r="K46" s="16"/>
      <c r="L46" s="15"/>
      <c r="M46" s="16"/>
      <c r="N46" s="17"/>
      <c r="O46" s="19"/>
      <c r="P46" s="17"/>
      <c r="Q46" s="16"/>
      <c r="R46" s="15"/>
      <c r="S46" s="16"/>
      <c r="T46" s="17"/>
      <c r="U46" s="19"/>
      <c r="V46" s="17"/>
      <c r="W46" s="16"/>
      <c r="X46" s="15"/>
      <c r="Y46" s="16"/>
      <c r="Z46" s="17"/>
      <c r="AA46" s="19"/>
      <c r="AB46" s="17"/>
      <c r="AC46" s="20"/>
      <c r="AD46" s="21"/>
      <c r="AE46" s="20"/>
      <c r="AF46" s="22"/>
      <c r="AG46" s="25"/>
      <c r="AH46" s="4"/>
    </row>
    <row r="47" spans="1:35" ht="18.75" x14ac:dyDescent="0.3">
      <c r="A47" s="80" t="s">
        <v>25</v>
      </c>
      <c r="B47" s="49"/>
      <c r="C47" s="14"/>
      <c r="D47" s="2"/>
      <c r="E47" s="14"/>
      <c r="F47" s="15"/>
      <c r="G47" s="16"/>
      <c r="H47" s="17"/>
      <c r="I47" s="18"/>
      <c r="J47" s="17"/>
      <c r="K47" s="16"/>
      <c r="L47" s="15"/>
      <c r="M47" s="16"/>
      <c r="N47" s="17"/>
      <c r="O47" s="19"/>
      <c r="P47" s="17"/>
      <c r="Q47" s="16"/>
      <c r="R47" s="15"/>
      <c r="S47" s="16"/>
      <c r="T47" s="17"/>
      <c r="U47" s="19"/>
      <c r="V47" s="17"/>
      <c r="W47" s="16"/>
      <c r="X47" s="15"/>
      <c r="Y47" s="16"/>
      <c r="Z47" s="17"/>
      <c r="AA47" s="19"/>
      <c r="AB47" s="17"/>
      <c r="AC47" s="20"/>
      <c r="AD47" s="21"/>
      <c r="AE47" s="20"/>
      <c r="AF47" s="22"/>
      <c r="AG47" s="25"/>
      <c r="AH47" s="4"/>
    </row>
    <row r="48" spans="1:35" x14ac:dyDescent="0.25">
      <c r="B48" s="81" t="s">
        <v>1</v>
      </c>
      <c r="C48" s="81" t="s">
        <v>2</v>
      </c>
      <c r="D48" s="31"/>
      <c r="E48" s="31" t="s">
        <v>4</v>
      </c>
      <c r="F48" s="31"/>
      <c r="G48" s="31"/>
      <c r="H48" s="32" t="s">
        <v>5</v>
      </c>
      <c r="I48" s="32"/>
      <c r="J48" s="32"/>
      <c r="K48" s="31" t="s">
        <v>6</v>
      </c>
      <c r="L48" s="31"/>
      <c r="M48" s="31"/>
      <c r="N48" s="32" t="s">
        <v>7</v>
      </c>
      <c r="O48" s="32"/>
      <c r="P48" s="32"/>
      <c r="Q48" s="31" t="s">
        <v>8</v>
      </c>
      <c r="R48" s="31"/>
      <c r="S48" s="31"/>
      <c r="T48" s="32" t="s">
        <v>9</v>
      </c>
      <c r="U48" s="32"/>
      <c r="V48" s="32"/>
      <c r="W48" s="31" t="s">
        <v>10</v>
      </c>
      <c r="X48" s="31"/>
      <c r="Y48" s="31"/>
      <c r="Z48" s="32" t="s">
        <v>11</v>
      </c>
      <c r="AA48" s="32"/>
      <c r="AB48" s="32"/>
      <c r="AC48" s="33" t="s">
        <v>12</v>
      </c>
      <c r="AD48" s="33"/>
      <c r="AE48" s="33" t="s">
        <v>13</v>
      </c>
      <c r="AF48" s="32" t="s">
        <v>14</v>
      </c>
      <c r="AG48" s="31" t="s">
        <v>15</v>
      </c>
      <c r="AH48" s="11" t="s">
        <v>22</v>
      </c>
      <c r="AI48" s="4" t="s">
        <v>23</v>
      </c>
    </row>
    <row r="49" spans="1:34" x14ac:dyDescent="0.25">
      <c r="A49" s="14">
        <v>1</v>
      </c>
      <c r="B49" s="14" t="s">
        <v>119</v>
      </c>
      <c r="C49" s="14" t="s">
        <v>60</v>
      </c>
      <c r="D49" s="2"/>
      <c r="E49" s="14">
        <v>6</v>
      </c>
      <c r="F49" s="15" t="s">
        <v>16</v>
      </c>
      <c r="G49" s="16">
        <v>3</v>
      </c>
      <c r="H49" s="17">
        <v>6</v>
      </c>
      <c r="I49" s="18" t="s">
        <v>16</v>
      </c>
      <c r="J49" s="17">
        <v>6</v>
      </c>
      <c r="K49" s="16">
        <v>6</v>
      </c>
      <c r="L49" s="15" t="s">
        <v>16</v>
      </c>
      <c r="M49" s="16">
        <v>2</v>
      </c>
      <c r="N49" s="17">
        <v>6</v>
      </c>
      <c r="O49" s="19" t="s">
        <v>16</v>
      </c>
      <c r="P49" s="17">
        <v>5</v>
      </c>
      <c r="Q49" s="16">
        <v>5</v>
      </c>
      <c r="R49" s="15" t="s">
        <v>16</v>
      </c>
      <c r="S49" s="16">
        <v>4</v>
      </c>
      <c r="T49" s="17">
        <v>3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6</v>
      </c>
      <c r="AA49" s="19" t="s">
        <v>16</v>
      </c>
      <c r="AB49" s="17">
        <v>6</v>
      </c>
      <c r="AC49" s="20">
        <f t="shared" ref="AC49" si="3">E49+H49+K49+N49+Q49+T49+W49+Z49</f>
        <v>44</v>
      </c>
      <c r="AD49" s="21" t="s">
        <v>16</v>
      </c>
      <c r="AE49" s="20">
        <f t="shared" ref="AE49" si="4">G49+J49+M49+P49+S49+V49+Y49+AB49</f>
        <v>33</v>
      </c>
      <c r="AF49" s="22">
        <f t="shared" ref="AF49" si="5">AC49+AE49</f>
        <v>77</v>
      </c>
      <c r="AG49" s="25">
        <f>7+8+7+3+4+8</f>
        <v>37</v>
      </c>
      <c r="AH49" s="4" t="s">
        <v>33</v>
      </c>
    </row>
  </sheetData>
  <sortState ref="B13:AG37">
    <sortCondition descending="1" ref="AF13:AF37"/>
    <sortCondition descending="1" ref="AG13:AG37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2"/>
  <sheetViews>
    <sheetView workbookViewId="0">
      <selection activeCell="C60" sqref="C60"/>
    </sheetView>
  </sheetViews>
  <sheetFormatPr defaultRowHeight="15" x14ac:dyDescent="0.25"/>
  <cols>
    <col min="2" max="2" width="21.140625" customWidth="1"/>
    <col min="4" max="4" width="3" customWidth="1"/>
    <col min="5" max="28" width="2.7109375" customWidth="1"/>
    <col min="29" max="31" width="3.5703125" customWidth="1"/>
    <col min="32" max="32" width="4.5703125" style="97" customWidth="1"/>
    <col min="33" max="33" width="4.5703125" customWidth="1"/>
    <col min="34" max="34" width="6.7109375" style="1" customWidth="1"/>
    <col min="35" max="36" width="2.7109375" customWidth="1"/>
  </cols>
  <sheetData>
    <row r="2" spans="1:35" x14ac:dyDescent="0.25">
      <c r="B2" t="s">
        <v>136</v>
      </c>
    </row>
    <row r="6" spans="1:35" x14ac:dyDescent="0.25">
      <c r="A6" s="14">
        <v>1</v>
      </c>
      <c r="B6" s="1" t="s">
        <v>37</v>
      </c>
      <c r="C6" s="1" t="s">
        <v>0</v>
      </c>
      <c r="D6" s="2"/>
      <c r="E6" s="14">
        <v>6</v>
      </c>
      <c r="F6" s="15" t="s">
        <v>16</v>
      </c>
      <c r="G6" s="16">
        <v>3</v>
      </c>
      <c r="H6" s="17">
        <v>6</v>
      </c>
      <c r="I6" s="18" t="s">
        <v>16</v>
      </c>
      <c r="J6" s="17">
        <v>6</v>
      </c>
      <c r="K6" s="16">
        <v>6</v>
      </c>
      <c r="L6" s="15" t="s">
        <v>16</v>
      </c>
      <c r="M6" s="16">
        <v>2</v>
      </c>
      <c r="N6" s="17">
        <v>6</v>
      </c>
      <c r="O6" s="19" t="s">
        <v>16</v>
      </c>
      <c r="P6" s="17">
        <v>5</v>
      </c>
      <c r="Q6" s="16">
        <v>6</v>
      </c>
      <c r="R6" s="15" t="s">
        <v>16</v>
      </c>
      <c r="S6" s="16">
        <v>4</v>
      </c>
      <c r="T6" s="17">
        <v>6</v>
      </c>
      <c r="U6" s="19" t="s">
        <v>16</v>
      </c>
      <c r="V6" s="17">
        <v>2</v>
      </c>
      <c r="W6" s="16">
        <v>6</v>
      </c>
      <c r="X6" s="15" t="s">
        <v>16</v>
      </c>
      <c r="Y6" s="16">
        <v>5</v>
      </c>
      <c r="Z6" s="17">
        <v>6</v>
      </c>
      <c r="AA6" s="19" t="s">
        <v>16</v>
      </c>
      <c r="AB6" s="17">
        <v>6</v>
      </c>
      <c r="AC6" s="20">
        <f t="shared" ref="AC6:AC37" si="0">E6+H6+K6+N6+Q6+T6+W6+Z6</f>
        <v>48</v>
      </c>
      <c r="AD6" s="21" t="s">
        <v>16</v>
      </c>
      <c r="AE6" s="20">
        <f t="shared" ref="AE6:AE37" si="1">G6+J6+M6+P6+S6+V6+Y6+AB6</f>
        <v>33</v>
      </c>
      <c r="AF6" s="89">
        <f t="shared" ref="AF6:AF18" si="2">AC6+AE6</f>
        <v>81</v>
      </c>
      <c r="AG6" s="25">
        <v>61</v>
      </c>
      <c r="AH6" s="11" t="s">
        <v>137</v>
      </c>
      <c r="AI6" s="4"/>
    </row>
    <row r="7" spans="1:35" x14ac:dyDescent="0.25">
      <c r="A7" s="14">
        <v>2</v>
      </c>
      <c r="B7" s="14" t="s">
        <v>110</v>
      </c>
      <c r="C7" s="14" t="s">
        <v>58</v>
      </c>
      <c r="D7" s="2"/>
      <c r="E7" s="14">
        <v>6</v>
      </c>
      <c r="F7" s="15" t="s">
        <v>16</v>
      </c>
      <c r="G7" s="16">
        <v>3</v>
      </c>
      <c r="H7" s="17">
        <v>6</v>
      </c>
      <c r="I7" s="18" t="s">
        <v>16</v>
      </c>
      <c r="J7" s="17">
        <v>6</v>
      </c>
      <c r="K7" s="16">
        <v>6</v>
      </c>
      <c r="L7" s="15" t="s">
        <v>16</v>
      </c>
      <c r="M7" s="16">
        <v>2</v>
      </c>
      <c r="N7" s="17">
        <v>6</v>
      </c>
      <c r="O7" s="19" t="s">
        <v>16</v>
      </c>
      <c r="P7" s="17">
        <v>5</v>
      </c>
      <c r="Q7" s="16">
        <v>6</v>
      </c>
      <c r="R7" s="15" t="s">
        <v>16</v>
      </c>
      <c r="S7" s="16">
        <v>4</v>
      </c>
      <c r="T7" s="17">
        <v>6</v>
      </c>
      <c r="U7" s="19" t="s">
        <v>16</v>
      </c>
      <c r="V7" s="17">
        <v>2</v>
      </c>
      <c r="W7" s="16">
        <v>6</v>
      </c>
      <c r="X7" s="15" t="s">
        <v>16</v>
      </c>
      <c r="Y7" s="16">
        <v>5</v>
      </c>
      <c r="Z7" s="17">
        <v>6</v>
      </c>
      <c r="AA7" s="19" t="s">
        <v>16</v>
      </c>
      <c r="AB7" s="17">
        <v>6</v>
      </c>
      <c r="AC7" s="20">
        <f t="shared" si="0"/>
        <v>48</v>
      </c>
      <c r="AD7" s="21" t="s">
        <v>16</v>
      </c>
      <c r="AE7" s="20">
        <f t="shared" si="1"/>
        <v>33</v>
      </c>
      <c r="AF7" s="89">
        <f t="shared" si="2"/>
        <v>81</v>
      </c>
      <c r="AG7" s="25">
        <v>56</v>
      </c>
      <c r="AH7" s="11" t="s">
        <v>137</v>
      </c>
      <c r="AI7" s="4"/>
    </row>
    <row r="8" spans="1:35" x14ac:dyDescent="0.25">
      <c r="A8" s="14">
        <v>3</v>
      </c>
      <c r="B8" s="14" t="s">
        <v>124</v>
      </c>
      <c r="C8" s="14" t="s">
        <v>77</v>
      </c>
      <c r="D8" s="2"/>
      <c r="E8" s="14">
        <v>6</v>
      </c>
      <c r="F8" s="15" t="s">
        <v>16</v>
      </c>
      <c r="G8" s="16">
        <v>3</v>
      </c>
      <c r="H8" s="17">
        <v>6</v>
      </c>
      <c r="I8" s="18" t="s">
        <v>16</v>
      </c>
      <c r="J8" s="17">
        <v>6</v>
      </c>
      <c r="K8" s="16">
        <v>6</v>
      </c>
      <c r="L8" s="15" t="s">
        <v>16</v>
      </c>
      <c r="M8" s="16">
        <v>2</v>
      </c>
      <c r="N8" s="17">
        <v>6</v>
      </c>
      <c r="O8" s="19" t="s">
        <v>16</v>
      </c>
      <c r="P8" s="17">
        <v>5</v>
      </c>
      <c r="Q8" s="16">
        <v>5</v>
      </c>
      <c r="R8" s="15" t="s">
        <v>16</v>
      </c>
      <c r="S8" s="16">
        <v>4</v>
      </c>
      <c r="T8" s="17">
        <v>6</v>
      </c>
      <c r="U8" s="19" t="s">
        <v>16</v>
      </c>
      <c r="V8" s="17">
        <v>2</v>
      </c>
      <c r="W8" s="16">
        <v>6</v>
      </c>
      <c r="X8" s="15" t="s">
        <v>16</v>
      </c>
      <c r="Y8" s="16">
        <v>5</v>
      </c>
      <c r="Z8" s="17">
        <v>6</v>
      </c>
      <c r="AA8" s="19" t="s">
        <v>16</v>
      </c>
      <c r="AB8" s="17">
        <v>6</v>
      </c>
      <c r="AC8" s="20">
        <f t="shared" si="0"/>
        <v>47</v>
      </c>
      <c r="AD8" s="21" t="s">
        <v>16</v>
      </c>
      <c r="AE8" s="20">
        <f t="shared" si="1"/>
        <v>33</v>
      </c>
      <c r="AF8" s="89">
        <f t="shared" si="2"/>
        <v>80</v>
      </c>
      <c r="AG8" s="25">
        <f>17+7+7+9+15+7</f>
        <v>62</v>
      </c>
      <c r="AH8" s="11" t="s">
        <v>137</v>
      </c>
      <c r="AI8" s="4"/>
    </row>
    <row r="9" spans="1:35" x14ac:dyDescent="0.25">
      <c r="A9" s="14">
        <v>4</v>
      </c>
      <c r="B9" s="1" t="s">
        <v>134</v>
      </c>
      <c r="C9" s="1" t="s">
        <v>58</v>
      </c>
      <c r="D9" s="2"/>
      <c r="E9" s="14">
        <v>6</v>
      </c>
      <c r="F9" s="15" t="s">
        <v>16</v>
      </c>
      <c r="G9" s="16">
        <v>3</v>
      </c>
      <c r="H9" s="17">
        <v>6</v>
      </c>
      <c r="I9" s="18" t="s">
        <v>16</v>
      </c>
      <c r="J9" s="17">
        <v>6</v>
      </c>
      <c r="K9" s="16">
        <v>6</v>
      </c>
      <c r="L9" s="15" t="s">
        <v>16</v>
      </c>
      <c r="M9" s="16">
        <v>2</v>
      </c>
      <c r="N9" s="17">
        <v>6</v>
      </c>
      <c r="O9" s="19" t="s">
        <v>16</v>
      </c>
      <c r="P9" s="17">
        <v>5</v>
      </c>
      <c r="Q9" s="16">
        <v>5</v>
      </c>
      <c r="R9" s="15" t="s">
        <v>16</v>
      </c>
      <c r="S9" s="16">
        <v>4</v>
      </c>
      <c r="T9" s="17">
        <v>6</v>
      </c>
      <c r="U9" s="19" t="s">
        <v>16</v>
      </c>
      <c r="V9" s="17">
        <v>2</v>
      </c>
      <c r="W9" s="16">
        <v>6</v>
      </c>
      <c r="X9" s="15" t="s">
        <v>16</v>
      </c>
      <c r="Y9" s="16">
        <v>5</v>
      </c>
      <c r="Z9" s="17">
        <v>6</v>
      </c>
      <c r="AA9" s="19" t="s">
        <v>16</v>
      </c>
      <c r="AB9" s="17">
        <v>6</v>
      </c>
      <c r="AC9" s="20">
        <f t="shared" si="0"/>
        <v>47</v>
      </c>
      <c r="AD9" s="21" t="s">
        <v>16</v>
      </c>
      <c r="AE9" s="20">
        <f t="shared" si="1"/>
        <v>33</v>
      </c>
      <c r="AF9" s="89">
        <f t="shared" si="2"/>
        <v>80</v>
      </c>
      <c r="AG9" s="25">
        <v>54</v>
      </c>
      <c r="AH9" s="11" t="s">
        <v>137</v>
      </c>
      <c r="AI9" s="4"/>
    </row>
    <row r="10" spans="1:35" x14ac:dyDescent="0.25">
      <c r="A10" s="14">
        <v>5</v>
      </c>
      <c r="B10" s="1" t="s">
        <v>66</v>
      </c>
      <c r="C10" s="1" t="s">
        <v>67</v>
      </c>
      <c r="D10" s="2"/>
      <c r="E10" s="14">
        <v>6</v>
      </c>
      <c r="F10" s="15" t="s">
        <v>16</v>
      </c>
      <c r="G10" s="16">
        <v>3</v>
      </c>
      <c r="H10" s="17">
        <v>6</v>
      </c>
      <c r="I10" s="18" t="s">
        <v>16</v>
      </c>
      <c r="J10" s="17">
        <v>6</v>
      </c>
      <c r="K10" s="16">
        <v>6</v>
      </c>
      <c r="L10" s="15" t="s">
        <v>16</v>
      </c>
      <c r="M10" s="16">
        <v>2</v>
      </c>
      <c r="N10" s="17">
        <v>6</v>
      </c>
      <c r="O10" s="19" t="s">
        <v>16</v>
      </c>
      <c r="P10" s="17">
        <v>5</v>
      </c>
      <c r="Q10" s="16">
        <v>6</v>
      </c>
      <c r="R10" s="15" t="s">
        <v>16</v>
      </c>
      <c r="S10" s="16">
        <v>4</v>
      </c>
      <c r="T10" s="17">
        <v>5</v>
      </c>
      <c r="U10" s="19" t="s">
        <v>16</v>
      </c>
      <c r="V10" s="17">
        <v>2</v>
      </c>
      <c r="W10" s="16">
        <v>6</v>
      </c>
      <c r="X10" s="15" t="s">
        <v>16</v>
      </c>
      <c r="Y10" s="16">
        <v>5</v>
      </c>
      <c r="Z10" s="17">
        <v>6</v>
      </c>
      <c r="AA10" s="19" t="s">
        <v>16</v>
      </c>
      <c r="AB10" s="17">
        <v>6</v>
      </c>
      <c r="AC10" s="20">
        <f t="shared" si="0"/>
        <v>47</v>
      </c>
      <c r="AD10" s="21" t="s">
        <v>16</v>
      </c>
      <c r="AE10" s="20">
        <f t="shared" si="1"/>
        <v>33</v>
      </c>
      <c r="AF10" s="89">
        <f t="shared" si="2"/>
        <v>80</v>
      </c>
      <c r="AG10" s="25">
        <v>37</v>
      </c>
      <c r="AH10" s="11" t="s">
        <v>137</v>
      </c>
      <c r="AI10" s="4"/>
    </row>
    <row r="11" spans="1:35" x14ac:dyDescent="0.25">
      <c r="A11" s="14">
        <v>6</v>
      </c>
      <c r="B11" s="1" t="s">
        <v>91</v>
      </c>
      <c r="C11" s="1" t="s">
        <v>60</v>
      </c>
      <c r="D11" s="2"/>
      <c r="E11" s="14">
        <v>6</v>
      </c>
      <c r="F11" s="15" t="s">
        <v>16</v>
      </c>
      <c r="G11" s="16">
        <v>3</v>
      </c>
      <c r="H11" s="17">
        <v>6</v>
      </c>
      <c r="I11" s="18" t="s">
        <v>16</v>
      </c>
      <c r="J11" s="17">
        <v>6</v>
      </c>
      <c r="K11" s="16">
        <v>6</v>
      </c>
      <c r="L11" s="15" t="s">
        <v>16</v>
      </c>
      <c r="M11" s="16">
        <v>2</v>
      </c>
      <c r="N11" s="17">
        <v>6</v>
      </c>
      <c r="O11" s="19" t="s">
        <v>16</v>
      </c>
      <c r="P11" s="17">
        <v>5</v>
      </c>
      <c r="Q11" s="16">
        <v>5</v>
      </c>
      <c r="R11" s="15" t="s">
        <v>16</v>
      </c>
      <c r="S11" s="16">
        <v>3</v>
      </c>
      <c r="T11" s="17">
        <v>6</v>
      </c>
      <c r="U11" s="19" t="s">
        <v>16</v>
      </c>
      <c r="V11" s="17">
        <v>2</v>
      </c>
      <c r="W11" s="16">
        <v>6</v>
      </c>
      <c r="X11" s="15" t="s">
        <v>16</v>
      </c>
      <c r="Y11" s="16">
        <v>5</v>
      </c>
      <c r="Z11" s="17">
        <v>6</v>
      </c>
      <c r="AA11" s="19" t="s">
        <v>16</v>
      </c>
      <c r="AB11" s="17">
        <v>6</v>
      </c>
      <c r="AC11" s="20">
        <f t="shared" si="0"/>
        <v>47</v>
      </c>
      <c r="AD11" s="21" t="s">
        <v>16</v>
      </c>
      <c r="AE11" s="20">
        <f t="shared" si="1"/>
        <v>32</v>
      </c>
      <c r="AF11" s="89">
        <f t="shared" si="2"/>
        <v>79</v>
      </c>
      <c r="AG11" s="25">
        <v>66</v>
      </c>
      <c r="AH11" s="11" t="s">
        <v>137</v>
      </c>
      <c r="AI11" s="4"/>
    </row>
    <row r="12" spans="1:35" x14ac:dyDescent="0.25">
      <c r="A12" s="14">
        <v>7</v>
      </c>
      <c r="B12" s="14" t="s">
        <v>79</v>
      </c>
      <c r="C12" s="14" t="s">
        <v>77</v>
      </c>
      <c r="E12" s="14">
        <v>6</v>
      </c>
      <c r="F12" s="15" t="s">
        <v>16</v>
      </c>
      <c r="G12" s="16">
        <v>3</v>
      </c>
      <c r="H12" s="17">
        <v>6</v>
      </c>
      <c r="I12" s="18" t="s">
        <v>16</v>
      </c>
      <c r="J12" s="17">
        <v>6</v>
      </c>
      <c r="K12" s="16">
        <v>4</v>
      </c>
      <c r="L12" s="15" t="s">
        <v>16</v>
      </c>
      <c r="M12" s="16">
        <v>2</v>
      </c>
      <c r="N12" s="17">
        <v>6</v>
      </c>
      <c r="O12" s="19" t="s">
        <v>16</v>
      </c>
      <c r="P12" s="17">
        <v>5</v>
      </c>
      <c r="Q12" s="16">
        <v>6</v>
      </c>
      <c r="R12" s="15" t="s">
        <v>16</v>
      </c>
      <c r="S12" s="16">
        <v>4</v>
      </c>
      <c r="T12" s="17">
        <v>6</v>
      </c>
      <c r="U12" s="19" t="s">
        <v>16</v>
      </c>
      <c r="V12" s="17">
        <v>2</v>
      </c>
      <c r="W12" s="16">
        <v>6</v>
      </c>
      <c r="X12" s="15" t="s">
        <v>16</v>
      </c>
      <c r="Y12" s="16">
        <v>5</v>
      </c>
      <c r="Z12" s="17">
        <v>6</v>
      </c>
      <c r="AA12" s="19" t="s">
        <v>16</v>
      </c>
      <c r="AB12" s="17">
        <v>6</v>
      </c>
      <c r="AC12" s="20">
        <f t="shared" si="0"/>
        <v>46</v>
      </c>
      <c r="AD12" s="2"/>
      <c r="AE12" s="20">
        <f t="shared" si="1"/>
        <v>33</v>
      </c>
      <c r="AF12" s="89">
        <f t="shared" si="2"/>
        <v>79</v>
      </c>
      <c r="AG12" s="25">
        <f>8+14+10+17+7</f>
        <v>56</v>
      </c>
      <c r="AH12" s="11" t="s">
        <v>137</v>
      </c>
      <c r="AI12" s="4"/>
    </row>
    <row r="13" spans="1:35" x14ac:dyDescent="0.25">
      <c r="A13" s="14">
        <v>8</v>
      </c>
      <c r="B13" s="11" t="s">
        <v>32</v>
      </c>
      <c r="C13" s="11" t="s">
        <v>0</v>
      </c>
      <c r="E13" s="14">
        <v>6</v>
      </c>
      <c r="F13" s="15" t="s">
        <v>16</v>
      </c>
      <c r="G13" s="16">
        <v>3</v>
      </c>
      <c r="H13" s="17">
        <v>6</v>
      </c>
      <c r="I13" s="18" t="s">
        <v>16</v>
      </c>
      <c r="J13" s="17">
        <v>6</v>
      </c>
      <c r="K13" s="16">
        <v>6</v>
      </c>
      <c r="L13" s="15" t="s">
        <v>16</v>
      </c>
      <c r="M13" s="16">
        <v>2</v>
      </c>
      <c r="N13" s="17">
        <v>6</v>
      </c>
      <c r="O13" s="19" t="s">
        <v>16</v>
      </c>
      <c r="P13" s="17">
        <v>5</v>
      </c>
      <c r="Q13" s="16">
        <v>6</v>
      </c>
      <c r="R13" s="15" t="s">
        <v>16</v>
      </c>
      <c r="S13" s="16">
        <v>4</v>
      </c>
      <c r="T13" s="17">
        <v>6</v>
      </c>
      <c r="U13" s="19" t="s">
        <v>16</v>
      </c>
      <c r="V13" s="17">
        <v>2</v>
      </c>
      <c r="W13" s="16">
        <v>6</v>
      </c>
      <c r="X13" s="15" t="s">
        <v>16</v>
      </c>
      <c r="Y13" s="16">
        <v>5</v>
      </c>
      <c r="Z13" s="17">
        <v>5</v>
      </c>
      <c r="AA13" s="19" t="s">
        <v>16</v>
      </c>
      <c r="AB13" s="17">
        <v>5</v>
      </c>
      <c r="AC13" s="20">
        <f t="shared" si="0"/>
        <v>47</v>
      </c>
      <c r="AD13" s="2"/>
      <c r="AE13" s="20">
        <f t="shared" si="1"/>
        <v>32</v>
      </c>
      <c r="AF13" s="89">
        <f t="shared" si="2"/>
        <v>79</v>
      </c>
      <c r="AG13" s="25">
        <v>56</v>
      </c>
      <c r="AH13" s="11" t="s">
        <v>137</v>
      </c>
      <c r="AI13" s="4"/>
    </row>
    <row r="14" spans="1:35" x14ac:dyDescent="0.25">
      <c r="A14" s="14">
        <v>9</v>
      </c>
      <c r="B14" s="14" t="s">
        <v>119</v>
      </c>
      <c r="C14" s="14" t="s">
        <v>60</v>
      </c>
      <c r="D14" s="2"/>
      <c r="E14" s="14">
        <v>6</v>
      </c>
      <c r="F14" s="15" t="s">
        <v>16</v>
      </c>
      <c r="G14" s="16">
        <v>3</v>
      </c>
      <c r="H14" s="17">
        <v>5</v>
      </c>
      <c r="I14" s="18" t="s">
        <v>16</v>
      </c>
      <c r="J14" s="17">
        <v>5</v>
      </c>
      <c r="K14" s="16">
        <v>6</v>
      </c>
      <c r="L14" s="15" t="s">
        <v>16</v>
      </c>
      <c r="M14" s="16">
        <v>2</v>
      </c>
      <c r="N14" s="17">
        <v>6</v>
      </c>
      <c r="O14" s="19" t="s">
        <v>16</v>
      </c>
      <c r="P14" s="17">
        <v>5</v>
      </c>
      <c r="Q14" s="16">
        <v>6</v>
      </c>
      <c r="R14" s="15" t="s">
        <v>16</v>
      </c>
      <c r="S14" s="16">
        <v>4</v>
      </c>
      <c r="T14" s="17">
        <v>6</v>
      </c>
      <c r="U14" s="19" t="s">
        <v>16</v>
      </c>
      <c r="V14" s="17">
        <v>2</v>
      </c>
      <c r="W14" s="16">
        <v>6</v>
      </c>
      <c r="X14" s="15" t="s">
        <v>16</v>
      </c>
      <c r="Y14" s="16">
        <v>5</v>
      </c>
      <c r="Z14" s="17">
        <v>6</v>
      </c>
      <c r="AA14" s="19" t="s">
        <v>16</v>
      </c>
      <c r="AB14" s="17">
        <v>6</v>
      </c>
      <c r="AC14" s="20">
        <f t="shared" si="0"/>
        <v>47</v>
      </c>
      <c r="AD14" s="21" t="s">
        <v>16</v>
      </c>
      <c r="AE14" s="20">
        <f t="shared" si="1"/>
        <v>32</v>
      </c>
      <c r="AF14" s="89">
        <f t="shared" si="2"/>
        <v>79</v>
      </c>
      <c r="AG14" s="25">
        <v>42</v>
      </c>
      <c r="AH14" s="11" t="s">
        <v>137</v>
      </c>
      <c r="AI14" s="4"/>
    </row>
    <row r="15" spans="1:35" x14ac:dyDescent="0.25">
      <c r="A15" s="14">
        <v>10</v>
      </c>
      <c r="B15" s="11" t="s">
        <v>117</v>
      </c>
      <c r="C15" s="11" t="s">
        <v>67</v>
      </c>
      <c r="D15" s="2"/>
      <c r="E15" s="14">
        <v>6</v>
      </c>
      <c r="F15" s="15" t="s">
        <v>16</v>
      </c>
      <c r="G15" s="16">
        <v>3</v>
      </c>
      <c r="H15" s="17">
        <v>6</v>
      </c>
      <c r="I15" s="18" t="s">
        <v>16</v>
      </c>
      <c r="J15" s="17">
        <v>6</v>
      </c>
      <c r="K15" s="16">
        <v>6</v>
      </c>
      <c r="L15" s="15" t="s">
        <v>16</v>
      </c>
      <c r="M15" s="16">
        <v>2</v>
      </c>
      <c r="N15" s="17">
        <v>5</v>
      </c>
      <c r="O15" s="19" t="s">
        <v>16</v>
      </c>
      <c r="P15" s="17">
        <v>5</v>
      </c>
      <c r="Q15" s="16">
        <v>5</v>
      </c>
      <c r="R15" s="15" t="s">
        <v>16</v>
      </c>
      <c r="S15" s="16">
        <v>4</v>
      </c>
      <c r="T15" s="17">
        <v>6</v>
      </c>
      <c r="U15" s="19" t="s">
        <v>16</v>
      </c>
      <c r="V15" s="17">
        <v>2</v>
      </c>
      <c r="W15" s="16">
        <v>6</v>
      </c>
      <c r="X15" s="15" t="s">
        <v>16</v>
      </c>
      <c r="Y15" s="16">
        <v>5</v>
      </c>
      <c r="Z15" s="17">
        <v>6</v>
      </c>
      <c r="AA15" s="19" t="s">
        <v>16</v>
      </c>
      <c r="AB15" s="17">
        <v>6</v>
      </c>
      <c r="AC15" s="20">
        <f t="shared" si="0"/>
        <v>46</v>
      </c>
      <c r="AD15" s="21" t="s">
        <v>16</v>
      </c>
      <c r="AE15" s="20">
        <f t="shared" si="1"/>
        <v>33</v>
      </c>
      <c r="AF15" s="89">
        <f t="shared" si="2"/>
        <v>79</v>
      </c>
      <c r="AG15" s="25">
        <v>30</v>
      </c>
      <c r="AH15" s="11" t="s">
        <v>137</v>
      </c>
      <c r="AI15" s="4"/>
    </row>
    <row r="16" spans="1:35" x14ac:dyDescent="0.25">
      <c r="A16" s="14">
        <v>11</v>
      </c>
      <c r="B16" s="14" t="s">
        <v>52</v>
      </c>
      <c r="C16" s="14" t="s">
        <v>0</v>
      </c>
      <c r="E16" s="14">
        <v>6</v>
      </c>
      <c r="F16" s="15" t="s">
        <v>16</v>
      </c>
      <c r="G16" s="16">
        <v>3</v>
      </c>
      <c r="H16" s="17">
        <v>6</v>
      </c>
      <c r="I16" s="18" t="s">
        <v>16</v>
      </c>
      <c r="J16" s="17">
        <v>6</v>
      </c>
      <c r="K16" s="16">
        <v>6</v>
      </c>
      <c r="L16" s="15" t="s">
        <v>16</v>
      </c>
      <c r="M16" s="16">
        <v>2</v>
      </c>
      <c r="N16" s="17">
        <v>5</v>
      </c>
      <c r="O16" s="19" t="s">
        <v>16</v>
      </c>
      <c r="P16" s="17">
        <v>4</v>
      </c>
      <c r="Q16" s="16">
        <v>5</v>
      </c>
      <c r="R16" s="15" t="s">
        <v>16</v>
      </c>
      <c r="S16" s="16">
        <v>4</v>
      </c>
      <c r="T16" s="17">
        <v>6</v>
      </c>
      <c r="U16" s="19" t="s">
        <v>16</v>
      </c>
      <c r="V16" s="17">
        <v>2</v>
      </c>
      <c r="W16" s="16">
        <v>6</v>
      </c>
      <c r="X16" s="15" t="s">
        <v>16</v>
      </c>
      <c r="Y16" s="16">
        <v>5</v>
      </c>
      <c r="Z16" s="17">
        <v>6</v>
      </c>
      <c r="AA16" s="19" t="s">
        <v>16</v>
      </c>
      <c r="AB16" s="17">
        <v>6</v>
      </c>
      <c r="AC16" s="20">
        <f t="shared" si="0"/>
        <v>46</v>
      </c>
      <c r="AD16" s="2"/>
      <c r="AE16" s="20">
        <f t="shared" si="1"/>
        <v>32</v>
      </c>
      <c r="AF16" s="89">
        <f t="shared" si="2"/>
        <v>78</v>
      </c>
      <c r="AG16" s="25">
        <f>8+8+6+7+15+6</f>
        <v>50</v>
      </c>
      <c r="AH16" s="11" t="s">
        <v>33</v>
      </c>
      <c r="AI16" s="4"/>
    </row>
    <row r="17" spans="1:35" x14ac:dyDescent="0.25">
      <c r="A17" s="100">
        <v>12</v>
      </c>
      <c r="B17" s="101" t="s">
        <v>72</v>
      </c>
      <c r="C17" s="101" t="s">
        <v>70</v>
      </c>
      <c r="D17" s="102"/>
      <c r="E17" s="100">
        <v>6</v>
      </c>
      <c r="F17" s="103" t="s">
        <v>16</v>
      </c>
      <c r="G17" s="104">
        <v>3</v>
      </c>
      <c r="H17" s="104">
        <v>6</v>
      </c>
      <c r="I17" s="105" t="s">
        <v>16</v>
      </c>
      <c r="J17" s="104">
        <v>6</v>
      </c>
      <c r="K17" s="104">
        <v>5</v>
      </c>
      <c r="L17" s="103" t="s">
        <v>16</v>
      </c>
      <c r="M17" s="104">
        <v>2</v>
      </c>
      <c r="N17" s="104">
        <v>5</v>
      </c>
      <c r="O17" s="103" t="s">
        <v>16</v>
      </c>
      <c r="P17" s="104">
        <v>4</v>
      </c>
      <c r="Q17" s="104">
        <v>6</v>
      </c>
      <c r="R17" s="103" t="s">
        <v>16</v>
      </c>
      <c r="S17" s="104">
        <v>4</v>
      </c>
      <c r="T17" s="104">
        <v>6</v>
      </c>
      <c r="U17" s="103" t="s">
        <v>16</v>
      </c>
      <c r="V17" s="104">
        <v>2</v>
      </c>
      <c r="W17" s="104">
        <v>6</v>
      </c>
      <c r="X17" s="103" t="s">
        <v>16</v>
      </c>
      <c r="Y17" s="104">
        <v>5</v>
      </c>
      <c r="Z17" s="104">
        <v>6</v>
      </c>
      <c r="AA17" s="103" t="s">
        <v>16</v>
      </c>
      <c r="AB17" s="104">
        <v>6</v>
      </c>
      <c r="AC17" s="106">
        <f t="shared" si="0"/>
        <v>46</v>
      </c>
      <c r="AD17" s="107" t="s">
        <v>16</v>
      </c>
      <c r="AE17" s="106">
        <f t="shared" si="1"/>
        <v>32</v>
      </c>
      <c r="AF17" s="108">
        <f t="shared" si="2"/>
        <v>78</v>
      </c>
      <c r="AG17" s="109">
        <v>43</v>
      </c>
      <c r="AH17" s="100" t="s">
        <v>33</v>
      </c>
      <c r="AI17" s="4"/>
    </row>
    <row r="18" spans="1:35" s="2" customFormat="1" x14ac:dyDescent="0.25">
      <c r="A18" s="14">
        <v>13</v>
      </c>
      <c r="B18" s="14" t="s">
        <v>109</v>
      </c>
      <c r="C18" s="14" t="s">
        <v>58</v>
      </c>
      <c r="D18"/>
      <c r="E18" s="14">
        <v>5</v>
      </c>
      <c r="F18" s="15" t="s">
        <v>16</v>
      </c>
      <c r="G18" s="16">
        <v>3</v>
      </c>
      <c r="H18" s="17">
        <v>6</v>
      </c>
      <c r="I18" s="18" t="s">
        <v>16</v>
      </c>
      <c r="J18" s="17">
        <v>6</v>
      </c>
      <c r="K18" s="16">
        <v>6</v>
      </c>
      <c r="L18" s="15" t="s">
        <v>16</v>
      </c>
      <c r="M18" s="16">
        <v>2</v>
      </c>
      <c r="N18" s="17">
        <v>6</v>
      </c>
      <c r="O18" s="19" t="s">
        <v>16</v>
      </c>
      <c r="P18" s="17">
        <v>5</v>
      </c>
      <c r="Q18" s="16">
        <v>6</v>
      </c>
      <c r="R18" s="15" t="s">
        <v>16</v>
      </c>
      <c r="S18" s="16">
        <v>4</v>
      </c>
      <c r="T18" s="17">
        <v>6</v>
      </c>
      <c r="U18" s="19" t="s">
        <v>16</v>
      </c>
      <c r="V18" s="17">
        <v>2</v>
      </c>
      <c r="W18" s="16">
        <v>6</v>
      </c>
      <c r="X18" s="15" t="s">
        <v>16</v>
      </c>
      <c r="Y18" s="16">
        <v>5</v>
      </c>
      <c r="Z18" s="17">
        <v>5</v>
      </c>
      <c r="AA18" s="19" t="s">
        <v>16</v>
      </c>
      <c r="AB18" s="17">
        <v>5</v>
      </c>
      <c r="AC18" s="20">
        <f t="shared" si="0"/>
        <v>46</v>
      </c>
      <c r="AE18" s="20">
        <f t="shared" si="1"/>
        <v>32</v>
      </c>
      <c r="AF18" s="89">
        <f t="shared" si="2"/>
        <v>78</v>
      </c>
      <c r="AG18" s="25">
        <v>37</v>
      </c>
      <c r="AH18" s="11" t="s">
        <v>33</v>
      </c>
      <c r="AI18" s="4"/>
    </row>
    <row r="19" spans="1:35" s="2" customFormat="1" x14ac:dyDescent="0.25">
      <c r="A19" s="14">
        <v>14</v>
      </c>
      <c r="B19" s="4" t="s">
        <v>38</v>
      </c>
      <c r="C19" s="4" t="s">
        <v>0</v>
      </c>
      <c r="D19" s="4"/>
      <c r="E19" s="4">
        <v>6</v>
      </c>
      <c r="F19" s="15" t="s">
        <v>16</v>
      </c>
      <c r="G19" s="37">
        <v>3</v>
      </c>
      <c r="H19" s="38">
        <v>5</v>
      </c>
      <c r="I19" s="18" t="s">
        <v>16</v>
      </c>
      <c r="J19" s="38">
        <v>5</v>
      </c>
      <c r="K19" s="37">
        <v>6</v>
      </c>
      <c r="L19" s="15" t="s">
        <v>16</v>
      </c>
      <c r="M19" s="37">
        <v>2</v>
      </c>
      <c r="N19" s="38">
        <v>6</v>
      </c>
      <c r="O19" s="19" t="s">
        <v>16</v>
      </c>
      <c r="P19" s="38">
        <v>5</v>
      </c>
      <c r="Q19" s="37">
        <v>5</v>
      </c>
      <c r="R19" s="15" t="s">
        <v>16</v>
      </c>
      <c r="S19" s="37">
        <v>4</v>
      </c>
      <c r="T19" s="38">
        <v>5</v>
      </c>
      <c r="U19" s="19" t="s">
        <v>16</v>
      </c>
      <c r="V19" s="38">
        <v>2</v>
      </c>
      <c r="W19" s="37">
        <v>6</v>
      </c>
      <c r="X19" s="15" t="s">
        <v>16</v>
      </c>
      <c r="Y19" s="37">
        <v>5</v>
      </c>
      <c r="Z19" s="38">
        <v>6</v>
      </c>
      <c r="AA19" s="19" t="s">
        <v>16</v>
      </c>
      <c r="AB19" s="38">
        <v>6</v>
      </c>
      <c r="AC19" s="20">
        <f t="shared" si="0"/>
        <v>45</v>
      </c>
      <c r="AD19" s="21" t="s">
        <v>16</v>
      </c>
      <c r="AE19" s="20">
        <f t="shared" si="1"/>
        <v>32</v>
      </c>
      <c r="AF19" s="89">
        <f>SUM(AC19:AE19)</f>
        <v>77</v>
      </c>
      <c r="AG19" s="25">
        <f>3+9+4+7+12+8</f>
        <v>43</v>
      </c>
      <c r="AH19" s="11" t="s">
        <v>33</v>
      </c>
      <c r="AI19" s="4"/>
    </row>
    <row r="20" spans="1:35" s="2" customFormat="1" x14ac:dyDescent="0.25">
      <c r="A20" s="14">
        <v>15</v>
      </c>
      <c r="B20" s="14" t="s">
        <v>125</v>
      </c>
      <c r="C20" s="14" t="s">
        <v>77</v>
      </c>
      <c r="E20" s="14">
        <v>6</v>
      </c>
      <c r="F20" s="15" t="s">
        <v>16</v>
      </c>
      <c r="G20" s="16">
        <v>3</v>
      </c>
      <c r="H20" s="17">
        <v>5</v>
      </c>
      <c r="I20" s="18" t="s">
        <v>16</v>
      </c>
      <c r="J20" s="17">
        <v>5</v>
      </c>
      <c r="K20" s="16">
        <v>5</v>
      </c>
      <c r="L20" s="15" t="s">
        <v>16</v>
      </c>
      <c r="M20" s="16">
        <v>2</v>
      </c>
      <c r="N20" s="17">
        <v>5</v>
      </c>
      <c r="O20" s="19" t="s">
        <v>16</v>
      </c>
      <c r="P20" s="17">
        <v>5</v>
      </c>
      <c r="Q20" s="16">
        <v>6</v>
      </c>
      <c r="R20" s="15" t="s">
        <v>16</v>
      </c>
      <c r="S20" s="16">
        <v>4</v>
      </c>
      <c r="T20" s="17">
        <v>6</v>
      </c>
      <c r="U20" s="19" t="s">
        <v>16</v>
      </c>
      <c r="V20" s="17">
        <v>2</v>
      </c>
      <c r="W20" s="16">
        <v>6</v>
      </c>
      <c r="X20" s="15" t="s">
        <v>16</v>
      </c>
      <c r="Y20" s="16">
        <v>5</v>
      </c>
      <c r="Z20" s="17">
        <v>6</v>
      </c>
      <c r="AA20" s="19" t="s">
        <v>16</v>
      </c>
      <c r="AB20" s="17">
        <v>6</v>
      </c>
      <c r="AC20" s="20">
        <f t="shared" si="0"/>
        <v>45</v>
      </c>
      <c r="AD20" s="21" t="s">
        <v>16</v>
      </c>
      <c r="AE20" s="20">
        <f t="shared" si="1"/>
        <v>32</v>
      </c>
      <c r="AF20" s="89">
        <f t="shared" ref="AF20:AF26" si="3">AC20+AE20</f>
        <v>77</v>
      </c>
      <c r="AG20" s="25">
        <f>3+10+6+11+6</f>
        <v>36</v>
      </c>
      <c r="AH20" s="11" t="s">
        <v>33</v>
      </c>
      <c r="AI20" s="4"/>
    </row>
    <row r="21" spans="1:35" s="2" customFormat="1" x14ac:dyDescent="0.25">
      <c r="A21" s="14">
        <v>16</v>
      </c>
      <c r="B21" s="14" t="s">
        <v>42</v>
      </c>
      <c r="C21" s="14" t="s">
        <v>0</v>
      </c>
      <c r="E21" s="14">
        <v>6</v>
      </c>
      <c r="F21" s="15" t="s">
        <v>16</v>
      </c>
      <c r="G21" s="16">
        <v>3</v>
      </c>
      <c r="H21" s="17">
        <v>6</v>
      </c>
      <c r="I21" s="18" t="s">
        <v>16</v>
      </c>
      <c r="J21" s="17">
        <v>6</v>
      </c>
      <c r="K21" s="16">
        <v>6</v>
      </c>
      <c r="L21" s="15" t="s">
        <v>16</v>
      </c>
      <c r="M21" s="16">
        <v>2</v>
      </c>
      <c r="N21" s="17">
        <v>6</v>
      </c>
      <c r="O21" s="19" t="s">
        <v>16</v>
      </c>
      <c r="P21" s="17">
        <v>5</v>
      </c>
      <c r="Q21" s="16">
        <v>4</v>
      </c>
      <c r="R21" s="15" t="s">
        <v>16</v>
      </c>
      <c r="S21" s="16">
        <v>3</v>
      </c>
      <c r="T21" s="17">
        <v>6</v>
      </c>
      <c r="U21" s="19" t="s">
        <v>16</v>
      </c>
      <c r="V21" s="17">
        <v>2</v>
      </c>
      <c r="W21" s="16">
        <v>6</v>
      </c>
      <c r="X21" s="15" t="s">
        <v>16</v>
      </c>
      <c r="Y21" s="16">
        <v>5</v>
      </c>
      <c r="Z21" s="17">
        <v>5</v>
      </c>
      <c r="AA21" s="19" t="s">
        <v>16</v>
      </c>
      <c r="AB21" s="17">
        <v>5</v>
      </c>
      <c r="AC21" s="20">
        <f t="shared" si="0"/>
        <v>45</v>
      </c>
      <c r="AD21" s="21" t="s">
        <v>16</v>
      </c>
      <c r="AE21" s="20">
        <f t="shared" si="1"/>
        <v>31</v>
      </c>
      <c r="AF21" s="89">
        <f t="shared" si="3"/>
        <v>76</v>
      </c>
      <c r="AG21" s="25">
        <v>65</v>
      </c>
      <c r="AH21" s="11" t="s">
        <v>33</v>
      </c>
      <c r="AI21" s="4"/>
    </row>
    <row r="22" spans="1:35" s="2" customFormat="1" ht="14.25" customHeight="1" x14ac:dyDescent="0.25">
      <c r="A22" s="14">
        <v>17</v>
      </c>
      <c r="B22" s="1" t="s">
        <v>34</v>
      </c>
      <c r="C22" s="1" t="s">
        <v>0</v>
      </c>
      <c r="E22" s="14">
        <v>6</v>
      </c>
      <c r="F22" s="15" t="s">
        <v>16</v>
      </c>
      <c r="G22" s="16">
        <v>3</v>
      </c>
      <c r="H22" s="17">
        <v>6</v>
      </c>
      <c r="I22" s="18" t="s">
        <v>16</v>
      </c>
      <c r="J22" s="17">
        <v>6</v>
      </c>
      <c r="K22" s="16">
        <v>6</v>
      </c>
      <c r="L22" s="15" t="s">
        <v>16</v>
      </c>
      <c r="M22" s="16">
        <v>6</v>
      </c>
      <c r="N22" s="17">
        <v>5</v>
      </c>
      <c r="O22" s="19" t="s">
        <v>16</v>
      </c>
      <c r="P22" s="17">
        <v>4</v>
      </c>
      <c r="Q22" s="16">
        <v>5</v>
      </c>
      <c r="R22" s="15" t="s">
        <v>16</v>
      </c>
      <c r="S22" s="16">
        <v>3</v>
      </c>
      <c r="T22" s="17">
        <v>4</v>
      </c>
      <c r="U22" s="19" t="s">
        <v>16</v>
      </c>
      <c r="V22" s="17">
        <v>1</v>
      </c>
      <c r="W22" s="16">
        <v>6</v>
      </c>
      <c r="X22" s="15" t="s">
        <v>16</v>
      </c>
      <c r="Y22" s="16">
        <v>5</v>
      </c>
      <c r="Z22" s="17">
        <v>5</v>
      </c>
      <c r="AA22" s="19" t="s">
        <v>16</v>
      </c>
      <c r="AB22" s="17">
        <v>5</v>
      </c>
      <c r="AC22" s="20">
        <f t="shared" si="0"/>
        <v>43</v>
      </c>
      <c r="AE22" s="20">
        <f t="shared" si="1"/>
        <v>33</v>
      </c>
      <c r="AF22" s="89">
        <f t="shared" si="3"/>
        <v>76</v>
      </c>
      <c r="AG22" s="25">
        <v>49</v>
      </c>
      <c r="AH22" s="11" t="s">
        <v>33</v>
      </c>
      <c r="AI22" s="4"/>
    </row>
    <row r="23" spans="1:35" s="2" customFormat="1" ht="14.25" customHeight="1" x14ac:dyDescent="0.25">
      <c r="A23" s="14">
        <v>18</v>
      </c>
      <c r="B23" s="14" t="s">
        <v>61</v>
      </c>
      <c r="C23" s="14" t="s">
        <v>60</v>
      </c>
      <c r="E23" s="14">
        <v>5</v>
      </c>
      <c r="F23" s="15" t="s">
        <v>16</v>
      </c>
      <c r="G23" s="16">
        <v>3</v>
      </c>
      <c r="H23" s="17">
        <v>5</v>
      </c>
      <c r="I23" s="18" t="s">
        <v>16</v>
      </c>
      <c r="J23" s="17">
        <v>5</v>
      </c>
      <c r="K23" s="16">
        <v>6</v>
      </c>
      <c r="L23" s="15" t="s">
        <v>16</v>
      </c>
      <c r="M23" s="16">
        <v>2</v>
      </c>
      <c r="N23" s="17">
        <v>6</v>
      </c>
      <c r="O23" s="19" t="s">
        <v>16</v>
      </c>
      <c r="P23" s="17">
        <v>5</v>
      </c>
      <c r="Q23" s="16">
        <v>6</v>
      </c>
      <c r="R23" s="15" t="s">
        <v>16</v>
      </c>
      <c r="S23" s="16">
        <v>4</v>
      </c>
      <c r="T23" s="17">
        <v>6</v>
      </c>
      <c r="U23" s="19" t="s">
        <v>16</v>
      </c>
      <c r="V23" s="17">
        <v>2</v>
      </c>
      <c r="W23" s="16">
        <v>5</v>
      </c>
      <c r="X23" s="15" t="s">
        <v>16</v>
      </c>
      <c r="Y23" s="16">
        <v>4</v>
      </c>
      <c r="Z23" s="17">
        <v>6</v>
      </c>
      <c r="AA23" s="19" t="s">
        <v>16</v>
      </c>
      <c r="AB23" s="17">
        <v>6</v>
      </c>
      <c r="AC23" s="20">
        <f t="shared" si="0"/>
        <v>45</v>
      </c>
      <c r="AD23" s="21" t="s">
        <v>16</v>
      </c>
      <c r="AE23" s="20">
        <f t="shared" si="1"/>
        <v>31</v>
      </c>
      <c r="AF23" s="89">
        <f t="shared" si="3"/>
        <v>76</v>
      </c>
      <c r="AG23" s="25">
        <v>47</v>
      </c>
      <c r="AH23" s="11" t="s">
        <v>33</v>
      </c>
      <c r="AI23" s="4"/>
    </row>
    <row r="24" spans="1:35" s="2" customFormat="1" x14ac:dyDescent="0.25">
      <c r="A24" s="14">
        <v>19</v>
      </c>
      <c r="B24" s="1" t="s">
        <v>65</v>
      </c>
      <c r="C24" s="1" t="s">
        <v>60</v>
      </c>
      <c r="E24" s="14">
        <v>6</v>
      </c>
      <c r="F24" s="15" t="s">
        <v>16</v>
      </c>
      <c r="G24" s="16">
        <v>3</v>
      </c>
      <c r="H24" s="17">
        <v>5</v>
      </c>
      <c r="I24" s="18" t="s">
        <v>16</v>
      </c>
      <c r="J24" s="17">
        <v>5</v>
      </c>
      <c r="K24" s="16">
        <v>6</v>
      </c>
      <c r="L24" s="15" t="s">
        <v>16</v>
      </c>
      <c r="M24" s="16">
        <v>2</v>
      </c>
      <c r="N24" s="17">
        <v>5</v>
      </c>
      <c r="O24" s="19" t="s">
        <v>16</v>
      </c>
      <c r="P24" s="17">
        <v>4</v>
      </c>
      <c r="Q24" s="16">
        <v>5</v>
      </c>
      <c r="R24" s="15" t="s">
        <v>16</v>
      </c>
      <c r="S24" s="16">
        <v>4</v>
      </c>
      <c r="T24" s="17">
        <v>6</v>
      </c>
      <c r="U24" s="19" t="s">
        <v>16</v>
      </c>
      <c r="V24" s="17">
        <v>2</v>
      </c>
      <c r="W24" s="16">
        <v>6</v>
      </c>
      <c r="X24" s="15" t="s">
        <v>16</v>
      </c>
      <c r="Y24" s="16">
        <v>5</v>
      </c>
      <c r="Z24" s="17">
        <v>6</v>
      </c>
      <c r="AA24" s="19" t="s">
        <v>16</v>
      </c>
      <c r="AB24" s="17">
        <v>6</v>
      </c>
      <c r="AC24" s="20">
        <f t="shared" si="0"/>
        <v>45</v>
      </c>
      <c r="AD24" s="21" t="s">
        <v>16</v>
      </c>
      <c r="AE24" s="20">
        <f t="shared" si="1"/>
        <v>31</v>
      </c>
      <c r="AF24" s="89">
        <f t="shared" si="3"/>
        <v>76</v>
      </c>
      <c r="AG24" s="25">
        <v>30</v>
      </c>
      <c r="AH24" s="11" t="s">
        <v>33</v>
      </c>
      <c r="AI24" s="4"/>
    </row>
    <row r="25" spans="1:35" x14ac:dyDescent="0.25">
      <c r="A25" s="14">
        <v>20</v>
      </c>
      <c r="B25" s="14" t="s">
        <v>87</v>
      </c>
      <c r="C25" s="14" t="s">
        <v>85</v>
      </c>
      <c r="D25" s="2"/>
      <c r="E25" s="14">
        <v>6</v>
      </c>
      <c r="F25" s="15" t="s">
        <v>16</v>
      </c>
      <c r="G25" s="16">
        <v>3</v>
      </c>
      <c r="H25" s="17">
        <v>5</v>
      </c>
      <c r="I25" s="18" t="s">
        <v>16</v>
      </c>
      <c r="J25" s="17">
        <v>5</v>
      </c>
      <c r="K25" s="16">
        <v>6</v>
      </c>
      <c r="L25" s="15" t="s">
        <v>16</v>
      </c>
      <c r="M25" s="16">
        <v>2</v>
      </c>
      <c r="N25" s="17">
        <v>4</v>
      </c>
      <c r="O25" s="19" t="s">
        <v>16</v>
      </c>
      <c r="P25" s="17">
        <v>3</v>
      </c>
      <c r="Q25" s="16">
        <v>6</v>
      </c>
      <c r="R25" s="15" t="s">
        <v>16</v>
      </c>
      <c r="S25" s="16">
        <v>4</v>
      </c>
      <c r="T25" s="17">
        <v>6</v>
      </c>
      <c r="U25" s="19" t="s">
        <v>16</v>
      </c>
      <c r="V25" s="17">
        <v>2</v>
      </c>
      <c r="W25" s="16">
        <v>6</v>
      </c>
      <c r="X25" s="15" t="s">
        <v>16</v>
      </c>
      <c r="Y25" s="16">
        <v>5</v>
      </c>
      <c r="Z25" s="17">
        <v>6</v>
      </c>
      <c r="AA25" s="19" t="s">
        <v>16</v>
      </c>
      <c r="AB25" s="17">
        <v>6</v>
      </c>
      <c r="AC25" s="20">
        <f t="shared" si="0"/>
        <v>45</v>
      </c>
      <c r="AD25" s="21" t="s">
        <v>16</v>
      </c>
      <c r="AE25" s="20">
        <f t="shared" si="1"/>
        <v>30</v>
      </c>
      <c r="AF25" s="89">
        <f t="shared" si="3"/>
        <v>75</v>
      </c>
      <c r="AG25" s="25">
        <v>58</v>
      </c>
      <c r="AH25" s="11" t="s">
        <v>33</v>
      </c>
      <c r="AI25" s="4"/>
    </row>
    <row r="26" spans="1:35" s="2" customFormat="1" x14ac:dyDescent="0.25">
      <c r="A26" s="14">
        <v>21</v>
      </c>
      <c r="B26" s="14" t="s">
        <v>90</v>
      </c>
      <c r="C26" s="14" t="s">
        <v>60</v>
      </c>
      <c r="D26"/>
      <c r="E26" s="14">
        <v>6</v>
      </c>
      <c r="F26" s="15" t="s">
        <v>16</v>
      </c>
      <c r="G26" s="16">
        <v>3</v>
      </c>
      <c r="H26" s="17">
        <v>5</v>
      </c>
      <c r="I26" s="18" t="s">
        <v>16</v>
      </c>
      <c r="J26" s="17">
        <v>5</v>
      </c>
      <c r="K26" s="16">
        <v>6</v>
      </c>
      <c r="L26" s="15" t="s">
        <v>16</v>
      </c>
      <c r="M26" s="16">
        <v>2</v>
      </c>
      <c r="N26" s="17">
        <v>6</v>
      </c>
      <c r="O26" s="19" t="s">
        <v>16</v>
      </c>
      <c r="P26" s="17">
        <v>5</v>
      </c>
      <c r="Q26" s="16">
        <v>5</v>
      </c>
      <c r="R26" s="15" t="s">
        <v>16</v>
      </c>
      <c r="S26" s="16">
        <v>3</v>
      </c>
      <c r="T26" s="17">
        <v>6</v>
      </c>
      <c r="U26" s="19" t="s">
        <v>16</v>
      </c>
      <c r="V26" s="17">
        <v>2</v>
      </c>
      <c r="W26" s="16">
        <v>5</v>
      </c>
      <c r="X26" s="15" t="s">
        <v>16</v>
      </c>
      <c r="Y26" s="16">
        <v>5</v>
      </c>
      <c r="Z26" s="17">
        <v>6</v>
      </c>
      <c r="AA26" s="19" t="s">
        <v>16</v>
      </c>
      <c r="AB26" s="17">
        <v>5</v>
      </c>
      <c r="AC26" s="20">
        <f t="shared" si="0"/>
        <v>45</v>
      </c>
      <c r="AE26" s="20">
        <f t="shared" si="1"/>
        <v>30</v>
      </c>
      <c r="AF26" s="89">
        <f t="shared" si="3"/>
        <v>75</v>
      </c>
      <c r="AG26" s="25">
        <v>49</v>
      </c>
      <c r="AH26" s="11" t="s">
        <v>33</v>
      </c>
      <c r="AI26" s="4"/>
    </row>
    <row r="27" spans="1:35" s="2" customFormat="1" x14ac:dyDescent="0.25">
      <c r="A27" s="14">
        <v>22</v>
      </c>
      <c r="B27" s="4" t="s">
        <v>96</v>
      </c>
      <c r="C27" s="4" t="s">
        <v>97</v>
      </c>
      <c r="D27" s="4"/>
      <c r="E27" s="4">
        <v>6</v>
      </c>
      <c r="F27" s="15" t="s">
        <v>16</v>
      </c>
      <c r="G27" s="37">
        <v>3</v>
      </c>
      <c r="H27" s="38">
        <v>5</v>
      </c>
      <c r="I27" s="18" t="s">
        <v>16</v>
      </c>
      <c r="J27" s="38">
        <v>5</v>
      </c>
      <c r="K27" s="37">
        <v>6</v>
      </c>
      <c r="L27" s="15" t="s">
        <v>16</v>
      </c>
      <c r="M27" s="37">
        <v>1</v>
      </c>
      <c r="N27" s="38">
        <v>5</v>
      </c>
      <c r="O27" s="19" t="s">
        <v>16</v>
      </c>
      <c r="P27" s="38">
        <v>4</v>
      </c>
      <c r="Q27" s="37">
        <v>6</v>
      </c>
      <c r="R27" s="15" t="s">
        <v>16</v>
      </c>
      <c r="S27" s="37">
        <v>4</v>
      </c>
      <c r="T27" s="38">
        <v>5</v>
      </c>
      <c r="U27" s="19" t="s">
        <v>16</v>
      </c>
      <c r="V27" s="38">
        <v>2</v>
      </c>
      <c r="W27" s="37">
        <v>6</v>
      </c>
      <c r="X27" s="15" t="s">
        <v>16</v>
      </c>
      <c r="Y27" s="37">
        <v>5</v>
      </c>
      <c r="Z27" s="38">
        <v>6</v>
      </c>
      <c r="AA27" s="19" t="s">
        <v>16</v>
      </c>
      <c r="AB27" s="38">
        <v>6</v>
      </c>
      <c r="AC27" s="20">
        <f t="shared" si="0"/>
        <v>45</v>
      </c>
      <c r="AD27" s="21" t="s">
        <v>16</v>
      </c>
      <c r="AE27" s="20">
        <f t="shared" si="1"/>
        <v>30</v>
      </c>
      <c r="AF27" s="89">
        <f>SUM(AC27:AE27)</f>
        <v>75</v>
      </c>
      <c r="AG27" s="23">
        <f>14+5+14+6</f>
        <v>39</v>
      </c>
      <c r="AH27" s="11" t="s">
        <v>33</v>
      </c>
      <c r="AI27" s="25"/>
    </row>
    <row r="28" spans="1:35" s="2" customFormat="1" x14ac:dyDescent="0.25">
      <c r="A28" s="100">
        <v>23</v>
      </c>
      <c r="B28" s="101" t="s">
        <v>69</v>
      </c>
      <c r="C28" s="101" t="s">
        <v>70</v>
      </c>
      <c r="D28" s="100"/>
      <c r="E28" s="100">
        <v>6</v>
      </c>
      <c r="F28" s="103" t="s">
        <v>16</v>
      </c>
      <c r="G28" s="104">
        <v>3</v>
      </c>
      <c r="H28" s="104">
        <v>5</v>
      </c>
      <c r="I28" s="105" t="s">
        <v>16</v>
      </c>
      <c r="J28" s="104">
        <v>5</v>
      </c>
      <c r="K28" s="104">
        <v>6</v>
      </c>
      <c r="L28" s="103" t="s">
        <v>16</v>
      </c>
      <c r="M28" s="104">
        <v>2</v>
      </c>
      <c r="N28" s="104">
        <v>6</v>
      </c>
      <c r="O28" s="103" t="s">
        <v>16</v>
      </c>
      <c r="P28" s="104">
        <v>5</v>
      </c>
      <c r="Q28" s="104">
        <v>5</v>
      </c>
      <c r="R28" s="103" t="s">
        <v>16</v>
      </c>
      <c r="S28" s="104">
        <v>4</v>
      </c>
      <c r="T28" s="104">
        <v>3</v>
      </c>
      <c r="U28" s="103" t="s">
        <v>16</v>
      </c>
      <c r="V28" s="104">
        <v>2</v>
      </c>
      <c r="W28" s="104">
        <v>6</v>
      </c>
      <c r="X28" s="103" t="s">
        <v>16</v>
      </c>
      <c r="Y28" s="104">
        <v>5</v>
      </c>
      <c r="Z28" s="104">
        <v>6</v>
      </c>
      <c r="AA28" s="103" t="s">
        <v>16</v>
      </c>
      <c r="AB28" s="104">
        <v>6</v>
      </c>
      <c r="AC28" s="106">
        <f t="shared" si="0"/>
        <v>43</v>
      </c>
      <c r="AD28" s="102"/>
      <c r="AE28" s="106">
        <f t="shared" si="1"/>
        <v>32</v>
      </c>
      <c r="AF28" s="108">
        <f>AC28+AE28</f>
        <v>75</v>
      </c>
      <c r="AG28" s="109">
        <v>24</v>
      </c>
      <c r="AH28" s="100" t="s">
        <v>33</v>
      </c>
      <c r="AI28" s="4"/>
    </row>
    <row r="29" spans="1:35" s="2" customFormat="1" x14ac:dyDescent="0.25">
      <c r="A29" s="14">
        <v>24</v>
      </c>
      <c r="B29" s="14" t="s">
        <v>75</v>
      </c>
      <c r="C29" s="14" t="s">
        <v>60</v>
      </c>
      <c r="D29"/>
      <c r="E29" s="14">
        <v>6</v>
      </c>
      <c r="F29" s="15" t="s">
        <v>16</v>
      </c>
      <c r="G29" s="16">
        <v>3</v>
      </c>
      <c r="H29" s="17">
        <v>5</v>
      </c>
      <c r="I29" s="18" t="s">
        <v>16</v>
      </c>
      <c r="J29" s="17">
        <v>5</v>
      </c>
      <c r="K29" s="16">
        <v>6</v>
      </c>
      <c r="L29" s="15" t="s">
        <v>16</v>
      </c>
      <c r="M29" s="16">
        <v>2</v>
      </c>
      <c r="N29" s="17">
        <v>5</v>
      </c>
      <c r="O29" s="19" t="s">
        <v>16</v>
      </c>
      <c r="P29" s="17">
        <v>4</v>
      </c>
      <c r="Q29" s="16">
        <v>6</v>
      </c>
      <c r="R29" s="15" t="s">
        <v>16</v>
      </c>
      <c r="S29" s="16">
        <v>4</v>
      </c>
      <c r="T29" s="17">
        <v>6</v>
      </c>
      <c r="U29" s="19" t="s">
        <v>16</v>
      </c>
      <c r="V29" s="17">
        <v>2</v>
      </c>
      <c r="W29" s="16">
        <v>5</v>
      </c>
      <c r="X29" s="15" t="s">
        <v>16</v>
      </c>
      <c r="Y29" s="16">
        <v>5</v>
      </c>
      <c r="Z29" s="17">
        <v>6</v>
      </c>
      <c r="AA29" s="19" t="s">
        <v>16</v>
      </c>
      <c r="AB29" s="17">
        <v>5</v>
      </c>
      <c r="AC29" s="20">
        <f t="shared" si="0"/>
        <v>45</v>
      </c>
      <c r="AE29" s="20">
        <f t="shared" si="1"/>
        <v>30</v>
      </c>
      <c r="AF29" s="89">
        <f>AC29+AE29</f>
        <v>75</v>
      </c>
      <c r="AG29" s="25">
        <v>23</v>
      </c>
      <c r="AH29" s="11" t="s">
        <v>33</v>
      </c>
      <c r="AI29" s="4"/>
    </row>
    <row r="30" spans="1:35" s="2" customFormat="1" x14ac:dyDescent="0.25">
      <c r="A30" s="14">
        <v>25</v>
      </c>
      <c r="B30" s="14" t="s">
        <v>105</v>
      </c>
      <c r="C30" s="14" t="s">
        <v>97</v>
      </c>
      <c r="E30" s="14">
        <v>5</v>
      </c>
      <c r="F30" s="15" t="s">
        <v>16</v>
      </c>
      <c r="G30" s="16">
        <v>3</v>
      </c>
      <c r="H30" s="17">
        <v>6</v>
      </c>
      <c r="I30" s="18" t="s">
        <v>16</v>
      </c>
      <c r="J30" s="17">
        <v>6</v>
      </c>
      <c r="K30" s="16">
        <v>4</v>
      </c>
      <c r="L30" s="15" t="s">
        <v>16</v>
      </c>
      <c r="M30" s="16">
        <v>2</v>
      </c>
      <c r="N30" s="17">
        <v>6</v>
      </c>
      <c r="O30" s="19" t="s">
        <v>16</v>
      </c>
      <c r="P30" s="17">
        <v>5</v>
      </c>
      <c r="Q30" s="16">
        <v>6</v>
      </c>
      <c r="R30" s="15" t="s">
        <v>16</v>
      </c>
      <c r="S30" s="16">
        <v>4</v>
      </c>
      <c r="T30" s="17">
        <v>6</v>
      </c>
      <c r="U30" s="19" t="s">
        <v>16</v>
      </c>
      <c r="V30" s="17">
        <v>2</v>
      </c>
      <c r="W30" s="16">
        <v>6</v>
      </c>
      <c r="X30" s="15" t="s">
        <v>16</v>
      </c>
      <c r="Y30" s="16">
        <v>5</v>
      </c>
      <c r="Z30" s="17">
        <v>4</v>
      </c>
      <c r="AA30" s="19" t="s">
        <v>16</v>
      </c>
      <c r="AB30" s="17">
        <v>4</v>
      </c>
      <c r="AC30" s="20">
        <f t="shared" si="0"/>
        <v>43</v>
      </c>
      <c r="AD30" s="21" t="s">
        <v>16</v>
      </c>
      <c r="AE30" s="20">
        <f t="shared" si="1"/>
        <v>31</v>
      </c>
      <c r="AF30" s="89">
        <f>AC30+AE30</f>
        <v>74</v>
      </c>
      <c r="AG30" s="25">
        <v>55</v>
      </c>
      <c r="AH30" s="11" t="s">
        <v>33</v>
      </c>
      <c r="AI30" s="4"/>
    </row>
    <row r="31" spans="1:35" s="2" customFormat="1" x14ac:dyDescent="0.25">
      <c r="A31" s="14">
        <v>26</v>
      </c>
      <c r="B31" s="4" t="s">
        <v>112</v>
      </c>
      <c r="C31" s="4" t="s">
        <v>97</v>
      </c>
      <c r="D31" s="4"/>
      <c r="E31" s="4">
        <v>6</v>
      </c>
      <c r="F31" s="15" t="s">
        <v>16</v>
      </c>
      <c r="G31" s="37">
        <v>3</v>
      </c>
      <c r="H31" s="38">
        <v>4</v>
      </c>
      <c r="I31" s="18" t="s">
        <v>16</v>
      </c>
      <c r="J31" s="38">
        <v>4</v>
      </c>
      <c r="K31" s="37">
        <v>6</v>
      </c>
      <c r="L31" s="15" t="s">
        <v>16</v>
      </c>
      <c r="M31" s="37">
        <v>2</v>
      </c>
      <c r="N31" s="38">
        <v>6</v>
      </c>
      <c r="O31" s="19" t="s">
        <v>16</v>
      </c>
      <c r="P31" s="38">
        <v>5</v>
      </c>
      <c r="Q31" s="37">
        <v>5</v>
      </c>
      <c r="R31" s="15" t="s">
        <v>16</v>
      </c>
      <c r="S31" s="37">
        <v>4</v>
      </c>
      <c r="T31" s="38">
        <v>6</v>
      </c>
      <c r="U31" s="19" t="s">
        <v>16</v>
      </c>
      <c r="V31" s="38">
        <v>2</v>
      </c>
      <c r="W31" s="37">
        <v>6</v>
      </c>
      <c r="X31" s="15" t="s">
        <v>16</v>
      </c>
      <c r="Y31" s="37">
        <v>5</v>
      </c>
      <c r="Z31" s="38">
        <v>5</v>
      </c>
      <c r="AA31" s="19" t="s">
        <v>16</v>
      </c>
      <c r="AB31" s="38">
        <v>5</v>
      </c>
      <c r="AC31" s="20">
        <f t="shared" si="0"/>
        <v>44</v>
      </c>
      <c r="AD31" s="21" t="s">
        <v>16</v>
      </c>
      <c r="AE31" s="20">
        <f t="shared" si="1"/>
        <v>30</v>
      </c>
      <c r="AF31" s="89">
        <f>SUM(AC31:AE31)</f>
        <v>74</v>
      </c>
      <c r="AG31" s="25">
        <v>47</v>
      </c>
      <c r="AH31" s="11" t="s">
        <v>33</v>
      </c>
      <c r="AI31" s="4"/>
    </row>
    <row r="32" spans="1:35" s="2" customFormat="1" x14ac:dyDescent="0.25">
      <c r="A32" s="14">
        <v>27</v>
      </c>
      <c r="B32" s="4" t="s">
        <v>106</v>
      </c>
      <c r="C32" s="4" t="s">
        <v>0</v>
      </c>
      <c r="D32" s="4"/>
      <c r="E32" s="4">
        <v>6</v>
      </c>
      <c r="F32" s="15" t="s">
        <v>16</v>
      </c>
      <c r="G32" s="37">
        <v>3</v>
      </c>
      <c r="H32" s="38">
        <v>6</v>
      </c>
      <c r="I32" s="18" t="s">
        <v>16</v>
      </c>
      <c r="J32" s="38">
        <v>6</v>
      </c>
      <c r="K32" s="37">
        <v>4</v>
      </c>
      <c r="L32" s="15" t="s">
        <v>16</v>
      </c>
      <c r="M32" s="37">
        <v>1</v>
      </c>
      <c r="N32" s="38">
        <v>6</v>
      </c>
      <c r="O32" s="19" t="s">
        <v>16</v>
      </c>
      <c r="P32" s="38">
        <v>5</v>
      </c>
      <c r="Q32" s="37">
        <v>6</v>
      </c>
      <c r="R32" s="15" t="s">
        <v>16</v>
      </c>
      <c r="S32" s="37">
        <v>4</v>
      </c>
      <c r="T32" s="38">
        <v>6</v>
      </c>
      <c r="U32" s="19" t="s">
        <v>16</v>
      </c>
      <c r="V32" s="38">
        <v>2</v>
      </c>
      <c r="W32" s="37">
        <v>5</v>
      </c>
      <c r="X32" s="15" t="s">
        <v>16</v>
      </c>
      <c r="Y32" s="37">
        <v>4</v>
      </c>
      <c r="Z32" s="38">
        <v>5</v>
      </c>
      <c r="AA32" s="19" t="s">
        <v>16</v>
      </c>
      <c r="AB32" s="38">
        <v>5</v>
      </c>
      <c r="AC32" s="20">
        <f t="shared" si="0"/>
        <v>44</v>
      </c>
      <c r="AD32" s="21" t="s">
        <v>16</v>
      </c>
      <c r="AE32" s="20">
        <f t="shared" si="1"/>
        <v>30</v>
      </c>
      <c r="AF32" s="89">
        <f>SUM(AC32:AE32)</f>
        <v>74</v>
      </c>
      <c r="AG32" s="25">
        <f>13+14+16+2</f>
        <v>45</v>
      </c>
      <c r="AH32" s="11" t="s">
        <v>33</v>
      </c>
      <c r="AI32" s="4"/>
    </row>
    <row r="33" spans="1:35" s="2" customFormat="1" x14ac:dyDescent="0.25">
      <c r="A33" s="14">
        <v>28</v>
      </c>
      <c r="B33" s="14" t="s">
        <v>88</v>
      </c>
      <c r="C33" s="14" t="s">
        <v>60</v>
      </c>
      <c r="E33" s="14">
        <v>6</v>
      </c>
      <c r="F33" s="15" t="s">
        <v>16</v>
      </c>
      <c r="G33" s="16">
        <v>3</v>
      </c>
      <c r="H33" s="17">
        <v>6</v>
      </c>
      <c r="I33" s="18" t="s">
        <v>16</v>
      </c>
      <c r="J33" s="17">
        <v>6</v>
      </c>
      <c r="K33" s="16">
        <v>5</v>
      </c>
      <c r="L33" s="15" t="s">
        <v>16</v>
      </c>
      <c r="M33" s="16">
        <v>2</v>
      </c>
      <c r="N33" s="17">
        <v>6</v>
      </c>
      <c r="O33" s="19" t="s">
        <v>16</v>
      </c>
      <c r="P33" s="17">
        <v>5</v>
      </c>
      <c r="Q33" s="16">
        <v>6</v>
      </c>
      <c r="R33" s="15" t="s">
        <v>16</v>
      </c>
      <c r="S33" s="16">
        <v>4</v>
      </c>
      <c r="T33" s="17">
        <v>5</v>
      </c>
      <c r="U33" s="19" t="s">
        <v>16</v>
      </c>
      <c r="V33" s="17">
        <v>1</v>
      </c>
      <c r="W33" s="16">
        <v>6</v>
      </c>
      <c r="X33" s="15" t="s">
        <v>16</v>
      </c>
      <c r="Y33" s="16">
        <v>5</v>
      </c>
      <c r="Z33" s="17">
        <v>4</v>
      </c>
      <c r="AA33" s="19" t="s">
        <v>16</v>
      </c>
      <c r="AB33" s="17">
        <v>4</v>
      </c>
      <c r="AC33" s="20">
        <f t="shared" si="0"/>
        <v>44</v>
      </c>
      <c r="AE33" s="20">
        <f t="shared" si="1"/>
        <v>30</v>
      </c>
      <c r="AF33" s="89">
        <f>AC33+AE33</f>
        <v>74</v>
      </c>
      <c r="AG33" s="25">
        <v>41</v>
      </c>
      <c r="AH33" s="11" t="s">
        <v>33</v>
      </c>
      <c r="AI33" s="4"/>
    </row>
    <row r="34" spans="1:35" x14ac:dyDescent="0.25">
      <c r="A34" s="14">
        <v>29</v>
      </c>
      <c r="B34" s="4" t="s">
        <v>133</v>
      </c>
      <c r="C34" s="4" t="s">
        <v>132</v>
      </c>
      <c r="D34" s="4"/>
      <c r="E34" s="4">
        <v>6</v>
      </c>
      <c r="F34" s="15" t="s">
        <v>16</v>
      </c>
      <c r="G34" s="37">
        <v>3</v>
      </c>
      <c r="H34" s="38">
        <v>6</v>
      </c>
      <c r="I34" s="18" t="s">
        <v>16</v>
      </c>
      <c r="J34" s="38">
        <v>6</v>
      </c>
      <c r="K34" s="37">
        <v>6</v>
      </c>
      <c r="L34" s="15" t="s">
        <v>16</v>
      </c>
      <c r="M34" s="37">
        <v>2</v>
      </c>
      <c r="N34" s="38">
        <v>5</v>
      </c>
      <c r="O34" s="19" t="s">
        <v>16</v>
      </c>
      <c r="P34" s="38">
        <v>4</v>
      </c>
      <c r="Q34" s="37">
        <v>4</v>
      </c>
      <c r="R34" s="15" t="s">
        <v>16</v>
      </c>
      <c r="S34" s="37">
        <v>3</v>
      </c>
      <c r="T34" s="38">
        <v>6</v>
      </c>
      <c r="U34" s="19" t="s">
        <v>16</v>
      </c>
      <c r="V34" s="38">
        <v>2</v>
      </c>
      <c r="W34" s="37">
        <v>5</v>
      </c>
      <c r="X34" s="15" t="s">
        <v>16</v>
      </c>
      <c r="Y34" s="37">
        <v>4</v>
      </c>
      <c r="Z34" s="38">
        <v>6</v>
      </c>
      <c r="AA34" s="19" t="s">
        <v>16</v>
      </c>
      <c r="AB34" s="38">
        <v>6</v>
      </c>
      <c r="AC34" s="20">
        <f t="shared" si="0"/>
        <v>44</v>
      </c>
      <c r="AD34" s="21" t="s">
        <v>16</v>
      </c>
      <c r="AE34" s="20">
        <f t="shared" si="1"/>
        <v>30</v>
      </c>
      <c r="AF34" s="89">
        <f>SUM(AC34:AE34)</f>
        <v>74</v>
      </c>
      <c r="AG34" s="41">
        <f>3+12+4+9+2</f>
        <v>30</v>
      </c>
      <c r="AH34" s="11" t="s">
        <v>33</v>
      </c>
      <c r="AI34" s="4"/>
    </row>
    <row r="35" spans="1:35" x14ac:dyDescent="0.25">
      <c r="A35" s="14">
        <v>30</v>
      </c>
      <c r="B35" s="4" t="s">
        <v>55</v>
      </c>
      <c r="C35" s="4" t="s">
        <v>0</v>
      </c>
      <c r="D35" s="4"/>
      <c r="E35" s="4">
        <v>6</v>
      </c>
      <c r="F35" s="15" t="s">
        <v>16</v>
      </c>
      <c r="G35" s="37">
        <v>3</v>
      </c>
      <c r="H35" s="38">
        <v>5</v>
      </c>
      <c r="I35" s="18" t="s">
        <v>16</v>
      </c>
      <c r="J35" s="38">
        <v>5</v>
      </c>
      <c r="K35" s="37">
        <v>5</v>
      </c>
      <c r="L35" s="15" t="s">
        <v>16</v>
      </c>
      <c r="M35" s="37">
        <v>2</v>
      </c>
      <c r="N35" s="38">
        <v>5</v>
      </c>
      <c r="O35" s="19" t="s">
        <v>16</v>
      </c>
      <c r="P35" s="38">
        <v>4</v>
      </c>
      <c r="Q35" s="37">
        <v>5</v>
      </c>
      <c r="R35" s="15" t="s">
        <v>16</v>
      </c>
      <c r="S35" s="37">
        <v>4</v>
      </c>
      <c r="T35" s="38">
        <v>6</v>
      </c>
      <c r="U35" s="19" t="s">
        <v>16</v>
      </c>
      <c r="V35" s="38">
        <v>2</v>
      </c>
      <c r="W35" s="37">
        <v>5</v>
      </c>
      <c r="X35" s="15" t="s">
        <v>16</v>
      </c>
      <c r="Y35" s="37">
        <v>5</v>
      </c>
      <c r="Z35" s="38">
        <v>6</v>
      </c>
      <c r="AA35" s="19" t="s">
        <v>16</v>
      </c>
      <c r="AB35" s="38">
        <v>6</v>
      </c>
      <c r="AC35" s="20">
        <f t="shared" si="0"/>
        <v>43</v>
      </c>
      <c r="AD35" s="21" t="s">
        <v>16</v>
      </c>
      <c r="AE35" s="20">
        <f t="shared" si="1"/>
        <v>31</v>
      </c>
      <c r="AF35" s="89">
        <f>SUM(AC35:AE35)</f>
        <v>74</v>
      </c>
      <c r="AG35" s="25">
        <f>5+4+2+3+11+1</f>
        <v>26</v>
      </c>
      <c r="AH35" s="11" t="s">
        <v>33</v>
      </c>
      <c r="AI35" s="4"/>
    </row>
    <row r="36" spans="1:35" x14ac:dyDescent="0.25">
      <c r="A36" s="14">
        <v>31</v>
      </c>
      <c r="B36" s="4" t="s">
        <v>100</v>
      </c>
      <c r="C36" s="4" t="s">
        <v>97</v>
      </c>
      <c r="D36" s="4"/>
      <c r="E36" s="4">
        <v>5</v>
      </c>
      <c r="F36" s="15" t="s">
        <v>16</v>
      </c>
      <c r="G36" s="37">
        <v>3</v>
      </c>
      <c r="H36" s="38">
        <v>6</v>
      </c>
      <c r="I36" s="18" t="s">
        <v>16</v>
      </c>
      <c r="J36" s="38">
        <v>5</v>
      </c>
      <c r="K36" s="37">
        <v>6</v>
      </c>
      <c r="L36" s="15" t="s">
        <v>16</v>
      </c>
      <c r="M36" s="37">
        <v>1</v>
      </c>
      <c r="N36" s="38">
        <v>5</v>
      </c>
      <c r="O36" s="19" t="s">
        <v>16</v>
      </c>
      <c r="P36" s="38">
        <v>5</v>
      </c>
      <c r="Q36" s="37">
        <v>5</v>
      </c>
      <c r="R36" s="15" t="s">
        <v>16</v>
      </c>
      <c r="S36" s="37">
        <v>3</v>
      </c>
      <c r="T36" s="38">
        <v>6</v>
      </c>
      <c r="U36" s="19" t="s">
        <v>16</v>
      </c>
      <c r="V36" s="38">
        <v>2</v>
      </c>
      <c r="W36" s="37">
        <v>5</v>
      </c>
      <c r="X36" s="15" t="s">
        <v>16</v>
      </c>
      <c r="Y36" s="37">
        <v>5</v>
      </c>
      <c r="Z36" s="38">
        <v>6</v>
      </c>
      <c r="AA36" s="19" t="s">
        <v>16</v>
      </c>
      <c r="AB36" s="38">
        <v>6</v>
      </c>
      <c r="AC36" s="20">
        <f t="shared" si="0"/>
        <v>44</v>
      </c>
      <c r="AD36" s="21" t="s">
        <v>16</v>
      </c>
      <c r="AE36" s="20">
        <f t="shared" si="1"/>
        <v>30</v>
      </c>
      <c r="AF36" s="89">
        <f>SUM(AC36:AE36)</f>
        <v>74</v>
      </c>
      <c r="AG36" s="41">
        <f>11+10+2</f>
        <v>23</v>
      </c>
      <c r="AH36" s="11" t="s">
        <v>33</v>
      </c>
      <c r="AI36" s="4"/>
    </row>
    <row r="37" spans="1:35" x14ac:dyDescent="0.25">
      <c r="A37" s="14">
        <v>32</v>
      </c>
      <c r="B37" s="1" t="s">
        <v>123</v>
      </c>
      <c r="C37" s="1" t="s">
        <v>67</v>
      </c>
      <c r="E37" s="14">
        <v>6</v>
      </c>
      <c r="F37" s="15" t="s">
        <v>16</v>
      </c>
      <c r="G37" s="16">
        <v>3</v>
      </c>
      <c r="H37" s="17">
        <v>3</v>
      </c>
      <c r="I37" s="18" t="s">
        <v>16</v>
      </c>
      <c r="J37" s="17">
        <v>3</v>
      </c>
      <c r="K37" s="16">
        <v>6</v>
      </c>
      <c r="L37" s="15" t="s">
        <v>16</v>
      </c>
      <c r="M37" s="16">
        <v>2</v>
      </c>
      <c r="N37" s="17">
        <v>6</v>
      </c>
      <c r="O37" s="19" t="s">
        <v>16</v>
      </c>
      <c r="P37" s="17">
        <v>5</v>
      </c>
      <c r="Q37" s="16">
        <v>6</v>
      </c>
      <c r="R37" s="15" t="s">
        <v>16</v>
      </c>
      <c r="S37" s="16">
        <v>4</v>
      </c>
      <c r="T37" s="17">
        <v>6</v>
      </c>
      <c r="U37" s="19" t="s">
        <v>16</v>
      </c>
      <c r="V37" s="17">
        <v>2</v>
      </c>
      <c r="W37" s="16">
        <v>5</v>
      </c>
      <c r="X37" s="15" t="s">
        <v>16</v>
      </c>
      <c r="Y37" s="16">
        <v>5</v>
      </c>
      <c r="Z37" s="17">
        <v>6</v>
      </c>
      <c r="AA37" s="19" t="s">
        <v>16</v>
      </c>
      <c r="AB37" s="17">
        <v>6</v>
      </c>
      <c r="AC37" s="20">
        <f t="shared" si="0"/>
        <v>44</v>
      </c>
      <c r="AD37" s="2"/>
      <c r="AE37" s="20">
        <f t="shared" si="1"/>
        <v>30</v>
      </c>
      <c r="AF37" s="89">
        <f>AC37+AE37</f>
        <v>74</v>
      </c>
      <c r="AG37" s="25">
        <v>17</v>
      </c>
      <c r="AH37" s="11" t="s">
        <v>33</v>
      </c>
      <c r="AI37" s="4"/>
    </row>
    <row r="38" spans="1:35" x14ac:dyDescent="0.25">
      <c r="A38" s="14">
        <v>33</v>
      </c>
      <c r="B38" s="14" t="s">
        <v>115</v>
      </c>
      <c r="C38" s="14" t="s">
        <v>67</v>
      </c>
      <c r="D38" s="4"/>
      <c r="E38" s="4">
        <v>6</v>
      </c>
      <c r="F38" s="15" t="s">
        <v>16</v>
      </c>
      <c r="G38" s="37">
        <v>3</v>
      </c>
      <c r="H38" s="38">
        <v>4</v>
      </c>
      <c r="I38" s="18" t="s">
        <v>16</v>
      </c>
      <c r="J38" s="38">
        <v>4</v>
      </c>
      <c r="K38" s="37">
        <v>6</v>
      </c>
      <c r="L38" s="15" t="s">
        <v>16</v>
      </c>
      <c r="M38" s="37">
        <v>2</v>
      </c>
      <c r="N38" s="38">
        <v>6</v>
      </c>
      <c r="O38" s="19" t="s">
        <v>16</v>
      </c>
      <c r="P38" s="38">
        <v>5</v>
      </c>
      <c r="Q38" s="37">
        <v>5</v>
      </c>
      <c r="R38" s="15" t="s">
        <v>16</v>
      </c>
      <c r="S38" s="37">
        <v>3</v>
      </c>
      <c r="T38" s="38">
        <v>6</v>
      </c>
      <c r="U38" s="19" t="s">
        <v>16</v>
      </c>
      <c r="V38" s="38">
        <v>2</v>
      </c>
      <c r="W38" s="37">
        <v>6</v>
      </c>
      <c r="X38" s="15" t="s">
        <v>16</v>
      </c>
      <c r="Y38" s="37">
        <v>5</v>
      </c>
      <c r="Z38" s="38">
        <v>5</v>
      </c>
      <c r="AA38" s="19" t="s">
        <v>16</v>
      </c>
      <c r="AB38" s="38">
        <v>5</v>
      </c>
      <c r="AC38" s="20">
        <f t="shared" ref="AC38:AC69" si="4">E38+H38+K38+N38+Q38+T38+W38+Z38</f>
        <v>44</v>
      </c>
      <c r="AD38" s="21" t="s">
        <v>16</v>
      </c>
      <c r="AE38" s="20">
        <f t="shared" ref="AE38:AE69" si="5">G38+J38+M38+P38+S38+V38+Y38+AB38</f>
        <v>29</v>
      </c>
      <c r="AF38" s="89">
        <f>SUM(AC38:AE38)</f>
        <v>73</v>
      </c>
      <c r="AG38" s="25">
        <v>46</v>
      </c>
      <c r="AH38" s="11"/>
      <c r="AI38" s="11"/>
    </row>
    <row r="39" spans="1:35" x14ac:dyDescent="0.25">
      <c r="A39" s="14">
        <v>34</v>
      </c>
      <c r="B39" s="14" t="s">
        <v>120</v>
      </c>
      <c r="C39" s="14" t="s">
        <v>77</v>
      </c>
      <c r="D39" s="2"/>
      <c r="E39" s="14">
        <v>6</v>
      </c>
      <c r="F39" s="15" t="s">
        <v>16</v>
      </c>
      <c r="G39" s="16">
        <v>3</v>
      </c>
      <c r="H39" s="17">
        <v>4</v>
      </c>
      <c r="I39" s="18" t="s">
        <v>16</v>
      </c>
      <c r="J39" s="17">
        <v>4</v>
      </c>
      <c r="K39" s="16">
        <v>6</v>
      </c>
      <c r="L39" s="15" t="s">
        <v>16</v>
      </c>
      <c r="M39" s="16">
        <v>2</v>
      </c>
      <c r="N39" s="17">
        <v>5</v>
      </c>
      <c r="O39" s="19" t="s">
        <v>16</v>
      </c>
      <c r="P39" s="17">
        <v>4</v>
      </c>
      <c r="Q39" s="16">
        <v>5</v>
      </c>
      <c r="R39" s="15" t="s">
        <v>16</v>
      </c>
      <c r="S39" s="16">
        <v>4</v>
      </c>
      <c r="T39" s="17">
        <v>5</v>
      </c>
      <c r="U39" s="19" t="s">
        <v>16</v>
      </c>
      <c r="V39" s="17">
        <v>2</v>
      </c>
      <c r="W39" s="16">
        <v>6</v>
      </c>
      <c r="X39" s="15" t="s">
        <v>16</v>
      </c>
      <c r="Y39" s="16">
        <v>5</v>
      </c>
      <c r="Z39" s="17">
        <v>6</v>
      </c>
      <c r="AA39" s="19" t="s">
        <v>16</v>
      </c>
      <c r="AB39" s="17">
        <v>6</v>
      </c>
      <c r="AC39" s="20">
        <f t="shared" si="4"/>
        <v>43</v>
      </c>
      <c r="AD39" s="21" t="s">
        <v>16</v>
      </c>
      <c r="AE39" s="20">
        <f t="shared" si="5"/>
        <v>30</v>
      </c>
      <c r="AF39" s="89">
        <f>AC39+AE39</f>
        <v>73</v>
      </c>
      <c r="AG39" s="25">
        <v>39</v>
      </c>
      <c r="AH39" s="4"/>
      <c r="AI39" s="4"/>
    </row>
    <row r="40" spans="1:35" x14ac:dyDescent="0.25">
      <c r="A40" s="14">
        <v>35</v>
      </c>
      <c r="B40" s="14" t="s">
        <v>83</v>
      </c>
      <c r="C40" s="14" t="s">
        <v>77</v>
      </c>
      <c r="D40" s="2"/>
      <c r="E40" s="14">
        <v>5</v>
      </c>
      <c r="F40" s="15" t="s">
        <v>16</v>
      </c>
      <c r="G40" s="16">
        <v>3</v>
      </c>
      <c r="H40" s="17">
        <v>6</v>
      </c>
      <c r="I40" s="18" t="s">
        <v>16</v>
      </c>
      <c r="J40" s="17">
        <v>6</v>
      </c>
      <c r="K40" s="16">
        <v>4</v>
      </c>
      <c r="L40" s="15" t="s">
        <v>16</v>
      </c>
      <c r="M40" s="16">
        <v>1</v>
      </c>
      <c r="N40" s="17">
        <v>6</v>
      </c>
      <c r="O40" s="19" t="s">
        <v>16</v>
      </c>
      <c r="P40" s="17">
        <v>5</v>
      </c>
      <c r="Q40" s="16">
        <v>6</v>
      </c>
      <c r="R40" s="15" t="s">
        <v>16</v>
      </c>
      <c r="S40" s="16">
        <v>4</v>
      </c>
      <c r="T40" s="17">
        <v>6</v>
      </c>
      <c r="U40" s="19" t="s">
        <v>16</v>
      </c>
      <c r="V40" s="17">
        <v>2</v>
      </c>
      <c r="W40" s="16">
        <v>6</v>
      </c>
      <c r="X40" s="15" t="s">
        <v>16</v>
      </c>
      <c r="Y40" s="16">
        <v>5</v>
      </c>
      <c r="Z40" s="17">
        <v>4</v>
      </c>
      <c r="AA40" s="19" t="s">
        <v>16</v>
      </c>
      <c r="AB40" s="17">
        <v>4</v>
      </c>
      <c r="AC40" s="20">
        <f t="shared" si="4"/>
        <v>43</v>
      </c>
      <c r="AD40" s="21" t="s">
        <v>16</v>
      </c>
      <c r="AE40" s="20">
        <f t="shared" si="5"/>
        <v>30</v>
      </c>
      <c r="AF40" s="89">
        <f>AC40+AE40</f>
        <v>73</v>
      </c>
      <c r="AG40" s="25">
        <f>16+4+11+7</f>
        <v>38</v>
      </c>
      <c r="AH40" s="4"/>
      <c r="AI40" s="4"/>
    </row>
    <row r="41" spans="1:35" x14ac:dyDescent="0.25">
      <c r="A41" s="14">
        <v>36</v>
      </c>
      <c r="B41" s="1" t="s">
        <v>107</v>
      </c>
      <c r="C41" s="1" t="s">
        <v>85</v>
      </c>
      <c r="D41" s="2"/>
      <c r="E41" s="14">
        <v>6</v>
      </c>
      <c r="F41" s="15" t="s">
        <v>16</v>
      </c>
      <c r="G41" s="16">
        <v>3</v>
      </c>
      <c r="H41" s="17">
        <v>6</v>
      </c>
      <c r="I41" s="18" t="s">
        <v>16</v>
      </c>
      <c r="J41" s="17">
        <v>6</v>
      </c>
      <c r="K41" s="16">
        <v>5</v>
      </c>
      <c r="L41" s="15" t="s">
        <v>16</v>
      </c>
      <c r="M41" s="16">
        <v>2</v>
      </c>
      <c r="N41" s="17">
        <v>6</v>
      </c>
      <c r="O41" s="19" t="s">
        <v>16</v>
      </c>
      <c r="P41" s="17">
        <v>5</v>
      </c>
      <c r="Q41" s="16">
        <v>6</v>
      </c>
      <c r="R41" s="15" t="s">
        <v>16</v>
      </c>
      <c r="S41" s="16">
        <v>4</v>
      </c>
      <c r="T41" s="17">
        <v>6</v>
      </c>
      <c r="U41" s="19" t="s">
        <v>16</v>
      </c>
      <c r="V41" s="17">
        <v>2</v>
      </c>
      <c r="W41" s="16">
        <v>2</v>
      </c>
      <c r="X41" s="15" t="s">
        <v>16</v>
      </c>
      <c r="Y41" s="16">
        <v>1</v>
      </c>
      <c r="Z41" s="17">
        <v>6</v>
      </c>
      <c r="AA41" s="19" t="s">
        <v>16</v>
      </c>
      <c r="AB41" s="17">
        <v>6</v>
      </c>
      <c r="AC41" s="20">
        <f t="shared" si="4"/>
        <v>43</v>
      </c>
      <c r="AD41" s="21" t="s">
        <v>16</v>
      </c>
      <c r="AE41" s="20">
        <f t="shared" si="5"/>
        <v>29</v>
      </c>
      <c r="AF41" s="89">
        <f>AC41+AE41</f>
        <v>72</v>
      </c>
      <c r="AG41" s="25">
        <v>55</v>
      </c>
      <c r="AH41" s="11"/>
      <c r="AI41" s="4"/>
    </row>
    <row r="42" spans="1:35" x14ac:dyDescent="0.25">
      <c r="A42" s="14">
        <v>37</v>
      </c>
      <c r="B42" s="14" t="s">
        <v>99</v>
      </c>
      <c r="C42" s="14" t="s">
        <v>97</v>
      </c>
      <c r="D42" s="4"/>
      <c r="E42" s="4">
        <v>3</v>
      </c>
      <c r="F42" s="15" t="s">
        <v>16</v>
      </c>
      <c r="G42" s="37">
        <v>2</v>
      </c>
      <c r="H42" s="38">
        <v>6</v>
      </c>
      <c r="I42" s="18" t="s">
        <v>16</v>
      </c>
      <c r="J42" s="38">
        <v>6</v>
      </c>
      <c r="K42" s="37">
        <v>5</v>
      </c>
      <c r="L42" s="15" t="s">
        <v>16</v>
      </c>
      <c r="M42" s="37">
        <v>2</v>
      </c>
      <c r="N42" s="38">
        <v>6</v>
      </c>
      <c r="O42" s="19" t="s">
        <v>16</v>
      </c>
      <c r="P42" s="38">
        <v>5</v>
      </c>
      <c r="Q42" s="37">
        <v>6</v>
      </c>
      <c r="R42" s="15" t="s">
        <v>16</v>
      </c>
      <c r="S42" s="37">
        <v>4</v>
      </c>
      <c r="T42" s="38">
        <v>6</v>
      </c>
      <c r="U42" s="19" t="s">
        <v>16</v>
      </c>
      <c r="V42" s="38">
        <v>2</v>
      </c>
      <c r="W42" s="37">
        <v>5</v>
      </c>
      <c r="X42" s="15" t="s">
        <v>16</v>
      </c>
      <c r="Y42" s="37">
        <v>4</v>
      </c>
      <c r="Z42" s="38">
        <v>5</v>
      </c>
      <c r="AA42" s="19" t="s">
        <v>16</v>
      </c>
      <c r="AB42" s="38">
        <v>5</v>
      </c>
      <c r="AC42" s="20">
        <f t="shared" si="4"/>
        <v>42</v>
      </c>
      <c r="AD42" s="21" t="s">
        <v>16</v>
      </c>
      <c r="AE42" s="20">
        <f t="shared" si="5"/>
        <v>30</v>
      </c>
      <c r="AF42" s="89">
        <f>SUM(AC42:AE42)</f>
        <v>72</v>
      </c>
      <c r="AG42" s="25">
        <v>43</v>
      </c>
      <c r="AH42" s="11"/>
      <c r="AI42" s="11"/>
    </row>
    <row r="43" spans="1:35" x14ac:dyDescent="0.25">
      <c r="A43" s="14">
        <v>38</v>
      </c>
      <c r="B43" s="14" t="s">
        <v>93</v>
      </c>
      <c r="C43" s="14" t="s">
        <v>60</v>
      </c>
      <c r="E43" s="14">
        <v>6</v>
      </c>
      <c r="F43" s="15" t="s">
        <v>16</v>
      </c>
      <c r="G43" s="16">
        <v>3</v>
      </c>
      <c r="H43" s="17">
        <v>4</v>
      </c>
      <c r="I43" s="18" t="s">
        <v>16</v>
      </c>
      <c r="J43" s="17">
        <v>4</v>
      </c>
      <c r="K43" s="16">
        <v>4</v>
      </c>
      <c r="L43" s="15" t="s">
        <v>16</v>
      </c>
      <c r="M43" s="16">
        <v>2</v>
      </c>
      <c r="N43" s="17">
        <v>5</v>
      </c>
      <c r="O43" s="19" t="s">
        <v>16</v>
      </c>
      <c r="P43" s="17">
        <v>4</v>
      </c>
      <c r="Q43" s="16">
        <v>6</v>
      </c>
      <c r="R43" s="15" t="s">
        <v>16</v>
      </c>
      <c r="S43" s="16">
        <v>4</v>
      </c>
      <c r="T43" s="17">
        <v>6</v>
      </c>
      <c r="U43" s="19" t="s">
        <v>16</v>
      </c>
      <c r="V43" s="17">
        <v>2</v>
      </c>
      <c r="W43" s="16">
        <v>6</v>
      </c>
      <c r="X43" s="15" t="s">
        <v>16</v>
      </c>
      <c r="Y43" s="16">
        <v>4</v>
      </c>
      <c r="Z43" s="17">
        <v>6</v>
      </c>
      <c r="AA43" s="19" t="s">
        <v>16</v>
      </c>
      <c r="AB43" s="17">
        <v>6</v>
      </c>
      <c r="AC43" s="20">
        <f t="shared" si="4"/>
        <v>43</v>
      </c>
      <c r="AD43" s="2"/>
      <c r="AE43" s="20">
        <f t="shared" si="5"/>
        <v>29</v>
      </c>
      <c r="AF43" s="89">
        <f>AC43+AE43</f>
        <v>72</v>
      </c>
      <c r="AG43" s="25">
        <v>42</v>
      </c>
      <c r="AH43" s="11"/>
      <c r="AI43" s="4"/>
    </row>
    <row r="44" spans="1:35" x14ac:dyDescent="0.25">
      <c r="A44" s="14">
        <v>39</v>
      </c>
      <c r="B44" s="14" t="s">
        <v>86</v>
      </c>
      <c r="C44" s="14" t="s">
        <v>85</v>
      </c>
      <c r="D44" s="2"/>
      <c r="E44" s="14">
        <v>6</v>
      </c>
      <c r="F44" s="15" t="s">
        <v>16</v>
      </c>
      <c r="G44" s="16">
        <v>3</v>
      </c>
      <c r="H44" s="17">
        <v>4</v>
      </c>
      <c r="I44" s="18" t="s">
        <v>16</v>
      </c>
      <c r="J44" s="17">
        <v>4</v>
      </c>
      <c r="K44" s="16">
        <v>6</v>
      </c>
      <c r="L44" s="15" t="s">
        <v>16</v>
      </c>
      <c r="M44" s="16">
        <v>2</v>
      </c>
      <c r="N44" s="17">
        <v>6</v>
      </c>
      <c r="O44" s="19" t="s">
        <v>16</v>
      </c>
      <c r="P44" s="17">
        <v>5</v>
      </c>
      <c r="Q44" s="16">
        <v>4</v>
      </c>
      <c r="R44" s="15" t="s">
        <v>16</v>
      </c>
      <c r="S44" s="16">
        <v>3</v>
      </c>
      <c r="T44" s="17">
        <v>6</v>
      </c>
      <c r="U44" s="19" t="s">
        <v>16</v>
      </c>
      <c r="V44" s="17">
        <v>2</v>
      </c>
      <c r="W44" s="16">
        <v>6</v>
      </c>
      <c r="X44" s="15" t="s">
        <v>16</v>
      </c>
      <c r="Y44" s="16">
        <v>5</v>
      </c>
      <c r="Z44" s="17">
        <v>5</v>
      </c>
      <c r="AA44" s="19" t="s">
        <v>16</v>
      </c>
      <c r="AB44" s="17">
        <v>5</v>
      </c>
      <c r="AC44" s="20">
        <f t="shared" si="4"/>
        <v>43</v>
      </c>
      <c r="AD44" s="21" t="s">
        <v>16</v>
      </c>
      <c r="AE44" s="20">
        <f t="shared" si="5"/>
        <v>29</v>
      </c>
      <c r="AF44" s="89">
        <f>AC44+AE44</f>
        <v>72</v>
      </c>
      <c r="AG44" s="25">
        <v>41</v>
      </c>
      <c r="AH44" s="4"/>
      <c r="AI44" s="4"/>
    </row>
    <row r="45" spans="1:35" x14ac:dyDescent="0.25">
      <c r="A45" s="14">
        <v>40</v>
      </c>
      <c r="B45" s="14" t="s">
        <v>57</v>
      </c>
      <c r="C45" s="14" t="s">
        <v>58</v>
      </c>
      <c r="D45" s="2"/>
      <c r="E45" s="14">
        <v>5</v>
      </c>
      <c r="F45" s="15" t="s">
        <v>16</v>
      </c>
      <c r="G45" s="16">
        <v>3</v>
      </c>
      <c r="H45" s="17">
        <v>5</v>
      </c>
      <c r="I45" s="18" t="s">
        <v>16</v>
      </c>
      <c r="J45" s="17">
        <v>5</v>
      </c>
      <c r="K45" s="16">
        <v>4</v>
      </c>
      <c r="L45" s="15" t="s">
        <v>16</v>
      </c>
      <c r="M45" s="16">
        <v>2</v>
      </c>
      <c r="N45" s="17">
        <v>4</v>
      </c>
      <c r="O45" s="19" t="s">
        <v>16</v>
      </c>
      <c r="P45" s="17">
        <v>4</v>
      </c>
      <c r="Q45" s="16">
        <v>5</v>
      </c>
      <c r="R45" s="15" t="s">
        <v>16</v>
      </c>
      <c r="S45" s="16">
        <v>4</v>
      </c>
      <c r="T45" s="17">
        <v>6</v>
      </c>
      <c r="U45" s="19" t="s">
        <v>16</v>
      </c>
      <c r="V45" s="17">
        <v>2</v>
      </c>
      <c r="W45" s="16">
        <v>6</v>
      </c>
      <c r="X45" s="15" t="s">
        <v>16</v>
      </c>
      <c r="Y45" s="16">
        <v>5</v>
      </c>
      <c r="Z45" s="17">
        <v>6</v>
      </c>
      <c r="AA45" s="19" t="s">
        <v>16</v>
      </c>
      <c r="AB45" s="17">
        <v>6</v>
      </c>
      <c r="AC45" s="20">
        <f t="shared" si="4"/>
        <v>41</v>
      </c>
      <c r="AD45" s="2"/>
      <c r="AE45" s="20">
        <f t="shared" si="5"/>
        <v>31</v>
      </c>
      <c r="AF45" s="89">
        <f>AC45+AE45</f>
        <v>72</v>
      </c>
      <c r="AG45" s="23">
        <f>2+4+3+3+14+5</f>
        <v>31</v>
      </c>
      <c r="AH45" s="11"/>
      <c r="AI45" s="4"/>
    </row>
    <row r="46" spans="1:35" x14ac:dyDescent="0.25">
      <c r="A46" s="14">
        <v>41</v>
      </c>
      <c r="B46" s="14" t="s">
        <v>53</v>
      </c>
      <c r="C46" s="14" t="s">
        <v>0</v>
      </c>
      <c r="D46" s="2"/>
      <c r="E46" s="14">
        <v>6</v>
      </c>
      <c r="F46" s="15" t="s">
        <v>16</v>
      </c>
      <c r="G46" s="16">
        <v>3</v>
      </c>
      <c r="H46" s="17">
        <v>5</v>
      </c>
      <c r="I46" s="18" t="s">
        <v>16</v>
      </c>
      <c r="J46" s="17">
        <v>5</v>
      </c>
      <c r="K46" s="16">
        <v>6</v>
      </c>
      <c r="L46" s="15" t="s">
        <v>16</v>
      </c>
      <c r="M46" s="16">
        <v>2</v>
      </c>
      <c r="N46" s="17">
        <v>6</v>
      </c>
      <c r="O46" s="19" t="s">
        <v>16</v>
      </c>
      <c r="P46" s="17">
        <v>5</v>
      </c>
      <c r="Q46" s="16">
        <v>5</v>
      </c>
      <c r="R46" s="15" t="s">
        <v>16</v>
      </c>
      <c r="S46" s="16">
        <v>4</v>
      </c>
      <c r="T46" s="17">
        <v>6</v>
      </c>
      <c r="U46" s="19" t="s">
        <v>16</v>
      </c>
      <c r="V46" s="17">
        <v>2</v>
      </c>
      <c r="W46" s="16">
        <v>6</v>
      </c>
      <c r="X46" s="15" t="s">
        <v>16</v>
      </c>
      <c r="Y46" s="16">
        <v>5</v>
      </c>
      <c r="Z46" s="17">
        <v>3</v>
      </c>
      <c r="AA46" s="19" t="s">
        <v>16</v>
      </c>
      <c r="AB46" s="17">
        <v>3</v>
      </c>
      <c r="AC46" s="20">
        <f t="shared" si="4"/>
        <v>43</v>
      </c>
      <c r="AD46" s="21" t="s">
        <v>16</v>
      </c>
      <c r="AE46" s="20">
        <f t="shared" si="5"/>
        <v>29</v>
      </c>
      <c r="AF46" s="89">
        <f>AC46+AE46</f>
        <v>72</v>
      </c>
      <c r="AG46" s="25">
        <f>3+9+6+6+7</f>
        <v>31</v>
      </c>
      <c r="AH46" s="4"/>
      <c r="AI46" s="4"/>
    </row>
    <row r="47" spans="1:35" x14ac:dyDescent="0.25">
      <c r="A47" s="14">
        <v>42</v>
      </c>
      <c r="B47" s="14" t="s">
        <v>111</v>
      </c>
      <c r="C47" s="14" t="s">
        <v>60</v>
      </c>
      <c r="D47" s="2"/>
      <c r="E47" s="14">
        <v>4</v>
      </c>
      <c r="F47" s="15" t="s">
        <v>16</v>
      </c>
      <c r="G47" s="16">
        <v>3</v>
      </c>
      <c r="H47" s="17">
        <v>6</v>
      </c>
      <c r="I47" s="18" t="s">
        <v>16</v>
      </c>
      <c r="J47" s="17">
        <v>6</v>
      </c>
      <c r="K47" s="16">
        <v>5</v>
      </c>
      <c r="L47" s="15" t="s">
        <v>16</v>
      </c>
      <c r="M47" s="16">
        <v>2</v>
      </c>
      <c r="N47" s="17">
        <v>4</v>
      </c>
      <c r="O47" s="19" t="s">
        <v>16</v>
      </c>
      <c r="P47" s="17">
        <v>4</v>
      </c>
      <c r="Q47" s="16">
        <v>4</v>
      </c>
      <c r="R47" s="15" t="s">
        <v>16</v>
      </c>
      <c r="S47" s="16">
        <v>3</v>
      </c>
      <c r="T47" s="17">
        <v>5</v>
      </c>
      <c r="U47" s="19" t="s">
        <v>16</v>
      </c>
      <c r="V47" s="17">
        <v>2</v>
      </c>
      <c r="W47" s="16">
        <v>6</v>
      </c>
      <c r="X47" s="15" t="s">
        <v>16</v>
      </c>
      <c r="Y47" s="16">
        <v>5</v>
      </c>
      <c r="Z47" s="17">
        <v>6</v>
      </c>
      <c r="AA47" s="19" t="s">
        <v>16</v>
      </c>
      <c r="AB47" s="17">
        <v>6</v>
      </c>
      <c r="AC47" s="20">
        <f t="shared" si="4"/>
        <v>40</v>
      </c>
      <c r="AD47" s="21" t="s">
        <v>16</v>
      </c>
      <c r="AE47" s="20">
        <f t="shared" si="5"/>
        <v>31</v>
      </c>
      <c r="AF47" s="89">
        <f>AC47+AE47</f>
        <v>71</v>
      </c>
      <c r="AG47" s="25">
        <v>33</v>
      </c>
      <c r="AH47" s="4"/>
      <c r="AI47" s="4"/>
    </row>
    <row r="48" spans="1:35" x14ac:dyDescent="0.25">
      <c r="A48" s="14">
        <v>43</v>
      </c>
      <c r="B48" s="4" t="s">
        <v>129</v>
      </c>
      <c r="C48" s="4" t="s">
        <v>60</v>
      </c>
      <c r="D48" s="4"/>
      <c r="E48" s="4">
        <v>6</v>
      </c>
      <c r="F48" s="15" t="s">
        <v>16</v>
      </c>
      <c r="G48" s="37">
        <v>3</v>
      </c>
      <c r="H48" s="38">
        <v>6</v>
      </c>
      <c r="I48" s="18" t="s">
        <v>16</v>
      </c>
      <c r="J48" s="38">
        <v>6</v>
      </c>
      <c r="K48" s="37">
        <v>4</v>
      </c>
      <c r="L48" s="15" t="s">
        <v>16</v>
      </c>
      <c r="M48" s="37">
        <v>1</v>
      </c>
      <c r="N48" s="38">
        <v>5</v>
      </c>
      <c r="O48" s="19" t="s">
        <v>16</v>
      </c>
      <c r="P48" s="38">
        <v>4</v>
      </c>
      <c r="Q48" s="37">
        <v>5</v>
      </c>
      <c r="R48" s="15" t="s">
        <v>16</v>
      </c>
      <c r="S48" s="37">
        <v>4</v>
      </c>
      <c r="T48" s="38">
        <v>4</v>
      </c>
      <c r="U48" s="19" t="s">
        <v>16</v>
      </c>
      <c r="V48" s="38">
        <v>2</v>
      </c>
      <c r="W48" s="37">
        <v>6</v>
      </c>
      <c r="X48" s="15" t="s">
        <v>16</v>
      </c>
      <c r="Y48" s="37">
        <v>5</v>
      </c>
      <c r="Z48" s="38">
        <v>5</v>
      </c>
      <c r="AA48" s="19" t="s">
        <v>16</v>
      </c>
      <c r="AB48" s="38">
        <v>5</v>
      </c>
      <c r="AC48" s="20">
        <f t="shared" si="4"/>
        <v>41</v>
      </c>
      <c r="AD48" s="21" t="s">
        <v>16</v>
      </c>
      <c r="AE48" s="20">
        <f t="shared" si="5"/>
        <v>30</v>
      </c>
      <c r="AF48" s="89">
        <f>SUM(AC48:AE48)</f>
        <v>71</v>
      </c>
      <c r="AG48" s="25">
        <f>7+6+5+8+6</f>
        <v>32</v>
      </c>
      <c r="AH48" s="11"/>
      <c r="AI48" s="4"/>
    </row>
    <row r="49" spans="1:35" x14ac:dyDescent="0.25">
      <c r="A49" s="14">
        <v>44</v>
      </c>
      <c r="B49" s="14" t="s">
        <v>39</v>
      </c>
      <c r="C49" s="14" t="s">
        <v>0</v>
      </c>
      <c r="D49" s="2"/>
      <c r="E49" s="14">
        <v>6</v>
      </c>
      <c r="F49" s="15" t="s">
        <v>16</v>
      </c>
      <c r="G49" s="16">
        <v>3</v>
      </c>
      <c r="H49" s="17">
        <v>3</v>
      </c>
      <c r="I49" s="18" t="s">
        <v>16</v>
      </c>
      <c r="J49" s="17">
        <v>3</v>
      </c>
      <c r="K49" s="16">
        <v>5</v>
      </c>
      <c r="L49" s="15" t="s">
        <v>16</v>
      </c>
      <c r="M49" s="16">
        <v>2</v>
      </c>
      <c r="N49" s="17">
        <v>6</v>
      </c>
      <c r="O49" s="19" t="s">
        <v>16</v>
      </c>
      <c r="P49" s="17">
        <v>5</v>
      </c>
      <c r="Q49" s="16">
        <v>5</v>
      </c>
      <c r="R49" s="15" t="s">
        <v>16</v>
      </c>
      <c r="S49" s="16">
        <v>3</v>
      </c>
      <c r="T49" s="17">
        <v>6</v>
      </c>
      <c r="U49" s="19" t="s">
        <v>16</v>
      </c>
      <c r="V49" s="17">
        <v>2</v>
      </c>
      <c r="W49" s="16">
        <v>6</v>
      </c>
      <c r="X49" s="15" t="s">
        <v>16</v>
      </c>
      <c r="Y49" s="16">
        <v>5</v>
      </c>
      <c r="Z49" s="17">
        <v>5</v>
      </c>
      <c r="AA49" s="19" t="s">
        <v>16</v>
      </c>
      <c r="AB49" s="17">
        <v>5</v>
      </c>
      <c r="AC49" s="20">
        <f t="shared" si="4"/>
        <v>42</v>
      </c>
      <c r="AD49" s="21" t="s">
        <v>16</v>
      </c>
      <c r="AE49" s="20">
        <f t="shared" si="5"/>
        <v>28</v>
      </c>
      <c r="AF49" s="89">
        <f>AC49+AE49</f>
        <v>70</v>
      </c>
      <c r="AG49" s="25">
        <v>56</v>
      </c>
      <c r="AH49" s="4"/>
      <c r="AI49" s="4"/>
    </row>
    <row r="50" spans="1:35" x14ac:dyDescent="0.25">
      <c r="A50" s="14">
        <v>45</v>
      </c>
      <c r="B50" s="4" t="s">
        <v>41</v>
      </c>
      <c r="C50" s="4" t="s">
        <v>0</v>
      </c>
      <c r="D50" s="4"/>
      <c r="E50" s="4">
        <v>6</v>
      </c>
      <c r="F50" s="15" t="s">
        <v>16</v>
      </c>
      <c r="G50" s="37">
        <v>3</v>
      </c>
      <c r="H50" s="38">
        <v>5</v>
      </c>
      <c r="I50" s="18" t="s">
        <v>16</v>
      </c>
      <c r="J50" s="38">
        <v>5</v>
      </c>
      <c r="K50" s="37">
        <v>5</v>
      </c>
      <c r="L50" s="15" t="s">
        <v>16</v>
      </c>
      <c r="M50" s="37">
        <v>2</v>
      </c>
      <c r="N50" s="38">
        <v>5</v>
      </c>
      <c r="O50" s="19" t="s">
        <v>16</v>
      </c>
      <c r="P50" s="38">
        <v>4</v>
      </c>
      <c r="Q50" s="37">
        <v>5</v>
      </c>
      <c r="R50" s="15" t="s">
        <v>16</v>
      </c>
      <c r="S50" s="37">
        <v>3</v>
      </c>
      <c r="T50" s="38">
        <v>6</v>
      </c>
      <c r="U50" s="19" t="s">
        <v>16</v>
      </c>
      <c r="V50" s="38">
        <v>2</v>
      </c>
      <c r="W50" s="37">
        <v>6</v>
      </c>
      <c r="X50" s="15" t="s">
        <v>16</v>
      </c>
      <c r="Y50" s="37">
        <v>5</v>
      </c>
      <c r="Z50" s="38">
        <v>4</v>
      </c>
      <c r="AA50" s="19" t="s">
        <v>16</v>
      </c>
      <c r="AB50" s="38">
        <v>4</v>
      </c>
      <c r="AC50" s="20">
        <f t="shared" si="4"/>
        <v>42</v>
      </c>
      <c r="AD50" s="21" t="s">
        <v>16</v>
      </c>
      <c r="AE50" s="20">
        <f t="shared" si="5"/>
        <v>28</v>
      </c>
      <c r="AF50" s="89">
        <f>SUM(AC50:AE50)</f>
        <v>70</v>
      </c>
      <c r="AG50" s="25">
        <v>32</v>
      </c>
      <c r="AI50" s="4"/>
    </row>
    <row r="51" spans="1:35" x14ac:dyDescent="0.25">
      <c r="A51" s="14">
        <v>46</v>
      </c>
      <c r="B51" s="14" t="s">
        <v>80</v>
      </c>
      <c r="C51" s="14" t="s">
        <v>77</v>
      </c>
      <c r="E51" s="14">
        <v>6</v>
      </c>
      <c r="F51" s="15" t="s">
        <v>16</v>
      </c>
      <c r="G51" s="16">
        <v>3</v>
      </c>
      <c r="H51" s="17">
        <v>4</v>
      </c>
      <c r="I51" s="18" t="s">
        <v>16</v>
      </c>
      <c r="J51" s="17">
        <v>4</v>
      </c>
      <c r="K51" s="16">
        <v>6</v>
      </c>
      <c r="L51" s="15" t="s">
        <v>16</v>
      </c>
      <c r="M51" s="16">
        <v>2</v>
      </c>
      <c r="N51" s="17">
        <v>6</v>
      </c>
      <c r="O51" s="19" t="s">
        <v>16</v>
      </c>
      <c r="P51" s="17">
        <v>5</v>
      </c>
      <c r="Q51" s="16">
        <v>6</v>
      </c>
      <c r="R51" s="15" t="s">
        <v>16</v>
      </c>
      <c r="S51" s="16">
        <v>4</v>
      </c>
      <c r="T51" s="17">
        <v>4</v>
      </c>
      <c r="U51" s="19" t="s">
        <v>16</v>
      </c>
      <c r="V51" s="17">
        <v>1</v>
      </c>
      <c r="W51" s="16">
        <v>6</v>
      </c>
      <c r="X51" s="15" t="s">
        <v>16</v>
      </c>
      <c r="Y51" s="16">
        <v>5</v>
      </c>
      <c r="Z51" s="17">
        <v>4</v>
      </c>
      <c r="AA51" s="19" t="s">
        <v>16</v>
      </c>
      <c r="AB51" s="17">
        <v>4</v>
      </c>
      <c r="AC51" s="20">
        <f t="shared" si="4"/>
        <v>42</v>
      </c>
      <c r="AD51" s="2"/>
      <c r="AE51" s="20">
        <f t="shared" si="5"/>
        <v>28</v>
      </c>
      <c r="AF51" s="89">
        <f>AC51+AE51</f>
        <v>70</v>
      </c>
      <c r="AG51" s="25">
        <f>4+13+1+7+4</f>
        <v>29</v>
      </c>
      <c r="AH51" s="24"/>
      <c r="AI51" s="4"/>
    </row>
    <row r="52" spans="1:35" x14ac:dyDescent="0.25">
      <c r="A52" s="14">
        <v>47</v>
      </c>
      <c r="B52" s="4" t="s">
        <v>116</v>
      </c>
      <c r="C52" s="4" t="s">
        <v>85</v>
      </c>
      <c r="D52" s="4"/>
      <c r="E52" s="4">
        <v>6</v>
      </c>
      <c r="F52" s="15" t="s">
        <v>16</v>
      </c>
      <c r="G52" s="37">
        <v>3</v>
      </c>
      <c r="H52" s="38">
        <v>4</v>
      </c>
      <c r="I52" s="18" t="s">
        <v>16</v>
      </c>
      <c r="J52" s="38">
        <v>3</v>
      </c>
      <c r="K52" s="37">
        <v>6</v>
      </c>
      <c r="L52" s="15" t="s">
        <v>16</v>
      </c>
      <c r="M52" s="37">
        <v>2</v>
      </c>
      <c r="N52" s="38">
        <v>4</v>
      </c>
      <c r="O52" s="19" t="s">
        <v>16</v>
      </c>
      <c r="P52" s="38">
        <v>4</v>
      </c>
      <c r="Q52" s="37">
        <v>5</v>
      </c>
      <c r="R52" s="15" t="s">
        <v>16</v>
      </c>
      <c r="S52" s="37">
        <v>3</v>
      </c>
      <c r="T52" s="38">
        <v>5</v>
      </c>
      <c r="U52" s="19" t="s">
        <v>16</v>
      </c>
      <c r="V52" s="38">
        <v>2</v>
      </c>
      <c r="W52" s="37">
        <v>6</v>
      </c>
      <c r="X52" s="15" t="s">
        <v>16</v>
      </c>
      <c r="Y52" s="37">
        <v>5</v>
      </c>
      <c r="Z52" s="38">
        <v>6</v>
      </c>
      <c r="AA52" s="19" t="s">
        <v>16</v>
      </c>
      <c r="AB52" s="38">
        <v>6</v>
      </c>
      <c r="AC52" s="20">
        <f t="shared" si="4"/>
        <v>42</v>
      </c>
      <c r="AD52" s="21" t="s">
        <v>16</v>
      </c>
      <c r="AE52" s="20">
        <f t="shared" si="5"/>
        <v>28</v>
      </c>
      <c r="AF52" s="89">
        <f>SUM(AC52:AE52)</f>
        <v>70</v>
      </c>
      <c r="AG52" s="23">
        <f>1+6+4+3</f>
        <v>14</v>
      </c>
      <c r="AH52" s="4"/>
      <c r="AI52" s="4"/>
    </row>
    <row r="53" spans="1:35" x14ac:dyDescent="0.25">
      <c r="A53" s="14">
        <v>48</v>
      </c>
      <c r="B53" s="1" t="s">
        <v>43</v>
      </c>
      <c r="C53" s="1" t="s">
        <v>0</v>
      </c>
      <c r="D53" s="2"/>
      <c r="E53" s="14">
        <v>5</v>
      </c>
      <c r="F53" s="15" t="s">
        <v>16</v>
      </c>
      <c r="G53" s="16">
        <v>3</v>
      </c>
      <c r="H53" s="17">
        <v>3</v>
      </c>
      <c r="I53" s="18" t="s">
        <v>16</v>
      </c>
      <c r="J53" s="17">
        <v>3</v>
      </c>
      <c r="K53" s="16">
        <v>6</v>
      </c>
      <c r="L53" s="15" t="s">
        <v>16</v>
      </c>
      <c r="M53" s="16">
        <v>2</v>
      </c>
      <c r="N53" s="17">
        <v>5</v>
      </c>
      <c r="O53" s="19" t="s">
        <v>16</v>
      </c>
      <c r="P53" s="17">
        <v>5</v>
      </c>
      <c r="Q53" s="16">
        <v>4</v>
      </c>
      <c r="R53" s="15" t="s">
        <v>16</v>
      </c>
      <c r="S53" s="16">
        <v>3</v>
      </c>
      <c r="T53" s="17">
        <v>5</v>
      </c>
      <c r="U53" s="19" t="s">
        <v>16</v>
      </c>
      <c r="V53" s="17">
        <v>2</v>
      </c>
      <c r="W53" s="16">
        <v>6</v>
      </c>
      <c r="X53" s="15" t="s">
        <v>16</v>
      </c>
      <c r="Y53" s="16">
        <v>5</v>
      </c>
      <c r="Z53" s="17">
        <v>6</v>
      </c>
      <c r="AA53" s="19" t="s">
        <v>16</v>
      </c>
      <c r="AB53" s="17">
        <v>6</v>
      </c>
      <c r="AC53" s="20">
        <f t="shared" si="4"/>
        <v>40</v>
      </c>
      <c r="AD53" s="21" t="s">
        <v>16</v>
      </c>
      <c r="AE53" s="20">
        <f t="shared" si="5"/>
        <v>29</v>
      </c>
      <c r="AF53" s="89">
        <f>AC53+AE53</f>
        <v>69</v>
      </c>
      <c r="AG53" s="25">
        <v>46</v>
      </c>
      <c r="AH53" s="11"/>
      <c r="AI53" s="4"/>
    </row>
    <row r="54" spans="1:35" x14ac:dyDescent="0.25">
      <c r="A54" s="14">
        <v>49</v>
      </c>
      <c r="B54" s="14" t="s">
        <v>92</v>
      </c>
      <c r="C54" s="14" t="s">
        <v>60</v>
      </c>
      <c r="D54" s="4"/>
      <c r="E54" s="4">
        <v>6</v>
      </c>
      <c r="F54" s="15" t="s">
        <v>16</v>
      </c>
      <c r="G54" s="37">
        <v>3</v>
      </c>
      <c r="H54" s="38">
        <v>1</v>
      </c>
      <c r="I54" s="18" t="s">
        <v>16</v>
      </c>
      <c r="J54" s="38">
        <v>1</v>
      </c>
      <c r="K54" s="37">
        <v>5</v>
      </c>
      <c r="L54" s="15" t="s">
        <v>16</v>
      </c>
      <c r="M54" s="37">
        <v>2</v>
      </c>
      <c r="N54" s="38">
        <v>6</v>
      </c>
      <c r="O54" s="19" t="s">
        <v>16</v>
      </c>
      <c r="P54" s="38">
        <v>5</v>
      </c>
      <c r="Q54" s="37">
        <v>6</v>
      </c>
      <c r="R54" s="15" t="s">
        <v>16</v>
      </c>
      <c r="S54" s="37">
        <v>4</v>
      </c>
      <c r="T54" s="38">
        <v>6</v>
      </c>
      <c r="U54" s="19" t="s">
        <v>16</v>
      </c>
      <c r="V54" s="38">
        <v>2</v>
      </c>
      <c r="W54" s="37">
        <v>5</v>
      </c>
      <c r="X54" s="15" t="s">
        <v>16</v>
      </c>
      <c r="Y54" s="37">
        <v>5</v>
      </c>
      <c r="Z54" s="38">
        <v>6</v>
      </c>
      <c r="AA54" s="19" t="s">
        <v>16</v>
      </c>
      <c r="AB54" s="38">
        <v>6</v>
      </c>
      <c r="AC54" s="20">
        <f t="shared" si="4"/>
        <v>41</v>
      </c>
      <c r="AD54" s="21" t="s">
        <v>16</v>
      </c>
      <c r="AE54" s="20">
        <f t="shared" si="5"/>
        <v>28</v>
      </c>
      <c r="AF54" s="89">
        <f>SUM(AC54:AE54)</f>
        <v>69</v>
      </c>
      <c r="AG54" s="25">
        <v>43</v>
      </c>
      <c r="AH54" s="11"/>
      <c r="AI54" s="11"/>
    </row>
    <row r="55" spans="1:35" x14ac:dyDescent="0.25">
      <c r="A55" s="14">
        <v>50</v>
      </c>
      <c r="B55" s="14" t="s">
        <v>54</v>
      </c>
      <c r="C55" s="14" t="s">
        <v>0</v>
      </c>
      <c r="D55" s="2"/>
      <c r="E55" s="14">
        <v>4</v>
      </c>
      <c r="F55" s="15" t="s">
        <v>16</v>
      </c>
      <c r="G55" s="16">
        <v>3</v>
      </c>
      <c r="H55" s="17">
        <v>4</v>
      </c>
      <c r="I55" s="18" t="s">
        <v>16</v>
      </c>
      <c r="J55" s="17">
        <v>4</v>
      </c>
      <c r="K55" s="16">
        <v>4</v>
      </c>
      <c r="L55" s="15" t="s">
        <v>16</v>
      </c>
      <c r="M55" s="16">
        <v>1</v>
      </c>
      <c r="N55" s="17">
        <v>6</v>
      </c>
      <c r="O55" s="19" t="s">
        <v>16</v>
      </c>
      <c r="P55" s="17">
        <v>5</v>
      </c>
      <c r="Q55" s="16">
        <v>5</v>
      </c>
      <c r="R55" s="15" t="s">
        <v>16</v>
      </c>
      <c r="S55" s="16">
        <v>4</v>
      </c>
      <c r="T55" s="17">
        <v>4</v>
      </c>
      <c r="U55" s="19" t="s">
        <v>16</v>
      </c>
      <c r="V55" s="17">
        <v>2</v>
      </c>
      <c r="W55" s="16">
        <v>5</v>
      </c>
      <c r="X55" s="15" t="s">
        <v>16</v>
      </c>
      <c r="Y55" s="16">
        <v>4</v>
      </c>
      <c r="Z55" s="17">
        <v>6</v>
      </c>
      <c r="AA55" s="19" t="s">
        <v>16</v>
      </c>
      <c r="AB55" s="17">
        <v>6</v>
      </c>
      <c r="AC55" s="20">
        <f t="shared" si="4"/>
        <v>38</v>
      </c>
      <c r="AD55" s="21" t="s">
        <v>16</v>
      </c>
      <c r="AE55" s="20">
        <f t="shared" si="5"/>
        <v>29</v>
      </c>
      <c r="AF55" s="89">
        <f>AC55+AE55</f>
        <v>67</v>
      </c>
      <c r="AG55" s="25">
        <v>31</v>
      </c>
      <c r="AH55" s="4"/>
      <c r="AI55" s="4"/>
    </row>
    <row r="56" spans="1:35" x14ac:dyDescent="0.25">
      <c r="A56" s="14">
        <v>51</v>
      </c>
      <c r="B56" s="4" t="s">
        <v>84</v>
      </c>
      <c r="C56" s="4" t="s">
        <v>85</v>
      </c>
      <c r="D56" s="4"/>
      <c r="E56" s="4">
        <v>5</v>
      </c>
      <c r="F56" s="15" t="s">
        <v>16</v>
      </c>
      <c r="G56" s="37">
        <v>3</v>
      </c>
      <c r="H56" s="38">
        <v>4</v>
      </c>
      <c r="I56" s="18" t="s">
        <v>16</v>
      </c>
      <c r="J56" s="38">
        <v>4</v>
      </c>
      <c r="K56" s="37">
        <v>5</v>
      </c>
      <c r="L56" s="15" t="s">
        <v>16</v>
      </c>
      <c r="M56" s="37">
        <v>1</v>
      </c>
      <c r="N56" s="38">
        <v>4</v>
      </c>
      <c r="O56" s="19" t="s">
        <v>16</v>
      </c>
      <c r="P56" s="38">
        <v>3</v>
      </c>
      <c r="Q56" s="37">
        <v>6</v>
      </c>
      <c r="R56" s="15" t="s">
        <v>16</v>
      </c>
      <c r="S56" s="37">
        <v>4</v>
      </c>
      <c r="T56" s="38">
        <v>5</v>
      </c>
      <c r="U56" s="19" t="s">
        <v>16</v>
      </c>
      <c r="V56" s="38">
        <v>2</v>
      </c>
      <c r="W56" s="37">
        <v>5</v>
      </c>
      <c r="X56" s="15" t="s">
        <v>16</v>
      </c>
      <c r="Y56" s="37">
        <v>4</v>
      </c>
      <c r="Z56" s="38">
        <v>6</v>
      </c>
      <c r="AA56" s="19" t="s">
        <v>16</v>
      </c>
      <c r="AB56" s="38">
        <v>6</v>
      </c>
      <c r="AC56" s="20">
        <f t="shared" si="4"/>
        <v>40</v>
      </c>
      <c r="AD56" s="21" t="s">
        <v>16</v>
      </c>
      <c r="AE56" s="20">
        <f t="shared" si="5"/>
        <v>27</v>
      </c>
      <c r="AF56" s="89">
        <f>SUM(AC56:AE56)</f>
        <v>67</v>
      </c>
      <c r="AG56" s="23">
        <f>8+2+13+2</f>
        <v>25</v>
      </c>
      <c r="AH56" s="11"/>
      <c r="AI56" s="4"/>
    </row>
    <row r="57" spans="1:35" x14ac:dyDescent="0.25">
      <c r="A57" s="14">
        <v>52</v>
      </c>
      <c r="B57" s="11" t="s">
        <v>76</v>
      </c>
      <c r="C57" s="11" t="s">
        <v>77</v>
      </c>
      <c r="E57" s="14">
        <v>6</v>
      </c>
      <c r="F57" s="15" t="s">
        <v>16</v>
      </c>
      <c r="G57" s="16">
        <v>3</v>
      </c>
      <c r="H57" s="17">
        <v>4</v>
      </c>
      <c r="I57" s="18" t="s">
        <v>16</v>
      </c>
      <c r="J57" s="17">
        <v>4</v>
      </c>
      <c r="K57" s="16">
        <v>6</v>
      </c>
      <c r="L57" s="15" t="s">
        <v>16</v>
      </c>
      <c r="M57" s="16">
        <v>2</v>
      </c>
      <c r="N57" s="17">
        <v>6</v>
      </c>
      <c r="O57" s="19" t="s">
        <v>16</v>
      </c>
      <c r="P57" s="17">
        <v>5</v>
      </c>
      <c r="Q57" s="16">
        <v>5</v>
      </c>
      <c r="R57" s="15" t="s">
        <v>16</v>
      </c>
      <c r="S57" s="16">
        <v>3</v>
      </c>
      <c r="T57" s="17">
        <v>5</v>
      </c>
      <c r="U57" s="19" t="s">
        <v>16</v>
      </c>
      <c r="V57" s="17">
        <v>2</v>
      </c>
      <c r="W57" s="16">
        <v>4</v>
      </c>
      <c r="X57" s="15" t="s">
        <v>16</v>
      </c>
      <c r="Y57" s="16">
        <v>3</v>
      </c>
      <c r="Z57" s="17">
        <v>4</v>
      </c>
      <c r="AA57" s="19" t="s">
        <v>16</v>
      </c>
      <c r="AB57" s="17">
        <v>4</v>
      </c>
      <c r="AC57" s="34">
        <f t="shared" si="4"/>
        <v>40</v>
      </c>
      <c r="AD57" s="93"/>
      <c r="AE57" s="34">
        <f t="shared" si="5"/>
        <v>26</v>
      </c>
      <c r="AF57" s="89">
        <f>AC57+AE57</f>
        <v>66</v>
      </c>
      <c r="AG57" s="25">
        <f>7+3+7+10+11+1</f>
        <v>39</v>
      </c>
      <c r="AH57" s="11"/>
      <c r="AI57" s="4"/>
    </row>
    <row r="58" spans="1:35" x14ac:dyDescent="0.25">
      <c r="A58" s="14">
        <v>53</v>
      </c>
      <c r="B58" s="4" t="s">
        <v>45</v>
      </c>
      <c r="C58" s="4" t="s">
        <v>0</v>
      </c>
      <c r="E58" s="4">
        <v>4</v>
      </c>
      <c r="F58" s="15" t="s">
        <v>16</v>
      </c>
      <c r="G58" s="37">
        <v>2</v>
      </c>
      <c r="H58" s="38">
        <v>5</v>
      </c>
      <c r="I58" s="18" t="s">
        <v>16</v>
      </c>
      <c r="J58" s="38">
        <v>5</v>
      </c>
      <c r="K58" s="37">
        <v>5</v>
      </c>
      <c r="L58" s="15" t="s">
        <v>16</v>
      </c>
      <c r="M58" s="37">
        <v>2</v>
      </c>
      <c r="N58" s="38">
        <v>5</v>
      </c>
      <c r="O58" s="19" t="s">
        <v>16</v>
      </c>
      <c r="P58" s="38">
        <v>4</v>
      </c>
      <c r="Q58" s="37">
        <v>5</v>
      </c>
      <c r="R58" s="15" t="s">
        <v>16</v>
      </c>
      <c r="S58" s="37">
        <v>4</v>
      </c>
      <c r="T58" s="38">
        <v>4</v>
      </c>
      <c r="U58" s="19" t="s">
        <v>16</v>
      </c>
      <c r="V58" s="38">
        <v>2</v>
      </c>
      <c r="W58" s="37">
        <v>6</v>
      </c>
      <c r="X58" s="15" t="s">
        <v>16</v>
      </c>
      <c r="Y58" s="37">
        <v>5</v>
      </c>
      <c r="Z58" s="38">
        <v>4</v>
      </c>
      <c r="AA58" s="19" t="s">
        <v>16</v>
      </c>
      <c r="AB58" s="38">
        <v>4</v>
      </c>
      <c r="AC58" s="34">
        <f t="shared" si="4"/>
        <v>38</v>
      </c>
      <c r="AD58" s="35" t="s">
        <v>16</v>
      </c>
      <c r="AE58" s="34">
        <f t="shared" si="5"/>
        <v>28</v>
      </c>
      <c r="AF58" s="89">
        <f>SUM(AC58:AE58)</f>
        <v>66</v>
      </c>
      <c r="AG58" s="25">
        <f>3+14+6+3+5</f>
        <v>31</v>
      </c>
      <c r="AH58" s="11"/>
      <c r="AI58" s="4"/>
    </row>
    <row r="59" spans="1:35" x14ac:dyDescent="0.25">
      <c r="A59" s="14">
        <v>54</v>
      </c>
      <c r="B59" s="14" t="s">
        <v>108</v>
      </c>
      <c r="C59" s="14" t="s">
        <v>58</v>
      </c>
      <c r="E59" s="14">
        <v>6</v>
      </c>
      <c r="F59" s="15" t="s">
        <v>16</v>
      </c>
      <c r="G59" s="16">
        <v>3</v>
      </c>
      <c r="H59" s="17">
        <v>3</v>
      </c>
      <c r="I59" s="18" t="s">
        <v>16</v>
      </c>
      <c r="J59" s="17">
        <v>3</v>
      </c>
      <c r="K59" s="16">
        <v>5</v>
      </c>
      <c r="L59" s="15" t="s">
        <v>16</v>
      </c>
      <c r="M59" s="16">
        <v>2</v>
      </c>
      <c r="N59" s="17">
        <v>5</v>
      </c>
      <c r="O59" s="19" t="s">
        <v>16</v>
      </c>
      <c r="P59" s="17">
        <v>4</v>
      </c>
      <c r="Q59" s="16">
        <v>6</v>
      </c>
      <c r="R59" s="15" t="s">
        <v>16</v>
      </c>
      <c r="S59" s="16">
        <v>4</v>
      </c>
      <c r="T59" s="17">
        <v>3</v>
      </c>
      <c r="U59" s="19" t="s">
        <v>16</v>
      </c>
      <c r="V59" s="17">
        <v>2</v>
      </c>
      <c r="W59" s="16">
        <v>5</v>
      </c>
      <c r="X59" s="15" t="s">
        <v>16</v>
      </c>
      <c r="Y59" s="16">
        <v>4</v>
      </c>
      <c r="Z59" s="17">
        <v>5</v>
      </c>
      <c r="AA59" s="19" t="s">
        <v>16</v>
      </c>
      <c r="AB59" s="17">
        <v>5</v>
      </c>
      <c r="AC59" s="34">
        <f t="shared" si="4"/>
        <v>38</v>
      </c>
      <c r="AD59" s="93"/>
      <c r="AE59" s="34">
        <f t="shared" si="5"/>
        <v>27</v>
      </c>
      <c r="AF59" s="89">
        <f>AC59+AE59</f>
        <v>65</v>
      </c>
      <c r="AG59" s="25">
        <v>32</v>
      </c>
      <c r="AH59" s="11"/>
      <c r="AI59" s="4"/>
    </row>
    <row r="60" spans="1:35" x14ac:dyDescent="0.25">
      <c r="A60" s="14">
        <v>55</v>
      </c>
      <c r="B60" s="4" t="s">
        <v>63</v>
      </c>
      <c r="C60" s="4" t="s">
        <v>60</v>
      </c>
      <c r="D60" s="4"/>
      <c r="E60" s="4">
        <v>5</v>
      </c>
      <c r="F60" s="15" t="s">
        <v>16</v>
      </c>
      <c r="G60" s="37">
        <v>3</v>
      </c>
      <c r="H60" s="38">
        <v>2</v>
      </c>
      <c r="I60" s="18" t="s">
        <v>16</v>
      </c>
      <c r="J60" s="38">
        <v>2</v>
      </c>
      <c r="K60" s="37">
        <v>6</v>
      </c>
      <c r="L60" s="15" t="s">
        <v>16</v>
      </c>
      <c r="M60" s="37">
        <v>2</v>
      </c>
      <c r="N60" s="38">
        <v>5</v>
      </c>
      <c r="O60" s="19" t="s">
        <v>16</v>
      </c>
      <c r="P60" s="38">
        <v>4</v>
      </c>
      <c r="Q60" s="37">
        <v>6</v>
      </c>
      <c r="R60" s="15" t="s">
        <v>16</v>
      </c>
      <c r="S60" s="37">
        <v>4</v>
      </c>
      <c r="T60" s="38">
        <v>4</v>
      </c>
      <c r="U60" s="19" t="s">
        <v>16</v>
      </c>
      <c r="V60" s="38">
        <v>2</v>
      </c>
      <c r="W60" s="37">
        <v>6</v>
      </c>
      <c r="X60" s="15" t="s">
        <v>16</v>
      </c>
      <c r="Y60" s="37">
        <v>5</v>
      </c>
      <c r="Z60" s="38">
        <v>4</v>
      </c>
      <c r="AA60" s="19" t="s">
        <v>16</v>
      </c>
      <c r="AB60" s="38">
        <v>4</v>
      </c>
      <c r="AC60" s="34">
        <f t="shared" si="4"/>
        <v>38</v>
      </c>
      <c r="AD60" s="35" t="s">
        <v>16</v>
      </c>
      <c r="AE60" s="34">
        <f t="shared" si="5"/>
        <v>26</v>
      </c>
      <c r="AF60" s="89">
        <f>SUM(AC60:AE60)</f>
        <v>64</v>
      </c>
      <c r="AG60" s="25">
        <f>5+6+3+9+4+10</f>
        <v>37</v>
      </c>
      <c r="AH60" s="4"/>
      <c r="AI60" s="4"/>
    </row>
    <row r="61" spans="1:35" x14ac:dyDescent="0.25">
      <c r="A61" s="14">
        <v>56</v>
      </c>
      <c r="B61" s="14" t="s">
        <v>118</v>
      </c>
      <c r="C61" s="14" t="s">
        <v>0</v>
      </c>
      <c r="D61" s="2"/>
      <c r="E61" s="14">
        <v>5</v>
      </c>
      <c r="F61" s="15" t="s">
        <v>16</v>
      </c>
      <c r="G61" s="16">
        <v>3</v>
      </c>
      <c r="H61" s="17">
        <v>6</v>
      </c>
      <c r="I61" s="18" t="s">
        <v>16</v>
      </c>
      <c r="J61" s="17">
        <v>6</v>
      </c>
      <c r="K61" s="16">
        <v>4</v>
      </c>
      <c r="L61" s="15" t="s">
        <v>16</v>
      </c>
      <c r="M61" s="16">
        <v>2</v>
      </c>
      <c r="N61" s="17">
        <v>4</v>
      </c>
      <c r="O61" s="19" t="s">
        <v>16</v>
      </c>
      <c r="P61" s="17">
        <v>4</v>
      </c>
      <c r="Q61" s="16">
        <v>6</v>
      </c>
      <c r="R61" s="15" t="s">
        <v>16</v>
      </c>
      <c r="S61" s="16">
        <v>4</v>
      </c>
      <c r="T61" s="17">
        <v>5</v>
      </c>
      <c r="U61" s="19" t="s">
        <v>16</v>
      </c>
      <c r="V61" s="17">
        <v>2</v>
      </c>
      <c r="W61" s="16">
        <v>4</v>
      </c>
      <c r="X61" s="15" t="s">
        <v>16</v>
      </c>
      <c r="Y61" s="16">
        <v>3</v>
      </c>
      <c r="Z61" s="17">
        <v>3</v>
      </c>
      <c r="AA61" s="19" t="s">
        <v>16</v>
      </c>
      <c r="AB61" s="17">
        <v>3</v>
      </c>
      <c r="AC61" s="34">
        <f t="shared" si="4"/>
        <v>37</v>
      </c>
      <c r="AD61" s="35" t="s">
        <v>16</v>
      </c>
      <c r="AE61" s="34">
        <f t="shared" si="5"/>
        <v>27</v>
      </c>
      <c r="AF61" s="98">
        <f>AC61+AE61</f>
        <v>64</v>
      </c>
      <c r="AG61" s="40">
        <v>33</v>
      </c>
      <c r="AH61" s="4"/>
      <c r="AI61" s="4"/>
    </row>
    <row r="62" spans="1:35" x14ac:dyDescent="0.25">
      <c r="A62" s="14">
        <v>57</v>
      </c>
      <c r="B62" s="4" t="s">
        <v>36</v>
      </c>
      <c r="C62" s="4" t="s">
        <v>0</v>
      </c>
      <c r="D62" s="4"/>
      <c r="E62" s="4">
        <v>4</v>
      </c>
      <c r="F62" s="15" t="s">
        <v>16</v>
      </c>
      <c r="G62" s="37">
        <v>1</v>
      </c>
      <c r="H62" s="38">
        <v>5</v>
      </c>
      <c r="I62" s="18" t="s">
        <v>16</v>
      </c>
      <c r="J62" s="38">
        <v>4</v>
      </c>
      <c r="K62" s="37">
        <v>6</v>
      </c>
      <c r="L62" s="15" t="s">
        <v>16</v>
      </c>
      <c r="M62" s="37">
        <v>2</v>
      </c>
      <c r="N62" s="38">
        <v>6</v>
      </c>
      <c r="O62" s="19" t="s">
        <v>16</v>
      </c>
      <c r="P62" s="38">
        <v>5</v>
      </c>
      <c r="Q62" s="37">
        <v>5</v>
      </c>
      <c r="R62" s="15" t="s">
        <v>16</v>
      </c>
      <c r="S62" s="37">
        <v>4</v>
      </c>
      <c r="T62" s="38">
        <v>5</v>
      </c>
      <c r="U62" s="19" t="s">
        <v>16</v>
      </c>
      <c r="V62" s="38">
        <v>2</v>
      </c>
      <c r="W62" s="37">
        <v>3</v>
      </c>
      <c r="X62" s="15" t="s">
        <v>16</v>
      </c>
      <c r="Y62" s="37">
        <v>3</v>
      </c>
      <c r="Z62" s="38">
        <v>5</v>
      </c>
      <c r="AA62" s="19" t="s">
        <v>16</v>
      </c>
      <c r="AB62" s="38">
        <v>4</v>
      </c>
      <c r="AC62" s="34">
        <f t="shared" si="4"/>
        <v>39</v>
      </c>
      <c r="AD62" s="35" t="s">
        <v>16</v>
      </c>
      <c r="AE62" s="34">
        <f t="shared" si="5"/>
        <v>25</v>
      </c>
      <c r="AF62" s="98">
        <f>SUM(AC62:AE62)</f>
        <v>64</v>
      </c>
      <c r="AG62" s="40">
        <f>3+3+7+10+3</f>
        <v>26</v>
      </c>
      <c r="AH62" s="4"/>
      <c r="AI62" s="4"/>
    </row>
    <row r="63" spans="1:35" x14ac:dyDescent="0.25">
      <c r="A63" s="14">
        <v>58</v>
      </c>
      <c r="B63" s="14" t="s">
        <v>131</v>
      </c>
      <c r="C63" s="14" t="s">
        <v>132</v>
      </c>
      <c r="D63" s="2"/>
      <c r="E63" s="14">
        <v>6</v>
      </c>
      <c r="F63" s="15" t="s">
        <v>16</v>
      </c>
      <c r="G63" s="16">
        <v>3</v>
      </c>
      <c r="H63" s="17">
        <v>5</v>
      </c>
      <c r="I63" s="18" t="s">
        <v>16</v>
      </c>
      <c r="J63" s="17">
        <v>5</v>
      </c>
      <c r="K63" s="16">
        <v>6</v>
      </c>
      <c r="L63" s="15" t="s">
        <v>16</v>
      </c>
      <c r="M63" s="16">
        <v>1</v>
      </c>
      <c r="N63" s="17">
        <v>2</v>
      </c>
      <c r="O63" s="19" t="s">
        <v>16</v>
      </c>
      <c r="P63" s="17">
        <v>1</v>
      </c>
      <c r="Q63" s="16">
        <v>4</v>
      </c>
      <c r="R63" s="15" t="s">
        <v>16</v>
      </c>
      <c r="S63" s="16">
        <v>3</v>
      </c>
      <c r="T63" s="17">
        <v>5</v>
      </c>
      <c r="U63" s="19" t="s">
        <v>16</v>
      </c>
      <c r="V63" s="17">
        <v>1</v>
      </c>
      <c r="W63" s="16">
        <v>5</v>
      </c>
      <c r="X63" s="15" t="s">
        <v>16</v>
      </c>
      <c r="Y63" s="16">
        <v>4</v>
      </c>
      <c r="Z63" s="17">
        <v>6</v>
      </c>
      <c r="AA63" s="19" t="s">
        <v>16</v>
      </c>
      <c r="AB63" s="17">
        <v>6</v>
      </c>
      <c r="AC63" s="34">
        <f t="shared" si="4"/>
        <v>39</v>
      </c>
      <c r="AD63" s="35" t="s">
        <v>16</v>
      </c>
      <c r="AE63" s="34">
        <f t="shared" si="5"/>
        <v>24</v>
      </c>
      <c r="AF63" s="98">
        <f>AC63+AE63</f>
        <v>63</v>
      </c>
      <c r="AG63" s="25">
        <f>3+5+13+4</f>
        <v>25</v>
      </c>
      <c r="AH63" s="4"/>
      <c r="AI63" s="4"/>
    </row>
    <row r="64" spans="1:35" x14ac:dyDescent="0.25">
      <c r="A64" s="14">
        <v>59</v>
      </c>
      <c r="B64" s="4" t="s">
        <v>113</v>
      </c>
      <c r="C64" s="4" t="s">
        <v>85</v>
      </c>
      <c r="D64" s="4"/>
      <c r="E64" s="4">
        <v>6</v>
      </c>
      <c r="F64" s="15" t="s">
        <v>16</v>
      </c>
      <c r="G64" s="37">
        <v>3</v>
      </c>
      <c r="H64" s="38">
        <v>4</v>
      </c>
      <c r="I64" s="18" t="s">
        <v>16</v>
      </c>
      <c r="J64" s="38">
        <v>4</v>
      </c>
      <c r="K64" s="37">
        <v>3</v>
      </c>
      <c r="L64" s="15" t="s">
        <v>16</v>
      </c>
      <c r="M64" s="37">
        <v>1</v>
      </c>
      <c r="N64" s="38">
        <v>5</v>
      </c>
      <c r="O64" s="19" t="s">
        <v>16</v>
      </c>
      <c r="P64" s="38">
        <v>4</v>
      </c>
      <c r="Q64" s="37">
        <v>5</v>
      </c>
      <c r="R64" s="15" t="s">
        <v>16</v>
      </c>
      <c r="S64" s="37">
        <v>3</v>
      </c>
      <c r="T64" s="38">
        <v>3</v>
      </c>
      <c r="U64" s="19" t="s">
        <v>16</v>
      </c>
      <c r="V64" s="38">
        <v>2</v>
      </c>
      <c r="W64" s="37">
        <v>5</v>
      </c>
      <c r="X64" s="15" t="s">
        <v>16</v>
      </c>
      <c r="Y64" s="37">
        <v>3</v>
      </c>
      <c r="Z64" s="38">
        <v>6</v>
      </c>
      <c r="AA64" s="19" t="s">
        <v>16</v>
      </c>
      <c r="AB64" s="38">
        <v>6</v>
      </c>
      <c r="AC64" s="34">
        <f t="shared" si="4"/>
        <v>37</v>
      </c>
      <c r="AD64" s="35" t="s">
        <v>16</v>
      </c>
      <c r="AE64" s="34">
        <f t="shared" si="5"/>
        <v>26</v>
      </c>
      <c r="AF64" s="98">
        <f>SUM(AC64:AE64)</f>
        <v>63</v>
      </c>
      <c r="AG64" s="41">
        <v>22</v>
      </c>
      <c r="AH64" s="4"/>
      <c r="AI64" s="4"/>
    </row>
    <row r="65" spans="1:35" x14ac:dyDescent="0.25">
      <c r="A65" s="14">
        <v>60</v>
      </c>
      <c r="B65" s="14" t="s">
        <v>81</v>
      </c>
      <c r="C65" s="14" t="s">
        <v>77</v>
      </c>
      <c r="D65" s="2"/>
      <c r="E65" s="14">
        <v>6</v>
      </c>
      <c r="F65" s="15" t="s">
        <v>16</v>
      </c>
      <c r="G65" s="16">
        <v>3</v>
      </c>
      <c r="H65" s="17">
        <v>4</v>
      </c>
      <c r="I65" s="18" t="s">
        <v>16</v>
      </c>
      <c r="J65" s="17">
        <v>4</v>
      </c>
      <c r="K65" s="16">
        <v>6</v>
      </c>
      <c r="L65" s="15" t="s">
        <v>16</v>
      </c>
      <c r="M65" s="16">
        <v>2</v>
      </c>
      <c r="N65" s="17">
        <v>0</v>
      </c>
      <c r="O65" s="19" t="s">
        <v>16</v>
      </c>
      <c r="P65" s="17">
        <v>0</v>
      </c>
      <c r="Q65" s="16">
        <v>5</v>
      </c>
      <c r="R65" s="15" t="s">
        <v>16</v>
      </c>
      <c r="S65" s="16">
        <v>4</v>
      </c>
      <c r="T65" s="17">
        <v>4</v>
      </c>
      <c r="U65" s="19" t="s">
        <v>16</v>
      </c>
      <c r="V65" s="17">
        <v>1</v>
      </c>
      <c r="W65" s="16">
        <v>6</v>
      </c>
      <c r="X65" s="15" t="s">
        <v>16</v>
      </c>
      <c r="Y65" s="16">
        <v>5</v>
      </c>
      <c r="Z65" s="17">
        <v>6</v>
      </c>
      <c r="AA65" s="19" t="s">
        <v>16</v>
      </c>
      <c r="AB65" s="17">
        <v>6</v>
      </c>
      <c r="AC65" s="34">
        <f t="shared" si="4"/>
        <v>37</v>
      </c>
      <c r="AD65" s="35" t="s">
        <v>16</v>
      </c>
      <c r="AE65" s="34">
        <f t="shared" si="5"/>
        <v>25</v>
      </c>
      <c r="AF65" s="98">
        <f>AC65+AE65</f>
        <v>62</v>
      </c>
      <c r="AG65" s="25">
        <f>13+6+12+9</f>
        <v>40</v>
      </c>
      <c r="AH65" s="4"/>
      <c r="AI65" s="4"/>
    </row>
    <row r="66" spans="1:35" x14ac:dyDescent="0.25">
      <c r="A66" s="14">
        <v>61</v>
      </c>
      <c r="B66" s="14" t="s">
        <v>46</v>
      </c>
      <c r="C66" s="14" t="s">
        <v>0</v>
      </c>
      <c r="D66" s="2"/>
      <c r="E66" s="14">
        <v>3</v>
      </c>
      <c r="F66" s="15" t="s">
        <v>16</v>
      </c>
      <c r="G66" s="16">
        <v>3</v>
      </c>
      <c r="H66" s="17">
        <v>2</v>
      </c>
      <c r="I66" s="18" t="s">
        <v>16</v>
      </c>
      <c r="J66" s="17">
        <v>2</v>
      </c>
      <c r="K66" s="16">
        <v>4</v>
      </c>
      <c r="L66" s="15" t="s">
        <v>16</v>
      </c>
      <c r="M66" s="16">
        <v>2</v>
      </c>
      <c r="N66" s="17">
        <v>6</v>
      </c>
      <c r="O66" s="19" t="s">
        <v>16</v>
      </c>
      <c r="P66" s="17">
        <v>5</v>
      </c>
      <c r="Q66" s="16">
        <v>6</v>
      </c>
      <c r="R66" s="15" t="s">
        <v>16</v>
      </c>
      <c r="S66" s="16">
        <v>4</v>
      </c>
      <c r="T66" s="17">
        <v>2</v>
      </c>
      <c r="U66" s="19" t="s">
        <v>16</v>
      </c>
      <c r="V66" s="17">
        <v>1</v>
      </c>
      <c r="W66" s="16">
        <v>5</v>
      </c>
      <c r="X66" s="15" t="s">
        <v>16</v>
      </c>
      <c r="Y66" s="16">
        <v>5</v>
      </c>
      <c r="Z66" s="17">
        <v>6</v>
      </c>
      <c r="AA66" s="19" t="s">
        <v>16</v>
      </c>
      <c r="AB66" s="17">
        <v>6</v>
      </c>
      <c r="AC66" s="34">
        <f t="shared" si="4"/>
        <v>34</v>
      </c>
      <c r="AD66" s="35" t="s">
        <v>16</v>
      </c>
      <c r="AE66" s="34">
        <f t="shared" si="5"/>
        <v>28</v>
      </c>
      <c r="AF66" s="98">
        <f>AC66+AE66</f>
        <v>62</v>
      </c>
      <c r="AG66" s="25">
        <f>5+12+4+5+2</f>
        <v>28</v>
      </c>
      <c r="AH66" s="4"/>
      <c r="AI66" s="4"/>
    </row>
    <row r="67" spans="1:35" x14ac:dyDescent="0.25">
      <c r="A67" s="14">
        <v>62</v>
      </c>
      <c r="B67" s="11" t="s">
        <v>44</v>
      </c>
      <c r="C67" s="11" t="s">
        <v>0</v>
      </c>
      <c r="E67" s="14">
        <v>6</v>
      </c>
      <c r="F67" s="15" t="s">
        <v>16</v>
      </c>
      <c r="G67" s="16">
        <v>3</v>
      </c>
      <c r="H67" s="17">
        <v>3</v>
      </c>
      <c r="I67" s="18" t="s">
        <v>16</v>
      </c>
      <c r="J67" s="17">
        <v>3</v>
      </c>
      <c r="K67" s="16">
        <v>5</v>
      </c>
      <c r="L67" s="15" t="s">
        <v>16</v>
      </c>
      <c r="M67" s="16">
        <v>2</v>
      </c>
      <c r="N67" s="17">
        <v>3</v>
      </c>
      <c r="O67" s="19" t="s">
        <v>16</v>
      </c>
      <c r="P67" s="17">
        <v>3</v>
      </c>
      <c r="Q67" s="16">
        <v>4</v>
      </c>
      <c r="R67" s="15" t="s">
        <v>16</v>
      </c>
      <c r="S67" s="16">
        <v>4</v>
      </c>
      <c r="T67" s="17">
        <v>4</v>
      </c>
      <c r="U67" s="19" t="s">
        <v>16</v>
      </c>
      <c r="V67" s="17">
        <v>2</v>
      </c>
      <c r="W67" s="16">
        <v>5</v>
      </c>
      <c r="X67" s="15" t="s">
        <v>16</v>
      </c>
      <c r="Y67" s="16">
        <v>5</v>
      </c>
      <c r="Z67" s="17">
        <v>5</v>
      </c>
      <c r="AA67" s="19" t="s">
        <v>16</v>
      </c>
      <c r="AB67" s="17">
        <v>5</v>
      </c>
      <c r="AC67" s="34">
        <f t="shared" si="4"/>
        <v>35</v>
      </c>
      <c r="AD67" s="93"/>
      <c r="AE67" s="34">
        <f t="shared" si="5"/>
        <v>27</v>
      </c>
      <c r="AF67" s="98">
        <f>AC67+AE67</f>
        <v>62</v>
      </c>
      <c r="AG67" s="25">
        <v>22</v>
      </c>
      <c r="AH67" s="11"/>
      <c r="AI67" s="11"/>
    </row>
    <row r="68" spans="1:35" x14ac:dyDescent="0.25">
      <c r="A68" s="14">
        <v>63</v>
      </c>
      <c r="B68" s="14" t="s">
        <v>35</v>
      </c>
      <c r="C68" s="14" t="s">
        <v>0</v>
      </c>
      <c r="D68" s="4"/>
      <c r="E68" s="4">
        <v>5</v>
      </c>
      <c r="F68" s="15" t="s">
        <v>16</v>
      </c>
      <c r="G68" s="37">
        <v>3</v>
      </c>
      <c r="H68" s="38">
        <v>3</v>
      </c>
      <c r="I68" s="18" t="s">
        <v>16</v>
      </c>
      <c r="J68" s="38">
        <v>3</v>
      </c>
      <c r="K68" s="37">
        <v>5</v>
      </c>
      <c r="L68" s="15" t="s">
        <v>16</v>
      </c>
      <c r="M68" s="37">
        <v>2</v>
      </c>
      <c r="N68" s="38">
        <v>4</v>
      </c>
      <c r="O68" s="19" t="s">
        <v>16</v>
      </c>
      <c r="P68" s="38">
        <v>4</v>
      </c>
      <c r="Q68" s="37">
        <v>3</v>
      </c>
      <c r="R68" s="15" t="s">
        <v>16</v>
      </c>
      <c r="S68" s="37">
        <v>3</v>
      </c>
      <c r="T68" s="38">
        <v>5</v>
      </c>
      <c r="U68" s="19" t="s">
        <v>16</v>
      </c>
      <c r="V68" s="38">
        <v>2</v>
      </c>
      <c r="W68" s="37">
        <v>4</v>
      </c>
      <c r="X68" s="15" t="s">
        <v>16</v>
      </c>
      <c r="Y68" s="37">
        <v>4</v>
      </c>
      <c r="Z68" s="38">
        <v>6</v>
      </c>
      <c r="AA68" s="19" t="s">
        <v>16</v>
      </c>
      <c r="AB68" s="38">
        <v>6</v>
      </c>
      <c r="AC68" s="34">
        <f t="shared" si="4"/>
        <v>35</v>
      </c>
      <c r="AD68" s="35" t="s">
        <v>16</v>
      </c>
      <c r="AE68" s="34">
        <f t="shared" si="5"/>
        <v>27</v>
      </c>
      <c r="AF68" s="98">
        <f>SUM(AC68:AE68)</f>
        <v>62</v>
      </c>
      <c r="AG68" s="23">
        <v>20</v>
      </c>
      <c r="AH68" s="11"/>
      <c r="AI68" s="11"/>
    </row>
    <row r="69" spans="1:35" x14ac:dyDescent="0.25">
      <c r="A69" s="14">
        <v>64</v>
      </c>
      <c r="B69" s="4" t="s">
        <v>47</v>
      </c>
      <c r="C69" s="4" t="s">
        <v>0</v>
      </c>
      <c r="D69" s="2"/>
      <c r="E69" s="14">
        <v>5</v>
      </c>
      <c r="F69" s="15" t="s">
        <v>16</v>
      </c>
      <c r="G69" s="16">
        <v>3</v>
      </c>
      <c r="H69" s="17">
        <v>3</v>
      </c>
      <c r="I69" s="18" t="s">
        <v>16</v>
      </c>
      <c r="J69" s="17">
        <v>3</v>
      </c>
      <c r="K69" s="16">
        <v>6</v>
      </c>
      <c r="L69" s="15" t="s">
        <v>16</v>
      </c>
      <c r="M69" s="16">
        <v>2</v>
      </c>
      <c r="N69" s="17">
        <v>4</v>
      </c>
      <c r="O69" s="19" t="s">
        <v>16</v>
      </c>
      <c r="P69" s="17">
        <v>3</v>
      </c>
      <c r="Q69" s="16">
        <v>3</v>
      </c>
      <c r="R69" s="15" t="s">
        <v>16</v>
      </c>
      <c r="S69" s="16">
        <v>2</v>
      </c>
      <c r="T69" s="17">
        <v>6</v>
      </c>
      <c r="U69" s="19" t="s">
        <v>16</v>
      </c>
      <c r="V69" s="17">
        <v>2</v>
      </c>
      <c r="W69" s="16">
        <v>6</v>
      </c>
      <c r="X69" s="15" t="s">
        <v>16</v>
      </c>
      <c r="Y69" s="16">
        <v>5</v>
      </c>
      <c r="Z69" s="17">
        <v>4</v>
      </c>
      <c r="AA69" s="19" t="s">
        <v>16</v>
      </c>
      <c r="AB69" s="17">
        <v>4</v>
      </c>
      <c r="AC69" s="34">
        <f t="shared" si="4"/>
        <v>37</v>
      </c>
      <c r="AD69" s="35" t="s">
        <v>16</v>
      </c>
      <c r="AE69" s="34">
        <f t="shared" si="5"/>
        <v>24</v>
      </c>
      <c r="AF69" s="98">
        <f>SUM(AC69:AE69)</f>
        <v>61</v>
      </c>
      <c r="AG69" s="25">
        <f>10+5+14+6</f>
        <v>35</v>
      </c>
      <c r="AH69" s="4"/>
      <c r="AI69" s="4"/>
    </row>
    <row r="70" spans="1:35" x14ac:dyDescent="0.25">
      <c r="A70" s="14">
        <v>65</v>
      </c>
      <c r="B70" s="14" t="s">
        <v>49</v>
      </c>
      <c r="C70" s="14" t="s">
        <v>0</v>
      </c>
      <c r="D70" s="2"/>
      <c r="E70" s="14">
        <v>6</v>
      </c>
      <c r="F70" s="15" t="s">
        <v>16</v>
      </c>
      <c r="G70" s="16">
        <v>3</v>
      </c>
      <c r="H70" s="17">
        <v>5</v>
      </c>
      <c r="I70" s="18" t="s">
        <v>16</v>
      </c>
      <c r="J70" s="17">
        <v>4</v>
      </c>
      <c r="K70" s="16">
        <v>4</v>
      </c>
      <c r="L70" s="15" t="s">
        <v>16</v>
      </c>
      <c r="M70" s="16">
        <v>1</v>
      </c>
      <c r="N70" s="17">
        <v>4</v>
      </c>
      <c r="O70" s="19" t="s">
        <v>16</v>
      </c>
      <c r="P70" s="17">
        <v>3</v>
      </c>
      <c r="Q70" s="16">
        <v>2</v>
      </c>
      <c r="R70" s="15" t="s">
        <v>16</v>
      </c>
      <c r="S70" s="16">
        <v>2</v>
      </c>
      <c r="T70" s="17">
        <v>6</v>
      </c>
      <c r="U70" s="19" t="s">
        <v>16</v>
      </c>
      <c r="V70" s="17">
        <v>2</v>
      </c>
      <c r="W70" s="16">
        <v>6</v>
      </c>
      <c r="X70" s="15" t="s">
        <v>16</v>
      </c>
      <c r="Y70" s="16">
        <v>5</v>
      </c>
      <c r="Z70" s="17">
        <v>4</v>
      </c>
      <c r="AA70" s="19" t="s">
        <v>16</v>
      </c>
      <c r="AB70" s="17">
        <v>4</v>
      </c>
      <c r="AC70" s="34">
        <f t="shared" ref="AC70:AC92" si="6">E70+H70+K70+N70+Q70+T70+W70+Z70</f>
        <v>37</v>
      </c>
      <c r="AD70" s="35" t="s">
        <v>16</v>
      </c>
      <c r="AE70" s="34">
        <f t="shared" ref="AE70:AE92" si="7">G70+J70+M70+P70+S70+V70+Y70+AB70</f>
        <v>24</v>
      </c>
      <c r="AF70" s="98">
        <f>AC70+AE70</f>
        <v>61</v>
      </c>
      <c r="AG70" s="40">
        <v>28</v>
      </c>
      <c r="AH70" s="4"/>
      <c r="AI70" s="4"/>
    </row>
    <row r="71" spans="1:35" x14ac:dyDescent="0.25">
      <c r="A71" s="14">
        <v>66</v>
      </c>
      <c r="B71" s="14" t="s">
        <v>101</v>
      </c>
      <c r="C71" s="14" t="s">
        <v>97</v>
      </c>
      <c r="D71" s="2"/>
      <c r="E71" s="14">
        <v>5</v>
      </c>
      <c r="F71" s="15" t="s">
        <v>16</v>
      </c>
      <c r="G71" s="16">
        <v>3</v>
      </c>
      <c r="H71" s="17">
        <v>2</v>
      </c>
      <c r="I71" s="18" t="s">
        <v>16</v>
      </c>
      <c r="J71" s="17">
        <v>2</v>
      </c>
      <c r="K71" s="16">
        <v>4</v>
      </c>
      <c r="L71" s="15" t="s">
        <v>16</v>
      </c>
      <c r="M71" s="16">
        <v>1</v>
      </c>
      <c r="N71" s="17">
        <v>5</v>
      </c>
      <c r="O71" s="19" t="s">
        <v>16</v>
      </c>
      <c r="P71" s="17">
        <v>4</v>
      </c>
      <c r="Q71" s="16">
        <v>5</v>
      </c>
      <c r="R71" s="15" t="s">
        <v>16</v>
      </c>
      <c r="S71" s="16">
        <v>3</v>
      </c>
      <c r="T71" s="17">
        <v>6</v>
      </c>
      <c r="U71" s="19" t="s">
        <v>16</v>
      </c>
      <c r="V71" s="17">
        <v>2</v>
      </c>
      <c r="W71" s="16">
        <v>6</v>
      </c>
      <c r="X71" s="15" t="s">
        <v>16</v>
      </c>
      <c r="Y71" s="16">
        <v>5</v>
      </c>
      <c r="Z71" s="17">
        <v>4</v>
      </c>
      <c r="AA71" s="19" t="s">
        <v>16</v>
      </c>
      <c r="AB71" s="17">
        <v>4</v>
      </c>
      <c r="AC71" s="34">
        <f t="shared" si="6"/>
        <v>37</v>
      </c>
      <c r="AD71" s="35" t="s">
        <v>16</v>
      </c>
      <c r="AE71" s="34">
        <f t="shared" si="7"/>
        <v>24</v>
      </c>
      <c r="AF71" s="98">
        <f>AC71+AE71</f>
        <v>61</v>
      </c>
      <c r="AG71" s="25">
        <f>7+5+8+5</f>
        <v>25</v>
      </c>
      <c r="AH71" s="4"/>
      <c r="AI71" s="4"/>
    </row>
    <row r="72" spans="1:35" x14ac:dyDescent="0.25">
      <c r="A72" s="14">
        <v>67</v>
      </c>
      <c r="B72" s="4" t="s">
        <v>127</v>
      </c>
      <c r="C72" s="4" t="s">
        <v>0</v>
      </c>
      <c r="D72" s="4"/>
      <c r="E72" s="4">
        <v>6</v>
      </c>
      <c r="F72" s="15" t="s">
        <v>16</v>
      </c>
      <c r="G72" s="37">
        <v>3</v>
      </c>
      <c r="H72" s="38">
        <v>2</v>
      </c>
      <c r="I72" s="18" t="s">
        <v>16</v>
      </c>
      <c r="J72" s="38">
        <v>2</v>
      </c>
      <c r="K72" s="37">
        <v>5</v>
      </c>
      <c r="L72" s="15" t="s">
        <v>16</v>
      </c>
      <c r="M72" s="37">
        <v>1</v>
      </c>
      <c r="N72" s="38">
        <v>3</v>
      </c>
      <c r="O72" s="19" t="s">
        <v>16</v>
      </c>
      <c r="P72" s="38">
        <v>2</v>
      </c>
      <c r="Q72" s="37">
        <v>6</v>
      </c>
      <c r="R72" s="15" t="s">
        <v>16</v>
      </c>
      <c r="S72" s="37">
        <v>4</v>
      </c>
      <c r="T72" s="38">
        <v>6</v>
      </c>
      <c r="U72" s="19" t="s">
        <v>16</v>
      </c>
      <c r="V72" s="38">
        <v>2</v>
      </c>
      <c r="W72" s="37">
        <v>5</v>
      </c>
      <c r="X72" s="15" t="s">
        <v>16</v>
      </c>
      <c r="Y72" s="37">
        <v>4</v>
      </c>
      <c r="Z72" s="38">
        <v>5</v>
      </c>
      <c r="AA72" s="19" t="s">
        <v>16</v>
      </c>
      <c r="AB72" s="38">
        <v>5</v>
      </c>
      <c r="AC72" s="20">
        <f t="shared" si="6"/>
        <v>38</v>
      </c>
      <c r="AD72" s="21" t="s">
        <v>16</v>
      </c>
      <c r="AE72" s="20">
        <f t="shared" si="7"/>
        <v>23</v>
      </c>
      <c r="AF72" s="89">
        <f>SUM(AC72:AE72)</f>
        <v>61</v>
      </c>
      <c r="AG72" s="41">
        <f>3+4+11+2</f>
        <v>20</v>
      </c>
      <c r="AH72" s="4"/>
      <c r="AI72" s="4"/>
    </row>
    <row r="73" spans="1:35" x14ac:dyDescent="0.25">
      <c r="A73" s="14">
        <v>68</v>
      </c>
      <c r="B73" s="14" t="s">
        <v>74</v>
      </c>
      <c r="C73" s="14" t="s">
        <v>67</v>
      </c>
      <c r="D73" s="11"/>
      <c r="E73" s="14">
        <v>6</v>
      </c>
      <c r="F73" s="15" t="s">
        <v>16</v>
      </c>
      <c r="G73" s="16">
        <v>3</v>
      </c>
      <c r="H73" s="17">
        <v>4</v>
      </c>
      <c r="I73" s="18" t="s">
        <v>16</v>
      </c>
      <c r="J73" s="17">
        <v>4</v>
      </c>
      <c r="K73" s="16">
        <v>5</v>
      </c>
      <c r="L73" s="15" t="s">
        <v>16</v>
      </c>
      <c r="M73" s="16">
        <v>1</v>
      </c>
      <c r="N73" s="17">
        <v>5</v>
      </c>
      <c r="O73" s="19" t="s">
        <v>16</v>
      </c>
      <c r="P73" s="17">
        <v>5</v>
      </c>
      <c r="Q73" s="16">
        <v>5</v>
      </c>
      <c r="R73" s="15" t="s">
        <v>16</v>
      </c>
      <c r="S73" s="16">
        <v>4</v>
      </c>
      <c r="T73" s="17">
        <v>6</v>
      </c>
      <c r="U73" s="19" t="s">
        <v>16</v>
      </c>
      <c r="V73" s="17">
        <v>2</v>
      </c>
      <c r="W73" s="16">
        <v>6</v>
      </c>
      <c r="X73" s="15" t="s">
        <v>16</v>
      </c>
      <c r="Y73" s="16">
        <v>5</v>
      </c>
      <c r="Z73" s="17">
        <v>0</v>
      </c>
      <c r="AA73" s="19" t="s">
        <v>16</v>
      </c>
      <c r="AB73" s="17">
        <v>0</v>
      </c>
      <c r="AC73" s="34">
        <f t="shared" si="6"/>
        <v>37</v>
      </c>
      <c r="AD73" s="35" t="s">
        <v>16</v>
      </c>
      <c r="AE73" s="34">
        <f t="shared" si="7"/>
        <v>24</v>
      </c>
      <c r="AF73" s="98">
        <f>AC73+AE73</f>
        <v>61</v>
      </c>
      <c r="AG73" s="23">
        <v>11</v>
      </c>
      <c r="AH73" s="11"/>
      <c r="AI73" s="11"/>
    </row>
    <row r="74" spans="1:35" x14ac:dyDescent="0.25">
      <c r="A74" s="14">
        <v>69</v>
      </c>
      <c r="B74" s="14" t="s">
        <v>40</v>
      </c>
      <c r="C74" s="14" t="s">
        <v>0</v>
      </c>
      <c r="D74" s="4"/>
      <c r="E74" s="4">
        <v>6</v>
      </c>
      <c r="F74" s="15" t="s">
        <v>16</v>
      </c>
      <c r="G74" s="37">
        <v>3</v>
      </c>
      <c r="H74" s="38">
        <v>3</v>
      </c>
      <c r="I74" s="18" t="s">
        <v>16</v>
      </c>
      <c r="J74" s="38">
        <v>3</v>
      </c>
      <c r="K74" s="37">
        <v>4</v>
      </c>
      <c r="L74" s="15" t="s">
        <v>16</v>
      </c>
      <c r="M74" s="37">
        <v>2</v>
      </c>
      <c r="N74" s="38">
        <v>5</v>
      </c>
      <c r="O74" s="19" t="s">
        <v>16</v>
      </c>
      <c r="P74" s="38">
        <v>4</v>
      </c>
      <c r="Q74" s="37">
        <v>3</v>
      </c>
      <c r="R74" s="15" t="s">
        <v>16</v>
      </c>
      <c r="S74" s="37">
        <v>3</v>
      </c>
      <c r="T74" s="38">
        <v>4</v>
      </c>
      <c r="U74" s="19" t="s">
        <v>16</v>
      </c>
      <c r="V74" s="38">
        <v>2</v>
      </c>
      <c r="W74" s="37">
        <v>4</v>
      </c>
      <c r="X74" s="15" t="s">
        <v>16</v>
      </c>
      <c r="Y74" s="37">
        <v>4</v>
      </c>
      <c r="Z74" s="38">
        <v>5</v>
      </c>
      <c r="AA74" s="19" t="s">
        <v>16</v>
      </c>
      <c r="AB74" s="38">
        <v>5</v>
      </c>
      <c r="AC74" s="34">
        <f t="shared" si="6"/>
        <v>34</v>
      </c>
      <c r="AD74" s="35" t="s">
        <v>16</v>
      </c>
      <c r="AE74" s="34">
        <f t="shared" si="7"/>
        <v>26</v>
      </c>
      <c r="AF74" s="98">
        <f>SUM(AC74:AE74)</f>
        <v>60</v>
      </c>
      <c r="AG74" s="25">
        <f>8+7+6+1</f>
        <v>22</v>
      </c>
      <c r="AH74" s="11"/>
      <c r="AI74" s="11"/>
    </row>
    <row r="75" spans="1:35" x14ac:dyDescent="0.25">
      <c r="A75" s="14">
        <v>70</v>
      </c>
      <c r="B75" s="14" t="s">
        <v>104</v>
      </c>
      <c r="C75" s="14" t="s">
        <v>60</v>
      </c>
      <c r="D75" s="4"/>
      <c r="E75" s="4">
        <v>4</v>
      </c>
      <c r="F75" s="15" t="s">
        <v>16</v>
      </c>
      <c r="G75" s="37">
        <v>3</v>
      </c>
      <c r="H75" s="38">
        <v>4</v>
      </c>
      <c r="I75" s="18" t="s">
        <v>16</v>
      </c>
      <c r="J75" s="38">
        <v>4</v>
      </c>
      <c r="K75" s="37">
        <v>5</v>
      </c>
      <c r="L75" s="15" t="s">
        <v>16</v>
      </c>
      <c r="M75" s="37">
        <v>1</v>
      </c>
      <c r="N75" s="38">
        <v>4</v>
      </c>
      <c r="O75" s="19" t="s">
        <v>16</v>
      </c>
      <c r="P75" s="38">
        <v>3</v>
      </c>
      <c r="Q75" s="37">
        <v>3</v>
      </c>
      <c r="R75" s="15" t="s">
        <v>16</v>
      </c>
      <c r="S75" s="37">
        <v>3</v>
      </c>
      <c r="T75" s="38">
        <v>4</v>
      </c>
      <c r="U75" s="19" t="s">
        <v>16</v>
      </c>
      <c r="V75" s="38">
        <v>1</v>
      </c>
      <c r="W75" s="37">
        <v>5</v>
      </c>
      <c r="X75" s="15" t="s">
        <v>16</v>
      </c>
      <c r="Y75" s="37">
        <v>5</v>
      </c>
      <c r="Z75" s="38">
        <v>4</v>
      </c>
      <c r="AA75" s="19" t="s">
        <v>16</v>
      </c>
      <c r="AB75" s="38">
        <v>4</v>
      </c>
      <c r="AC75" s="34">
        <f t="shared" si="6"/>
        <v>33</v>
      </c>
      <c r="AD75" s="35" t="s">
        <v>16</v>
      </c>
      <c r="AE75" s="34">
        <f t="shared" si="7"/>
        <v>24</v>
      </c>
      <c r="AF75" s="98">
        <f>SUM(AC75:AE75)</f>
        <v>57</v>
      </c>
      <c r="AG75" s="40">
        <v>15</v>
      </c>
      <c r="AH75" s="11"/>
      <c r="AI75" s="11"/>
    </row>
    <row r="76" spans="1:35" x14ac:dyDescent="0.25">
      <c r="A76" s="14">
        <v>71</v>
      </c>
      <c r="B76" s="4" t="s">
        <v>51</v>
      </c>
      <c r="C76" s="4" t="s">
        <v>0</v>
      </c>
      <c r="D76" s="4"/>
      <c r="E76" s="4">
        <v>6</v>
      </c>
      <c r="F76" s="15" t="s">
        <v>16</v>
      </c>
      <c r="G76" s="37">
        <v>3</v>
      </c>
      <c r="H76" s="38">
        <v>3</v>
      </c>
      <c r="I76" s="18" t="s">
        <v>16</v>
      </c>
      <c r="J76" s="38">
        <v>3</v>
      </c>
      <c r="K76" s="37">
        <v>5</v>
      </c>
      <c r="L76" s="15" t="s">
        <v>16</v>
      </c>
      <c r="M76" s="37">
        <v>2</v>
      </c>
      <c r="N76" s="38">
        <v>4</v>
      </c>
      <c r="O76" s="19" t="s">
        <v>16</v>
      </c>
      <c r="P76" s="38">
        <v>3</v>
      </c>
      <c r="Q76" s="37">
        <v>5</v>
      </c>
      <c r="R76" s="15" t="s">
        <v>16</v>
      </c>
      <c r="S76" s="37">
        <v>4</v>
      </c>
      <c r="T76" s="38">
        <v>3</v>
      </c>
      <c r="U76" s="19" t="s">
        <v>16</v>
      </c>
      <c r="V76" s="38">
        <v>2</v>
      </c>
      <c r="W76" s="37">
        <v>5</v>
      </c>
      <c r="X76" s="15" t="s">
        <v>16</v>
      </c>
      <c r="Y76" s="37">
        <v>4</v>
      </c>
      <c r="Z76" s="38">
        <v>2</v>
      </c>
      <c r="AA76" s="19" t="s">
        <v>16</v>
      </c>
      <c r="AB76" s="38">
        <v>2</v>
      </c>
      <c r="AC76" s="34">
        <f t="shared" si="6"/>
        <v>33</v>
      </c>
      <c r="AD76" s="35" t="s">
        <v>16</v>
      </c>
      <c r="AE76" s="34">
        <f t="shared" si="7"/>
        <v>23</v>
      </c>
      <c r="AF76" s="98">
        <f>SUM(AC76:AE76)</f>
        <v>56</v>
      </c>
      <c r="AG76" s="92">
        <v>26</v>
      </c>
      <c r="AH76" s="4"/>
      <c r="AI76" s="4"/>
    </row>
    <row r="77" spans="1:35" x14ac:dyDescent="0.25">
      <c r="A77" s="14">
        <v>72</v>
      </c>
      <c r="B77" s="14" t="s">
        <v>126</v>
      </c>
      <c r="C77" s="14" t="s">
        <v>97</v>
      </c>
      <c r="D77" s="4"/>
      <c r="E77" s="4">
        <v>6</v>
      </c>
      <c r="F77" s="15" t="s">
        <v>16</v>
      </c>
      <c r="G77" s="37">
        <v>3</v>
      </c>
      <c r="H77" s="38">
        <v>0</v>
      </c>
      <c r="I77" s="18" t="s">
        <v>16</v>
      </c>
      <c r="J77" s="38">
        <v>0</v>
      </c>
      <c r="K77" s="37">
        <v>6</v>
      </c>
      <c r="L77" s="15" t="s">
        <v>16</v>
      </c>
      <c r="M77" s="37">
        <v>2</v>
      </c>
      <c r="N77" s="38">
        <v>3</v>
      </c>
      <c r="O77" s="19" t="s">
        <v>16</v>
      </c>
      <c r="P77" s="38">
        <v>3</v>
      </c>
      <c r="Q77" s="37">
        <v>3</v>
      </c>
      <c r="R77" s="15" t="s">
        <v>16</v>
      </c>
      <c r="S77" s="37">
        <v>2</v>
      </c>
      <c r="T77" s="38">
        <v>6</v>
      </c>
      <c r="U77" s="19" t="s">
        <v>16</v>
      </c>
      <c r="V77" s="38">
        <v>2</v>
      </c>
      <c r="W77" s="37">
        <v>5</v>
      </c>
      <c r="X77" s="15" t="s">
        <v>16</v>
      </c>
      <c r="Y77" s="37">
        <v>5</v>
      </c>
      <c r="Z77" s="38">
        <v>5</v>
      </c>
      <c r="AA77" s="19" t="s">
        <v>16</v>
      </c>
      <c r="AB77" s="38">
        <v>5</v>
      </c>
      <c r="AC77" s="34">
        <f t="shared" si="6"/>
        <v>34</v>
      </c>
      <c r="AD77" s="35" t="s">
        <v>16</v>
      </c>
      <c r="AE77" s="34">
        <f t="shared" si="7"/>
        <v>22</v>
      </c>
      <c r="AF77" s="98">
        <f>SUM(AC77:AE77)</f>
        <v>56</v>
      </c>
      <c r="AG77" s="40">
        <f>5+3+12+2</f>
        <v>22</v>
      </c>
      <c r="AH77" s="11"/>
      <c r="AI77" s="11"/>
    </row>
    <row r="78" spans="1:35" x14ac:dyDescent="0.25">
      <c r="A78" s="14">
        <v>73</v>
      </c>
      <c r="B78" s="14" t="s">
        <v>95</v>
      </c>
      <c r="C78" s="14" t="s">
        <v>60</v>
      </c>
      <c r="D78" s="4"/>
      <c r="E78" s="4">
        <v>5</v>
      </c>
      <c r="F78" s="15" t="s">
        <v>16</v>
      </c>
      <c r="G78" s="37">
        <v>3</v>
      </c>
      <c r="H78" s="38">
        <v>2</v>
      </c>
      <c r="I78" s="18" t="s">
        <v>16</v>
      </c>
      <c r="J78" s="38">
        <v>2</v>
      </c>
      <c r="K78" s="37">
        <v>6</v>
      </c>
      <c r="L78" s="15" t="s">
        <v>16</v>
      </c>
      <c r="M78" s="37">
        <v>2</v>
      </c>
      <c r="N78" s="38">
        <v>5</v>
      </c>
      <c r="O78" s="19" t="s">
        <v>16</v>
      </c>
      <c r="P78" s="38">
        <v>3</v>
      </c>
      <c r="Q78" s="37">
        <v>3</v>
      </c>
      <c r="R78" s="15" t="s">
        <v>16</v>
      </c>
      <c r="S78" s="37">
        <v>3</v>
      </c>
      <c r="T78" s="38">
        <v>6</v>
      </c>
      <c r="U78" s="19" t="s">
        <v>16</v>
      </c>
      <c r="V78" s="38">
        <v>2</v>
      </c>
      <c r="W78" s="37">
        <v>3</v>
      </c>
      <c r="X78" s="15" t="s">
        <v>16</v>
      </c>
      <c r="Y78" s="37">
        <v>3</v>
      </c>
      <c r="Z78" s="38">
        <v>4</v>
      </c>
      <c r="AA78" s="19" t="s">
        <v>16</v>
      </c>
      <c r="AB78" s="38">
        <v>4</v>
      </c>
      <c r="AC78" s="34">
        <f t="shared" si="6"/>
        <v>34</v>
      </c>
      <c r="AD78" s="35" t="s">
        <v>16</v>
      </c>
      <c r="AE78" s="34">
        <f t="shared" si="7"/>
        <v>22</v>
      </c>
      <c r="AF78" s="98">
        <f>SUM(AC78:AE78)</f>
        <v>56</v>
      </c>
      <c r="AG78" s="25">
        <v>12</v>
      </c>
      <c r="AH78" s="11"/>
      <c r="AI78" s="11"/>
    </row>
    <row r="79" spans="1:35" x14ac:dyDescent="0.25">
      <c r="A79" s="14">
        <v>74</v>
      </c>
      <c r="B79" s="14" t="s">
        <v>94</v>
      </c>
      <c r="C79" s="14" t="s">
        <v>0</v>
      </c>
      <c r="D79" s="2"/>
      <c r="E79" s="14">
        <v>5</v>
      </c>
      <c r="F79" s="15" t="s">
        <v>16</v>
      </c>
      <c r="G79" s="16">
        <v>3</v>
      </c>
      <c r="H79" s="17">
        <v>4</v>
      </c>
      <c r="I79" s="18" t="s">
        <v>16</v>
      </c>
      <c r="J79" s="17">
        <v>4</v>
      </c>
      <c r="K79" s="16">
        <v>2</v>
      </c>
      <c r="L79" s="15" t="s">
        <v>16</v>
      </c>
      <c r="M79" s="16">
        <v>1</v>
      </c>
      <c r="N79" s="17">
        <v>2</v>
      </c>
      <c r="O79" s="19" t="s">
        <v>16</v>
      </c>
      <c r="P79" s="17">
        <v>2</v>
      </c>
      <c r="Q79" s="16">
        <v>4</v>
      </c>
      <c r="R79" s="15" t="s">
        <v>16</v>
      </c>
      <c r="S79" s="16">
        <v>3</v>
      </c>
      <c r="T79" s="17">
        <v>5</v>
      </c>
      <c r="U79" s="19" t="s">
        <v>16</v>
      </c>
      <c r="V79" s="17">
        <v>2</v>
      </c>
      <c r="W79" s="16">
        <v>3</v>
      </c>
      <c r="X79" s="15" t="s">
        <v>16</v>
      </c>
      <c r="Y79" s="16">
        <v>3</v>
      </c>
      <c r="Z79" s="17">
        <v>6</v>
      </c>
      <c r="AA79" s="19" t="s">
        <v>16</v>
      </c>
      <c r="AB79" s="17">
        <v>6</v>
      </c>
      <c r="AC79" s="34">
        <f t="shared" si="6"/>
        <v>31</v>
      </c>
      <c r="AD79" s="35" t="s">
        <v>16</v>
      </c>
      <c r="AE79" s="34">
        <f t="shared" si="7"/>
        <v>24</v>
      </c>
      <c r="AF79" s="98">
        <f>AC79+AE79</f>
        <v>55</v>
      </c>
      <c r="AG79" s="25">
        <v>19</v>
      </c>
      <c r="AH79" s="4"/>
      <c r="AI79" s="4"/>
    </row>
    <row r="80" spans="1:35" x14ac:dyDescent="0.25">
      <c r="A80" s="14">
        <v>75</v>
      </c>
      <c r="B80" s="4" t="s">
        <v>64</v>
      </c>
      <c r="C80" s="4" t="s">
        <v>0</v>
      </c>
      <c r="D80" s="4"/>
      <c r="E80" s="4">
        <v>4</v>
      </c>
      <c r="F80" s="15" t="s">
        <v>16</v>
      </c>
      <c r="G80" s="37">
        <v>3</v>
      </c>
      <c r="H80" s="38">
        <v>4</v>
      </c>
      <c r="I80" s="18" t="s">
        <v>16</v>
      </c>
      <c r="J80" s="38">
        <v>2</v>
      </c>
      <c r="K80" s="37">
        <v>2</v>
      </c>
      <c r="L80" s="15" t="s">
        <v>16</v>
      </c>
      <c r="M80" s="37">
        <v>2</v>
      </c>
      <c r="N80" s="38">
        <v>5</v>
      </c>
      <c r="O80" s="19" t="s">
        <v>16</v>
      </c>
      <c r="P80" s="38">
        <v>3</v>
      </c>
      <c r="Q80" s="37">
        <v>3</v>
      </c>
      <c r="R80" s="15" t="s">
        <v>16</v>
      </c>
      <c r="S80" s="37">
        <v>2</v>
      </c>
      <c r="T80" s="38">
        <v>5</v>
      </c>
      <c r="U80" s="19" t="s">
        <v>16</v>
      </c>
      <c r="V80" s="38">
        <v>4</v>
      </c>
      <c r="W80" s="37">
        <v>4</v>
      </c>
      <c r="X80" s="15" t="s">
        <v>16</v>
      </c>
      <c r="Y80" s="37">
        <v>4</v>
      </c>
      <c r="Z80" s="38">
        <v>4</v>
      </c>
      <c r="AA80" s="19" t="s">
        <v>16</v>
      </c>
      <c r="AB80" s="38">
        <v>3</v>
      </c>
      <c r="AC80" s="34">
        <f t="shared" si="6"/>
        <v>31</v>
      </c>
      <c r="AD80" s="35" t="s">
        <v>16</v>
      </c>
      <c r="AE80" s="34">
        <f t="shared" si="7"/>
        <v>23</v>
      </c>
      <c r="AF80" s="89">
        <f>SUM(AC80:AE80)</f>
        <v>54</v>
      </c>
      <c r="AG80" s="28">
        <f>2+5+1+6</f>
        <v>14</v>
      </c>
      <c r="AH80" s="4"/>
      <c r="AI80" s="4"/>
    </row>
    <row r="81" spans="1:35" x14ac:dyDescent="0.25">
      <c r="A81" s="14">
        <v>76</v>
      </c>
      <c r="B81" s="4" t="s">
        <v>62</v>
      </c>
      <c r="C81" s="4" t="s">
        <v>58</v>
      </c>
      <c r="D81" s="4"/>
      <c r="E81" s="4">
        <v>6</v>
      </c>
      <c r="F81" s="15" t="s">
        <v>16</v>
      </c>
      <c r="G81" s="37">
        <v>3</v>
      </c>
      <c r="H81" s="38">
        <v>3</v>
      </c>
      <c r="I81" s="18" t="s">
        <v>16</v>
      </c>
      <c r="J81" s="38">
        <v>3</v>
      </c>
      <c r="K81" s="37">
        <v>5</v>
      </c>
      <c r="L81" s="15" t="s">
        <v>16</v>
      </c>
      <c r="M81" s="37">
        <v>1</v>
      </c>
      <c r="N81" s="38">
        <v>3</v>
      </c>
      <c r="O81" s="19" t="s">
        <v>16</v>
      </c>
      <c r="P81" s="38">
        <v>3</v>
      </c>
      <c r="Q81" s="37">
        <v>3</v>
      </c>
      <c r="R81" s="15" t="s">
        <v>16</v>
      </c>
      <c r="S81" s="37">
        <v>3</v>
      </c>
      <c r="T81" s="38">
        <v>4</v>
      </c>
      <c r="U81" s="19" t="s">
        <v>16</v>
      </c>
      <c r="V81" s="38">
        <v>2</v>
      </c>
      <c r="W81" s="37">
        <v>4</v>
      </c>
      <c r="X81" s="15" t="s">
        <v>16</v>
      </c>
      <c r="Y81" s="37">
        <v>4</v>
      </c>
      <c r="Z81" s="38">
        <v>3</v>
      </c>
      <c r="AA81" s="19" t="s">
        <v>16</v>
      </c>
      <c r="AB81" s="38">
        <v>3</v>
      </c>
      <c r="AC81" s="34">
        <f t="shared" si="6"/>
        <v>31</v>
      </c>
      <c r="AD81" s="35" t="s">
        <v>16</v>
      </c>
      <c r="AE81" s="34">
        <f t="shared" si="7"/>
        <v>22</v>
      </c>
      <c r="AF81" s="98">
        <f>SUM(AC81:AE81)</f>
        <v>53</v>
      </c>
      <c r="AG81" s="25">
        <f>3+4+6+4</f>
        <v>17</v>
      </c>
      <c r="AH81" s="4"/>
      <c r="AI81" s="4"/>
    </row>
    <row r="82" spans="1:35" s="2" customFormat="1" x14ac:dyDescent="0.25">
      <c r="A82" s="14">
        <v>77</v>
      </c>
      <c r="B82" s="4" t="s">
        <v>56</v>
      </c>
      <c r="C82" s="4" t="s">
        <v>0</v>
      </c>
      <c r="D82" s="4"/>
      <c r="E82" s="4">
        <v>5</v>
      </c>
      <c r="F82" s="15" t="s">
        <v>16</v>
      </c>
      <c r="G82" s="37">
        <v>3</v>
      </c>
      <c r="H82" s="38">
        <v>2</v>
      </c>
      <c r="I82" s="18" t="s">
        <v>16</v>
      </c>
      <c r="J82" s="38">
        <v>2</v>
      </c>
      <c r="K82" s="37">
        <v>4</v>
      </c>
      <c r="L82" s="15" t="s">
        <v>16</v>
      </c>
      <c r="M82" s="37">
        <v>1</v>
      </c>
      <c r="N82" s="38">
        <v>5</v>
      </c>
      <c r="O82" s="19" t="s">
        <v>16</v>
      </c>
      <c r="P82" s="38">
        <v>2</v>
      </c>
      <c r="Q82" s="37">
        <v>3</v>
      </c>
      <c r="R82" s="15" t="s">
        <v>16</v>
      </c>
      <c r="S82" s="37">
        <v>2</v>
      </c>
      <c r="T82" s="38">
        <v>6</v>
      </c>
      <c r="U82" s="19" t="s">
        <v>16</v>
      </c>
      <c r="V82" s="38">
        <v>2</v>
      </c>
      <c r="W82" s="37">
        <v>4</v>
      </c>
      <c r="X82" s="15" t="s">
        <v>16</v>
      </c>
      <c r="Y82" s="37">
        <v>2</v>
      </c>
      <c r="Z82" s="38">
        <v>4</v>
      </c>
      <c r="AA82" s="19" t="s">
        <v>16</v>
      </c>
      <c r="AB82" s="38">
        <v>4</v>
      </c>
      <c r="AC82" s="34">
        <f t="shared" si="6"/>
        <v>33</v>
      </c>
      <c r="AD82" s="35" t="s">
        <v>16</v>
      </c>
      <c r="AE82" s="34">
        <f t="shared" si="7"/>
        <v>18</v>
      </c>
      <c r="AF82" s="98">
        <f>SUM(AC82:AE82)</f>
        <v>51</v>
      </c>
      <c r="AG82" s="92">
        <f>16+9+12+1</f>
        <v>38</v>
      </c>
      <c r="AH82" s="4"/>
      <c r="AI82" s="4"/>
    </row>
    <row r="83" spans="1:35" s="2" customFormat="1" x14ac:dyDescent="0.25">
      <c r="A83" s="14">
        <v>78</v>
      </c>
      <c r="B83" s="14" t="s">
        <v>130</v>
      </c>
      <c r="C83" s="14" t="s">
        <v>67</v>
      </c>
      <c r="E83" s="14">
        <v>6</v>
      </c>
      <c r="F83" s="15" t="s">
        <v>16</v>
      </c>
      <c r="G83" s="16">
        <v>3</v>
      </c>
      <c r="H83" s="17">
        <v>3</v>
      </c>
      <c r="I83" s="18" t="s">
        <v>16</v>
      </c>
      <c r="J83" s="17">
        <v>3</v>
      </c>
      <c r="K83" s="16">
        <v>4</v>
      </c>
      <c r="L83" s="15" t="s">
        <v>16</v>
      </c>
      <c r="M83" s="16">
        <v>2</v>
      </c>
      <c r="N83" s="17">
        <v>2</v>
      </c>
      <c r="O83" s="19" t="s">
        <v>16</v>
      </c>
      <c r="P83" s="17">
        <v>2</v>
      </c>
      <c r="Q83" s="16">
        <v>1</v>
      </c>
      <c r="R83" s="15" t="s">
        <v>16</v>
      </c>
      <c r="S83" s="16">
        <v>1</v>
      </c>
      <c r="T83" s="17">
        <v>5</v>
      </c>
      <c r="U83" s="19" t="s">
        <v>16</v>
      </c>
      <c r="V83" s="17">
        <v>2</v>
      </c>
      <c r="W83" s="16">
        <v>5</v>
      </c>
      <c r="X83" s="15" t="s">
        <v>16</v>
      </c>
      <c r="Y83" s="16">
        <v>5</v>
      </c>
      <c r="Z83" s="17">
        <v>3</v>
      </c>
      <c r="AA83" s="19" t="s">
        <v>16</v>
      </c>
      <c r="AB83" s="17">
        <v>3</v>
      </c>
      <c r="AC83" s="34">
        <f t="shared" si="6"/>
        <v>29</v>
      </c>
      <c r="AD83" s="35" t="s">
        <v>16</v>
      </c>
      <c r="AE83" s="34">
        <f t="shared" si="7"/>
        <v>21</v>
      </c>
      <c r="AF83" s="98">
        <f>AC83+AE83</f>
        <v>50</v>
      </c>
      <c r="AG83" s="25">
        <v>22</v>
      </c>
      <c r="AH83" s="4"/>
      <c r="AI83" s="4"/>
    </row>
    <row r="84" spans="1:35" s="2" customFormat="1" x14ac:dyDescent="0.25">
      <c r="A84" s="14">
        <v>79</v>
      </c>
      <c r="B84" s="4" t="s">
        <v>128</v>
      </c>
      <c r="C84" s="4" t="s">
        <v>0</v>
      </c>
      <c r="D84"/>
      <c r="E84" s="4">
        <v>5</v>
      </c>
      <c r="F84" s="15" t="s">
        <v>16</v>
      </c>
      <c r="G84" s="37">
        <v>3</v>
      </c>
      <c r="H84" s="38">
        <v>3</v>
      </c>
      <c r="I84" s="18" t="s">
        <v>16</v>
      </c>
      <c r="J84" s="38">
        <v>3</v>
      </c>
      <c r="K84" s="37">
        <v>6</v>
      </c>
      <c r="L84" s="15" t="s">
        <v>16</v>
      </c>
      <c r="M84" s="37">
        <v>2</v>
      </c>
      <c r="N84" s="38">
        <v>1</v>
      </c>
      <c r="O84" s="19" t="s">
        <v>16</v>
      </c>
      <c r="P84" s="38">
        <v>1</v>
      </c>
      <c r="Q84" s="37">
        <v>4</v>
      </c>
      <c r="R84" s="15" t="s">
        <v>16</v>
      </c>
      <c r="S84" s="37">
        <v>3</v>
      </c>
      <c r="T84" s="38">
        <v>1</v>
      </c>
      <c r="U84" s="19" t="s">
        <v>16</v>
      </c>
      <c r="V84" s="38">
        <v>1</v>
      </c>
      <c r="W84" s="37">
        <v>4</v>
      </c>
      <c r="X84" s="15" t="s">
        <v>16</v>
      </c>
      <c r="Y84" s="37">
        <v>4</v>
      </c>
      <c r="Z84" s="38">
        <v>5</v>
      </c>
      <c r="AA84" s="19" t="s">
        <v>16</v>
      </c>
      <c r="AB84" s="38">
        <v>4</v>
      </c>
      <c r="AC84" s="34">
        <f t="shared" si="6"/>
        <v>29</v>
      </c>
      <c r="AD84" s="35" t="s">
        <v>16</v>
      </c>
      <c r="AE84" s="34">
        <f t="shared" si="7"/>
        <v>21</v>
      </c>
      <c r="AF84" s="98">
        <f>SUM(AC84:AE84)</f>
        <v>50</v>
      </c>
      <c r="AG84" s="28">
        <f>6+0</f>
        <v>6</v>
      </c>
      <c r="AH84" s="4"/>
      <c r="AI84" s="4"/>
    </row>
    <row r="85" spans="1:35" s="2" customFormat="1" x14ac:dyDescent="0.25">
      <c r="A85" s="14">
        <v>80</v>
      </c>
      <c r="B85" s="14" t="s">
        <v>50</v>
      </c>
      <c r="C85" s="14" t="s">
        <v>0</v>
      </c>
      <c r="D85" s="4"/>
      <c r="E85" s="4">
        <v>4</v>
      </c>
      <c r="F85" s="15" t="s">
        <v>16</v>
      </c>
      <c r="G85" s="37">
        <v>3</v>
      </c>
      <c r="H85" s="38">
        <v>1</v>
      </c>
      <c r="I85" s="18" t="s">
        <v>16</v>
      </c>
      <c r="J85" s="38">
        <v>1</v>
      </c>
      <c r="K85" s="37">
        <v>4</v>
      </c>
      <c r="L85" s="15" t="s">
        <v>16</v>
      </c>
      <c r="M85" s="37">
        <v>1</v>
      </c>
      <c r="N85" s="38">
        <v>1</v>
      </c>
      <c r="O85" s="19" t="s">
        <v>16</v>
      </c>
      <c r="P85" s="38">
        <v>1</v>
      </c>
      <c r="Q85" s="37">
        <v>4</v>
      </c>
      <c r="R85" s="15" t="s">
        <v>16</v>
      </c>
      <c r="S85" s="37">
        <v>3</v>
      </c>
      <c r="T85" s="38">
        <v>4</v>
      </c>
      <c r="U85" s="19" t="s">
        <v>16</v>
      </c>
      <c r="V85" s="38">
        <v>2</v>
      </c>
      <c r="W85" s="37">
        <v>4</v>
      </c>
      <c r="X85" s="15" t="s">
        <v>16</v>
      </c>
      <c r="Y85" s="37">
        <v>4</v>
      </c>
      <c r="Z85" s="38">
        <v>6</v>
      </c>
      <c r="AA85" s="19" t="s">
        <v>16</v>
      </c>
      <c r="AB85" s="38">
        <v>6</v>
      </c>
      <c r="AC85" s="34">
        <f t="shared" si="6"/>
        <v>28</v>
      </c>
      <c r="AD85" s="35" t="s">
        <v>16</v>
      </c>
      <c r="AE85" s="34">
        <f t="shared" si="7"/>
        <v>21</v>
      </c>
      <c r="AF85" s="98">
        <f>SUM(AC85:AE85)</f>
        <v>49</v>
      </c>
      <c r="AG85" s="23">
        <v>10</v>
      </c>
      <c r="AH85" s="11"/>
      <c r="AI85" s="11"/>
    </row>
    <row r="86" spans="1:35" s="2" customFormat="1" x14ac:dyDescent="0.25">
      <c r="A86" s="14">
        <v>81</v>
      </c>
      <c r="B86" s="14" t="s">
        <v>102</v>
      </c>
      <c r="C86" s="14" t="s">
        <v>97</v>
      </c>
      <c r="E86" s="14">
        <v>6</v>
      </c>
      <c r="F86" s="15" t="s">
        <v>16</v>
      </c>
      <c r="G86" s="16">
        <v>3</v>
      </c>
      <c r="H86" s="17">
        <v>2</v>
      </c>
      <c r="I86" s="18" t="s">
        <v>16</v>
      </c>
      <c r="J86" s="17">
        <v>2</v>
      </c>
      <c r="K86" s="16">
        <v>3</v>
      </c>
      <c r="L86" s="15" t="s">
        <v>16</v>
      </c>
      <c r="M86" s="16">
        <v>2</v>
      </c>
      <c r="N86" s="17">
        <v>4</v>
      </c>
      <c r="O86" s="19" t="s">
        <v>16</v>
      </c>
      <c r="P86" s="17">
        <v>2</v>
      </c>
      <c r="Q86" s="16">
        <v>3</v>
      </c>
      <c r="R86" s="15" t="s">
        <v>16</v>
      </c>
      <c r="S86" s="16">
        <v>3</v>
      </c>
      <c r="T86" s="17">
        <v>4</v>
      </c>
      <c r="U86" s="19" t="s">
        <v>16</v>
      </c>
      <c r="V86" s="17">
        <v>2</v>
      </c>
      <c r="W86" s="16">
        <v>2</v>
      </c>
      <c r="X86" s="15" t="s">
        <v>16</v>
      </c>
      <c r="Y86" s="16">
        <v>2</v>
      </c>
      <c r="Z86" s="17">
        <v>4</v>
      </c>
      <c r="AA86" s="19" t="s">
        <v>16</v>
      </c>
      <c r="AB86" s="17">
        <v>4</v>
      </c>
      <c r="AC86" s="34">
        <f t="shared" si="6"/>
        <v>28</v>
      </c>
      <c r="AD86" s="35" t="s">
        <v>16</v>
      </c>
      <c r="AE86" s="34">
        <f t="shared" si="7"/>
        <v>20</v>
      </c>
      <c r="AF86" s="98">
        <f>AC86+AE86</f>
        <v>48</v>
      </c>
      <c r="AG86" s="25">
        <f>2+9+5+3+3</f>
        <v>22</v>
      </c>
      <c r="AH86" s="4"/>
      <c r="AI86" s="4"/>
    </row>
    <row r="87" spans="1:35" s="2" customFormat="1" x14ac:dyDescent="0.25">
      <c r="A87" s="14">
        <v>82</v>
      </c>
      <c r="B87" s="4" t="s">
        <v>48</v>
      </c>
      <c r="C87" s="4" t="s">
        <v>0</v>
      </c>
      <c r="D87" s="4"/>
      <c r="E87" s="4">
        <v>5</v>
      </c>
      <c r="F87" s="15" t="s">
        <v>16</v>
      </c>
      <c r="G87" s="37">
        <v>3</v>
      </c>
      <c r="H87" s="38">
        <v>4</v>
      </c>
      <c r="I87" s="18" t="s">
        <v>16</v>
      </c>
      <c r="J87" s="38">
        <v>4</v>
      </c>
      <c r="K87" s="37">
        <v>3</v>
      </c>
      <c r="L87" s="15" t="s">
        <v>16</v>
      </c>
      <c r="M87" s="37">
        <v>1</v>
      </c>
      <c r="N87" s="38">
        <v>3</v>
      </c>
      <c r="O87" s="19" t="s">
        <v>16</v>
      </c>
      <c r="P87" s="38">
        <v>3</v>
      </c>
      <c r="Q87" s="37">
        <v>2</v>
      </c>
      <c r="R87" s="15" t="s">
        <v>16</v>
      </c>
      <c r="S87" s="37">
        <v>2</v>
      </c>
      <c r="T87" s="38">
        <v>2</v>
      </c>
      <c r="U87" s="19" t="s">
        <v>16</v>
      </c>
      <c r="V87" s="38">
        <v>1</v>
      </c>
      <c r="W87" s="37">
        <v>4</v>
      </c>
      <c r="X87" s="15" t="s">
        <v>16</v>
      </c>
      <c r="Y87" s="37">
        <v>4</v>
      </c>
      <c r="Z87" s="38">
        <v>3</v>
      </c>
      <c r="AA87" s="19" t="s">
        <v>16</v>
      </c>
      <c r="AB87" s="38">
        <v>3</v>
      </c>
      <c r="AC87" s="34">
        <f t="shared" si="6"/>
        <v>26</v>
      </c>
      <c r="AD87" s="35" t="s">
        <v>16</v>
      </c>
      <c r="AE87" s="34">
        <f t="shared" si="7"/>
        <v>21</v>
      </c>
      <c r="AF87" s="98">
        <f>SUM(AC87:AE87)</f>
        <v>47</v>
      </c>
      <c r="AG87" s="92">
        <v>9</v>
      </c>
      <c r="AH87" s="11"/>
      <c r="AI87" s="4"/>
    </row>
    <row r="88" spans="1:35" s="2" customFormat="1" x14ac:dyDescent="0.25">
      <c r="A88" s="100">
        <v>83</v>
      </c>
      <c r="B88" s="100" t="s">
        <v>71</v>
      </c>
      <c r="C88" s="100" t="s">
        <v>70</v>
      </c>
      <c r="D88" s="112"/>
      <c r="E88" s="112">
        <v>4</v>
      </c>
      <c r="F88" s="103" t="s">
        <v>16</v>
      </c>
      <c r="G88" s="113">
        <v>3</v>
      </c>
      <c r="H88" s="113">
        <v>2</v>
      </c>
      <c r="I88" s="105" t="s">
        <v>16</v>
      </c>
      <c r="J88" s="113">
        <v>2</v>
      </c>
      <c r="K88" s="113">
        <v>5</v>
      </c>
      <c r="L88" s="103" t="s">
        <v>16</v>
      </c>
      <c r="M88" s="113">
        <v>2</v>
      </c>
      <c r="N88" s="113">
        <v>2</v>
      </c>
      <c r="O88" s="103" t="s">
        <v>16</v>
      </c>
      <c r="P88" s="113">
        <v>2</v>
      </c>
      <c r="Q88" s="113">
        <v>1</v>
      </c>
      <c r="R88" s="103" t="s">
        <v>16</v>
      </c>
      <c r="S88" s="113">
        <v>1</v>
      </c>
      <c r="T88" s="113">
        <v>5</v>
      </c>
      <c r="U88" s="103" t="s">
        <v>16</v>
      </c>
      <c r="V88" s="113">
        <v>2</v>
      </c>
      <c r="W88" s="113">
        <v>5</v>
      </c>
      <c r="X88" s="103" t="s">
        <v>16</v>
      </c>
      <c r="Y88" s="113">
        <v>4</v>
      </c>
      <c r="Z88" s="113">
        <v>3</v>
      </c>
      <c r="AA88" s="103" t="s">
        <v>16</v>
      </c>
      <c r="AB88" s="113">
        <v>3</v>
      </c>
      <c r="AC88" s="114">
        <f t="shared" si="6"/>
        <v>27</v>
      </c>
      <c r="AD88" s="115" t="s">
        <v>16</v>
      </c>
      <c r="AE88" s="114">
        <f t="shared" si="7"/>
        <v>19</v>
      </c>
      <c r="AF88" s="116">
        <f>SUM(AC88:AE88)</f>
        <v>46</v>
      </c>
      <c r="AG88" s="109">
        <v>22</v>
      </c>
      <c r="AH88" s="11"/>
      <c r="AI88" s="11"/>
    </row>
    <row r="89" spans="1:35" s="2" customFormat="1" x14ac:dyDescent="0.25">
      <c r="A89" s="14">
        <v>84</v>
      </c>
      <c r="B89" s="4" t="s">
        <v>89</v>
      </c>
      <c r="C89" s="4" t="s">
        <v>58</v>
      </c>
      <c r="D89" s="4"/>
      <c r="E89" s="4">
        <v>4</v>
      </c>
      <c r="F89" s="15" t="s">
        <v>16</v>
      </c>
      <c r="G89" s="37">
        <v>2</v>
      </c>
      <c r="H89" s="38">
        <v>2</v>
      </c>
      <c r="I89" s="18" t="s">
        <v>16</v>
      </c>
      <c r="J89" s="38">
        <v>2</v>
      </c>
      <c r="K89" s="37">
        <v>5</v>
      </c>
      <c r="L89" s="15" t="s">
        <v>16</v>
      </c>
      <c r="M89" s="37">
        <v>1</v>
      </c>
      <c r="N89" s="38">
        <v>4</v>
      </c>
      <c r="O89" s="19" t="s">
        <v>16</v>
      </c>
      <c r="P89" s="38">
        <v>3</v>
      </c>
      <c r="Q89" s="37">
        <v>4</v>
      </c>
      <c r="R89" s="15" t="s">
        <v>16</v>
      </c>
      <c r="S89" s="37">
        <v>3</v>
      </c>
      <c r="T89" s="38">
        <v>4</v>
      </c>
      <c r="U89" s="19" t="s">
        <v>16</v>
      </c>
      <c r="V89" s="38">
        <v>1</v>
      </c>
      <c r="W89" s="37">
        <v>1</v>
      </c>
      <c r="X89" s="15" t="s">
        <v>16</v>
      </c>
      <c r="Y89" s="37">
        <v>1</v>
      </c>
      <c r="Z89" s="38">
        <v>4</v>
      </c>
      <c r="AA89" s="19" t="s">
        <v>16</v>
      </c>
      <c r="AB89" s="38">
        <v>3</v>
      </c>
      <c r="AC89" s="34">
        <f t="shared" si="6"/>
        <v>28</v>
      </c>
      <c r="AD89" s="35" t="s">
        <v>16</v>
      </c>
      <c r="AE89" s="34">
        <f t="shared" si="7"/>
        <v>16</v>
      </c>
      <c r="AF89" s="98">
        <f>SUM(AC89:AE89)</f>
        <v>44</v>
      </c>
      <c r="AG89" s="28">
        <v>26</v>
      </c>
      <c r="AH89" s="4"/>
      <c r="AI89" s="4"/>
    </row>
    <row r="90" spans="1:35" s="2" customFormat="1" x14ac:dyDescent="0.25">
      <c r="A90" s="14">
        <v>85</v>
      </c>
      <c r="B90" s="14" t="s">
        <v>82</v>
      </c>
      <c r="C90" s="14" t="s">
        <v>77</v>
      </c>
      <c r="E90" s="14">
        <v>6</v>
      </c>
      <c r="F90" s="15" t="s">
        <v>16</v>
      </c>
      <c r="G90" s="16">
        <v>3</v>
      </c>
      <c r="H90" s="17">
        <v>2</v>
      </c>
      <c r="I90" s="18" t="s">
        <v>16</v>
      </c>
      <c r="J90" s="17">
        <v>2</v>
      </c>
      <c r="K90" s="16">
        <v>3</v>
      </c>
      <c r="L90" s="15" t="s">
        <v>16</v>
      </c>
      <c r="M90" s="16">
        <v>1</v>
      </c>
      <c r="N90" s="17">
        <v>4</v>
      </c>
      <c r="O90" s="19" t="s">
        <v>16</v>
      </c>
      <c r="P90" s="17">
        <v>3</v>
      </c>
      <c r="Q90" s="16">
        <v>4</v>
      </c>
      <c r="R90" s="15" t="s">
        <v>16</v>
      </c>
      <c r="S90" s="16">
        <v>2</v>
      </c>
      <c r="T90" s="17">
        <v>3</v>
      </c>
      <c r="U90" s="19" t="s">
        <v>16</v>
      </c>
      <c r="V90" s="17">
        <v>2</v>
      </c>
      <c r="W90" s="16">
        <v>2</v>
      </c>
      <c r="X90" s="15" t="s">
        <v>16</v>
      </c>
      <c r="Y90" s="16">
        <v>2</v>
      </c>
      <c r="Z90" s="17">
        <v>0</v>
      </c>
      <c r="AA90" s="19" t="s">
        <v>16</v>
      </c>
      <c r="AB90" s="17">
        <v>0</v>
      </c>
      <c r="AC90" s="34">
        <f t="shared" si="6"/>
        <v>24</v>
      </c>
      <c r="AD90" s="35" t="s">
        <v>16</v>
      </c>
      <c r="AE90" s="34">
        <f t="shared" si="7"/>
        <v>15</v>
      </c>
      <c r="AF90" s="98">
        <f>AC90+AE90</f>
        <v>39</v>
      </c>
      <c r="AG90" s="25">
        <v>13</v>
      </c>
      <c r="AH90" s="4"/>
      <c r="AI90" s="4"/>
    </row>
    <row r="91" spans="1:35" s="2" customFormat="1" x14ac:dyDescent="0.25">
      <c r="A91" s="14">
        <v>86</v>
      </c>
      <c r="B91" s="14" t="s">
        <v>114</v>
      </c>
      <c r="C91" s="14" t="s">
        <v>85</v>
      </c>
      <c r="D91" s="4"/>
      <c r="E91" s="4">
        <v>5</v>
      </c>
      <c r="F91" s="15" t="s">
        <v>16</v>
      </c>
      <c r="G91" s="37">
        <v>2</v>
      </c>
      <c r="H91" s="38">
        <v>4</v>
      </c>
      <c r="I91" s="18" t="s">
        <v>16</v>
      </c>
      <c r="J91" s="38">
        <v>2</v>
      </c>
      <c r="K91" s="37">
        <v>2</v>
      </c>
      <c r="L91" s="15" t="s">
        <v>16</v>
      </c>
      <c r="M91" s="37">
        <v>1</v>
      </c>
      <c r="N91" s="38">
        <v>5</v>
      </c>
      <c r="O91" s="19" t="s">
        <v>16</v>
      </c>
      <c r="P91" s="38">
        <v>2</v>
      </c>
      <c r="Q91" s="37">
        <v>1</v>
      </c>
      <c r="R91" s="15" t="s">
        <v>16</v>
      </c>
      <c r="S91" s="37">
        <v>1</v>
      </c>
      <c r="T91" s="38">
        <v>2</v>
      </c>
      <c r="U91" s="19" t="s">
        <v>16</v>
      </c>
      <c r="V91" s="38">
        <v>1</v>
      </c>
      <c r="W91" s="37">
        <v>0</v>
      </c>
      <c r="X91" s="15" t="s">
        <v>16</v>
      </c>
      <c r="Y91" s="37">
        <v>0</v>
      </c>
      <c r="Z91" s="38">
        <v>0</v>
      </c>
      <c r="AA91" s="19" t="s">
        <v>16</v>
      </c>
      <c r="AB91" s="38">
        <v>0</v>
      </c>
      <c r="AC91" s="34">
        <f t="shared" si="6"/>
        <v>19</v>
      </c>
      <c r="AD91" s="35" t="s">
        <v>16</v>
      </c>
      <c r="AE91" s="34">
        <f t="shared" si="7"/>
        <v>9</v>
      </c>
      <c r="AF91" s="98">
        <f>SUM(AC91:AE91)</f>
        <v>28</v>
      </c>
      <c r="AG91" s="25">
        <v>11</v>
      </c>
      <c r="AH91" s="11"/>
      <c r="AI91" s="11"/>
    </row>
    <row r="92" spans="1:35" s="2" customFormat="1" x14ac:dyDescent="0.25">
      <c r="A92" s="14">
        <v>87</v>
      </c>
      <c r="B92" s="14" t="s">
        <v>103</v>
      </c>
      <c r="C92" s="14" t="s">
        <v>60</v>
      </c>
      <c r="E92" s="14">
        <v>2</v>
      </c>
      <c r="F92" s="15" t="s">
        <v>16</v>
      </c>
      <c r="G92" s="16">
        <v>2</v>
      </c>
      <c r="H92" s="17">
        <v>2</v>
      </c>
      <c r="I92" s="18" t="s">
        <v>16</v>
      </c>
      <c r="J92" s="17">
        <v>2</v>
      </c>
      <c r="K92" s="16">
        <v>0</v>
      </c>
      <c r="L92" s="15" t="s">
        <v>16</v>
      </c>
      <c r="M92" s="16">
        <v>0</v>
      </c>
      <c r="N92" s="17">
        <v>4</v>
      </c>
      <c r="O92" s="19" t="s">
        <v>16</v>
      </c>
      <c r="P92" s="17">
        <v>2</v>
      </c>
      <c r="Q92" s="16">
        <v>1</v>
      </c>
      <c r="R92" s="15" t="s">
        <v>16</v>
      </c>
      <c r="S92" s="16">
        <v>1</v>
      </c>
      <c r="T92" s="17">
        <v>1</v>
      </c>
      <c r="U92" s="19" t="s">
        <v>16</v>
      </c>
      <c r="V92" s="17">
        <v>1</v>
      </c>
      <c r="W92" s="16">
        <v>1</v>
      </c>
      <c r="X92" s="15" t="s">
        <v>16</v>
      </c>
      <c r="Y92" s="16">
        <v>1</v>
      </c>
      <c r="Z92" s="17">
        <v>1</v>
      </c>
      <c r="AA92" s="19" t="s">
        <v>16</v>
      </c>
      <c r="AB92" s="17">
        <v>1</v>
      </c>
      <c r="AC92" s="34">
        <f t="shared" si="6"/>
        <v>12</v>
      </c>
      <c r="AD92" s="35" t="s">
        <v>16</v>
      </c>
      <c r="AE92" s="34">
        <f t="shared" si="7"/>
        <v>10</v>
      </c>
      <c r="AF92" s="98">
        <f>AC92+AE92</f>
        <v>22</v>
      </c>
      <c r="AG92" s="25">
        <v>5</v>
      </c>
      <c r="AH92" s="4"/>
      <c r="AI92" s="4"/>
    </row>
  </sheetData>
  <sortState ref="A6:AI93">
    <sortCondition descending="1" ref="AF6:AF93"/>
    <sortCondition descending="1" ref="AG6:AG9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 C</vt:lpstr>
      <vt:lpstr>Res B</vt:lpstr>
      <vt:lpstr>Std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Lennart Ohlsson</cp:lastModifiedBy>
  <cp:lastPrinted>2017-03-25T16:11:50Z</cp:lastPrinted>
  <dcterms:created xsi:type="dcterms:W3CDTF">2017-01-20T18:22:30Z</dcterms:created>
  <dcterms:modified xsi:type="dcterms:W3CDTF">2017-03-25T16:37:03Z</dcterms:modified>
</cp:coreProperties>
</file>